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W:\GESTIÓN 2025\Transparencia 2025\Marzo 2025\Excel\"/>
    </mc:Choice>
  </mc:AlternateContent>
  <xr:revisionPtr revIDLastSave="0" documentId="13_ncr:1_{1AF6A6D0-E11A-403E-B129-B834ADF9FDD1}" xr6:coauthVersionLast="47" xr6:coauthVersionMax="47" xr10:uidLastSave="{00000000-0000-0000-0000-000000000000}"/>
  <bookViews>
    <workbookView xWindow="-120" yWindow="-120" windowWidth="29040" windowHeight="15720" xr2:uid="{00000000-000D-0000-FFFF-FFFF00000000}"/>
  </bookViews>
  <sheets>
    <sheet name="MARZO 2025" sheetId="1" r:id="rId1"/>
  </sheets>
  <externalReferences>
    <externalReference r:id="rId2"/>
    <externalReference r:id="rId3"/>
  </externalReferences>
  <definedNames>
    <definedName name="_xlnm._FilterDatabase" localSheetId="0" hidden="1">'MARZO 2025'!$F$1:$F$779</definedName>
    <definedName name="_xlnm.Print_Area" localSheetId="0">'MARZO 2025'!$A$1:$T$582</definedName>
    <definedName name="DATOS">#REF!</definedName>
    <definedName name="DATOSS">#REF!</definedName>
    <definedName name="_xlnm.Print_Titles" localSheetId="0">'MARZO 2025'!$1:$16</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3" i="1" l="1"/>
  <c r="N33" i="1"/>
  <c r="L33" i="1"/>
  <c r="S33" i="1" s="1"/>
  <c r="K33" i="1"/>
  <c r="Q329" i="1"/>
  <c r="O329" i="1"/>
  <c r="N329" i="1"/>
  <c r="L329" i="1"/>
  <c r="K329" i="1"/>
  <c r="K129" i="1"/>
  <c r="L129" i="1"/>
  <c r="M129" i="1"/>
  <c r="N129" i="1"/>
  <c r="O129" i="1"/>
  <c r="Q246" i="1"/>
  <c r="O246" i="1"/>
  <c r="N246" i="1"/>
  <c r="M246" i="1"/>
  <c r="L246" i="1"/>
  <c r="K246" i="1"/>
  <c r="Q523" i="1"/>
  <c r="O523" i="1"/>
  <c r="N523" i="1"/>
  <c r="L523" i="1"/>
  <c r="K523" i="1"/>
  <c r="Q455" i="1"/>
  <c r="O455" i="1"/>
  <c r="N455" i="1"/>
  <c r="L455" i="1"/>
  <c r="K455" i="1"/>
  <c r="O77" i="1"/>
  <c r="N77" i="1"/>
  <c r="L77" i="1"/>
  <c r="K77" i="1"/>
  <c r="O80" i="1"/>
  <c r="N80" i="1"/>
  <c r="L80" i="1"/>
  <c r="K80" i="1"/>
  <c r="O84" i="1"/>
  <c r="N84" i="1"/>
  <c r="L84" i="1"/>
  <c r="K84" i="1"/>
  <c r="O85" i="1"/>
  <c r="N85" i="1"/>
  <c r="L85" i="1"/>
  <c r="S85" i="1" s="1"/>
  <c r="K85" i="1"/>
  <c r="O102" i="1"/>
  <c r="N102" i="1"/>
  <c r="L102" i="1"/>
  <c r="K102" i="1"/>
  <c r="O99" i="1"/>
  <c r="N99" i="1"/>
  <c r="L99" i="1"/>
  <c r="K99" i="1"/>
  <c r="O82" i="1"/>
  <c r="N82" i="1"/>
  <c r="L82" i="1"/>
  <c r="K82" i="1"/>
  <c r="O146" i="1"/>
  <c r="N146" i="1"/>
  <c r="L146" i="1"/>
  <c r="K146" i="1"/>
  <c r="O144" i="1"/>
  <c r="N144" i="1"/>
  <c r="M144" i="1"/>
  <c r="L144" i="1"/>
  <c r="K144" i="1"/>
  <c r="O143" i="1"/>
  <c r="N143" i="1"/>
  <c r="M143" i="1"/>
  <c r="L143" i="1"/>
  <c r="K143" i="1"/>
  <c r="O142" i="1"/>
  <c r="N142" i="1"/>
  <c r="M142" i="1"/>
  <c r="L142" i="1"/>
  <c r="K142" i="1"/>
  <c r="Q141" i="1"/>
  <c r="O141" i="1"/>
  <c r="N141" i="1"/>
  <c r="L141" i="1"/>
  <c r="K141" i="1"/>
  <c r="O139" i="1"/>
  <c r="N139" i="1"/>
  <c r="L139" i="1"/>
  <c r="K139" i="1"/>
  <c r="Q138" i="1"/>
  <c r="O138" i="1"/>
  <c r="N138" i="1"/>
  <c r="M138" i="1"/>
  <c r="L138" i="1"/>
  <c r="K138" i="1"/>
  <c r="Q137" i="1"/>
  <c r="O137" i="1"/>
  <c r="N137" i="1"/>
  <c r="L137" i="1"/>
  <c r="K137" i="1"/>
  <c r="O135" i="1"/>
  <c r="N135" i="1"/>
  <c r="M135" i="1"/>
  <c r="L135" i="1"/>
  <c r="K135" i="1"/>
  <c r="O134" i="1"/>
  <c r="N134" i="1"/>
  <c r="M134" i="1"/>
  <c r="L134" i="1"/>
  <c r="K134" i="1"/>
  <c r="O133" i="1"/>
  <c r="N133" i="1"/>
  <c r="L133" i="1"/>
  <c r="K133" i="1"/>
  <c r="O132" i="1"/>
  <c r="N132" i="1"/>
  <c r="M132" i="1"/>
  <c r="L132" i="1"/>
  <c r="K132" i="1"/>
  <c r="Q131" i="1"/>
  <c r="O131" i="1"/>
  <c r="N131" i="1"/>
  <c r="L131" i="1"/>
  <c r="K131" i="1"/>
  <c r="O128" i="1"/>
  <c r="N128" i="1"/>
  <c r="L128" i="1"/>
  <c r="K128" i="1"/>
  <c r="Q127" i="1"/>
  <c r="O127" i="1"/>
  <c r="N127" i="1"/>
  <c r="M127" i="1"/>
  <c r="L127" i="1"/>
  <c r="K127" i="1"/>
  <c r="O126" i="1"/>
  <c r="N126" i="1"/>
  <c r="L126" i="1"/>
  <c r="K126" i="1"/>
  <c r="O124" i="1"/>
  <c r="N124" i="1"/>
  <c r="M124" i="1"/>
  <c r="L124" i="1"/>
  <c r="K124" i="1"/>
  <c r="Q123" i="1"/>
  <c r="O123" i="1"/>
  <c r="N123" i="1"/>
  <c r="L123" i="1"/>
  <c r="K123" i="1"/>
  <c r="O122" i="1"/>
  <c r="N122" i="1"/>
  <c r="L122" i="1"/>
  <c r="K122" i="1"/>
  <c r="O121" i="1"/>
  <c r="N121" i="1"/>
  <c r="L121" i="1"/>
  <c r="K121" i="1"/>
  <c r="Q448" i="1"/>
  <c r="O448" i="1"/>
  <c r="N448" i="1"/>
  <c r="M448" i="1"/>
  <c r="L448" i="1"/>
  <c r="K448" i="1"/>
  <c r="O453" i="1"/>
  <c r="N453" i="1"/>
  <c r="M453" i="1"/>
  <c r="L453" i="1"/>
  <c r="K453" i="1"/>
  <c r="O452" i="1"/>
  <c r="N452" i="1"/>
  <c r="M452" i="1"/>
  <c r="L452" i="1"/>
  <c r="K452" i="1"/>
  <c r="O449" i="1"/>
  <c r="N449" i="1"/>
  <c r="M449" i="1"/>
  <c r="L449" i="1"/>
  <c r="K449" i="1"/>
  <c r="O450" i="1"/>
  <c r="N450" i="1"/>
  <c r="M450" i="1"/>
  <c r="L450" i="1"/>
  <c r="K450" i="1"/>
  <c r="O447" i="1"/>
  <c r="N447" i="1"/>
  <c r="M447" i="1"/>
  <c r="L447" i="1"/>
  <c r="K447" i="1"/>
  <c r="O389" i="1"/>
  <c r="N389" i="1"/>
  <c r="M389" i="1"/>
  <c r="L389" i="1"/>
  <c r="K389" i="1"/>
  <c r="O395" i="1"/>
  <c r="N395" i="1"/>
  <c r="M395" i="1"/>
  <c r="L395" i="1"/>
  <c r="K395" i="1"/>
  <c r="O388" i="1"/>
  <c r="N388" i="1"/>
  <c r="M388" i="1"/>
  <c r="L388" i="1"/>
  <c r="K388" i="1"/>
  <c r="O404" i="1"/>
  <c r="N404" i="1"/>
  <c r="M404" i="1"/>
  <c r="L404" i="1"/>
  <c r="K404" i="1"/>
  <c r="O403" i="1"/>
  <c r="N403" i="1"/>
  <c r="M403" i="1"/>
  <c r="L403" i="1"/>
  <c r="K403" i="1"/>
  <c r="O391" i="1"/>
  <c r="N391" i="1"/>
  <c r="M391" i="1"/>
  <c r="L391" i="1"/>
  <c r="K391" i="1"/>
  <c r="O400" i="1"/>
  <c r="N400" i="1"/>
  <c r="M400" i="1"/>
  <c r="L400" i="1"/>
  <c r="K400" i="1"/>
  <c r="Q393" i="1"/>
  <c r="O393" i="1"/>
  <c r="N393" i="1"/>
  <c r="M393" i="1"/>
  <c r="L393" i="1"/>
  <c r="K393" i="1"/>
  <c r="O392" i="1"/>
  <c r="N392" i="1"/>
  <c r="M392" i="1"/>
  <c r="L392" i="1"/>
  <c r="K392" i="1"/>
  <c r="O401" i="1"/>
  <c r="N401" i="1"/>
  <c r="M401" i="1"/>
  <c r="L401" i="1"/>
  <c r="K401" i="1"/>
  <c r="O394" i="1"/>
  <c r="N394" i="1"/>
  <c r="M394" i="1"/>
  <c r="L394" i="1"/>
  <c r="K394" i="1"/>
  <c r="O396" i="1"/>
  <c r="N396" i="1"/>
  <c r="M396" i="1"/>
  <c r="L396" i="1"/>
  <c r="K396" i="1"/>
  <c r="O386" i="1"/>
  <c r="N386" i="1"/>
  <c r="M386" i="1"/>
  <c r="L386" i="1"/>
  <c r="K386" i="1"/>
  <c r="O390" i="1"/>
  <c r="N390" i="1"/>
  <c r="M390" i="1"/>
  <c r="L390" i="1"/>
  <c r="K390" i="1"/>
  <c r="Q398" i="1"/>
  <c r="O398" i="1"/>
  <c r="N398" i="1"/>
  <c r="M398" i="1"/>
  <c r="L398" i="1"/>
  <c r="K398" i="1"/>
  <c r="O397" i="1"/>
  <c r="N397" i="1"/>
  <c r="M397" i="1"/>
  <c r="L397" i="1"/>
  <c r="K397" i="1"/>
  <c r="O387" i="1"/>
  <c r="N387" i="1"/>
  <c r="M387" i="1"/>
  <c r="L387" i="1"/>
  <c r="K387" i="1"/>
  <c r="O385" i="1"/>
  <c r="N385" i="1"/>
  <c r="M385" i="1"/>
  <c r="L385" i="1"/>
  <c r="K385" i="1"/>
  <c r="Q384" i="1"/>
  <c r="O384" i="1"/>
  <c r="N384" i="1"/>
  <c r="M384" i="1"/>
  <c r="L384" i="1"/>
  <c r="K384" i="1"/>
  <c r="O399" i="1"/>
  <c r="N399" i="1"/>
  <c r="M399" i="1"/>
  <c r="L399" i="1"/>
  <c r="K399" i="1"/>
  <c r="O380" i="1"/>
  <c r="N380" i="1"/>
  <c r="L380" i="1"/>
  <c r="K380" i="1"/>
  <c r="O379" i="1"/>
  <c r="N379" i="1"/>
  <c r="M379" i="1"/>
  <c r="L379" i="1"/>
  <c r="K379" i="1"/>
  <c r="Q381" i="1"/>
  <c r="O381" i="1"/>
  <c r="N381" i="1"/>
  <c r="M381" i="1"/>
  <c r="L381" i="1"/>
  <c r="K381" i="1"/>
  <c r="R99" i="1" l="1"/>
  <c r="T99" i="1" s="1"/>
  <c r="S523" i="1"/>
  <c r="R523" i="1"/>
  <c r="T523" i="1" s="1"/>
  <c r="S139" i="1"/>
  <c r="S99" i="1"/>
  <c r="S142" i="1"/>
  <c r="R84" i="1"/>
  <c r="T84" i="1" s="1"/>
  <c r="R455" i="1"/>
  <c r="T455" i="1" s="1"/>
  <c r="S82" i="1"/>
  <c r="R121" i="1"/>
  <c r="T121" i="1" s="1"/>
  <c r="R329" i="1"/>
  <c r="T329" i="1" s="1"/>
  <c r="R80" i="1"/>
  <c r="T80" i="1" s="1"/>
  <c r="S329" i="1"/>
  <c r="S455" i="1"/>
  <c r="S80" i="1"/>
  <c r="R146" i="1"/>
  <c r="T146" i="1" s="1"/>
  <c r="R85" i="1"/>
  <c r="T85" i="1" s="1"/>
  <c r="S246" i="1"/>
  <c r="S84" i="1"/>
  <c r="R77" i="1"/>
  <c r="T77" i="1" s="1"/>
  <c r="R33" i="1"/>
  <c r="T33" i="1" s="1"/>
  <c r="P33" i="1"/>
  <c r="S123" i="1"/>
  <c r="R246" i="1"/>
  <c r="T246" i="1" s="1"/>
  <c r="P329" i="1"/>
  <c r="S129" i="1"/>
  <c r="P129" i="1"/>
  <c r="R129" i="1"/>
  <c r="T129" i="1" s="1"/>
  <c r="S135" i="1"/>
  <c r="R144" i="1"/>
  <c r="T144" i="1" s="1"/>
  <c r="R127" i="1"/>
  <c r="T127" i="1" s="1"/>
  <c r="S127" i="1"/>
  <c r="S144" i="1"/>
  <c r="R137" i="1"/>
  <c r="T137" i="1" s="1"/>
  <c r="S77" i="1"/>
  <c r="S137" i="1"/>
  <c r="R126" i="1"/>
  <c r="T126" i="1" s="1"/>
  <c r="S143" i="1"/>
  <c r="P246" i="1"/>
  <c r="S132" i="1"/>
  <c r="P132" i="1"/>
  <c r="R102" i="1"/>
  <c r="T102" i="1" s="1"/>
  <c r="S102" i="1"/>
  <c r="P523" i="1"/>
  <c r="P455" i="1"/>
  <c r="R82" i="1"/>
  <c r="T82" i="1" s="1"/>
  <c r="P77" i="1"/>
  <c r="P80" i="1"/>
  <c r="P84" i="1"/>
  <c r="P85" i="1"/>
  <c r="P102" i="1"/>
  <c r="P99" i="1"/>
  <c r="P82" i="1"/>
  <c r="S121" i="1"/>
  <c r="R128" i="1"/>
  <c r="T128" i="1" s="1"/>
  <c r="P142" i="1"/>
  <c r="R133" i="1"/>
  <c r="T133" i="1" s="1"/>
  <c r="S133" i="1"/>
  <c r="R122" i="1"/>
  <c r="T122" i="1" s="1"/>
  <c r="P124" i="1"/>
  <c r="S126" i="1"/>
  <c r="R132" i="1"/>
  <c r="T132" i="1" s="1"/>
  <c r="R142" i="1"/>
  <c r="T142" i="1" s="1"/>
  <c r="R135" i="1"/>
  <c r="T135" i="1" s="1"/>
  <c r="S131" i="1"/>
  <c r="R138" i="1"/>
  <c r="T138" i="1" s="1"/>
  <c r="R141" i="1"/>
  <c r="T141" i="1" s="1"/>
  <c r="R123" i="1"/>
  <c r="T123" i="1" s="1"/>
  <c r="R134" i="1"/>
  <c r="T134" i="1" s="1"/>
  <c r="R139" i="1"/>
  <c r="T139" i="1" s="1"/>
  <c r="S134" i="1"/>
  <c r="P122" i="1"/>
  <c r="P126" i="1"/>
  <c r="S128" i="1"/>
  <c r="P137" i="1"/>
  <c r="R124" i="1"/>
  <c r="T124" i="1" s="1"/>
  <c r="R143" i="1"/>
  <c r="T143" i="1" s="1"/>
  <c r="P146" i="1"/>
  <c r="P131" i="1"/>
  <c r="S138" i="1"/>
  <c r="P141" i="1"/>
  <c r="P121" i="1"/>
  <c r="P134" i="1"/>
  <c r="P139" i="1"/>
  <c r="P144" i="1"/>
  <c r="R131" i="1"/>
  <c r="T131" i="1" s="1"/>
  <c r="P123" i="1"/>
  <c r="S124" i="1"/>
  <c r="P128" i="1"/>
  <c r="S122" i="1"/>
  <c r="S146" i="1"/>
  <c r="S141" i="1"/>
  <c r="P133" i="1"/>
  <c r="P138" i="1"/>
  <c r="P143" i="1"/>
  <c r="P127" i="1"/>
  <c r="P135" i="1"/>
  <c r="R448" i="1"/>
  <c r="T448" i="1" s="1"/>
  <c r="S448" i="1"/>
  <c r="P448" i="1"/>
  <c r="R453" i="1"/>
  <c r="T453" i="1" s="1"/>
  <c r="P453" i="1"/>
  <c r="R452" i="1"/>
  <c r="T452" i="1" s="1"/>
  <c r="S453" i="1"/>
  <c r="P452" i="1"/>
  <c r="S452" i="1"/>
  <c r="S449" i="1"/>
  <c r="R449" i="1"/>
  <c r="T449" i="1" s="1"/>
  <c r="R450" i="1"/>
  <c r="T450" i="1" s="1"/>
  <c r="S450" i="1"/>
  <c r="P449" i="1"/>
  <c r="P450" i="1"/>
  <c r="R447" i="1"/>
  <c r="T447" i="1" s="1"/>
  <c r="S447" i="1"/>
  <c r="R389" i="1"/>
  <c r="T389" i="1" s="1"/>
  <c r="S389" i="1"/>
  <c r="P447" i="1"/>
  <c r="S395" i="1"/>
  <c r="P389" i="1"/>
  <c r="R388" i="1"/>
  <c r="T388" i="1" s="1"/>
  <c r="R395" i="1"/>
  <c r="T395" i="1" s="1"/>
  <c r="P395" i="1"/>
  <c r="S404" i="1"/>
  <c r="S388" i="1"/>
  <c r="P388" i="1"/>
  <c r="R404" i="1"/>
  <c r="T404" i="1" s="1"/>
  <c r="P404" i="1"/>
  <c r="R391" i="1"/>
  <c r="T391" i="1" s="1"/>
  <c r="P403" i="1"/>
  <c r="S403" i="1"/>
  <c r="R403" i="1"/>
  <c r="T403" i="1" s="1"/>
  <c r="S391" i="1"/>
  <c r="P391" i="1"/>
  <c r="P393" i="1"/>
  <c r="P400" i="1"/>
  <c r="S400" i="1"/>
  <c r="R400" i="1"/>
  <c r="T400" i="1" s="1"/>
  <c r="R393" i="1"/>
  <c r="T393" i="1" s="1"/>
  <c r="S393" i="1"/>
  <c r="R401" i="1"/>
  <c r="T401" i="1" s="1"/>
  <c r="R392" i="1"/>
  <c r="T392" i="1" s="1"/>
  <c r="S401" i="1"/>
  <c r="S392" i="1"/>
  <c r="P392" i="1"/>
  <c r="P401" i="1"/>
  <c r="S394" i="1"/>
  <c r="S396" i="1"/>
  <c r="R394" i="1"/>
  <c r="T394" i="1" s="1"/>
  <c r="R386" i="1"/>
  <c r="T386" i="1" s="1"/>
  <c r="P394" i="1"/>
  <c r="S386" i="1"/>
  <c r="P386" i="1"/>
  <c r="P396" i="1"/>
  <c r="R396" i="1"/>
  <c r="T396" i="1" s="1"/>
  <c r="S390" i="1"/>
  <c r="P390" i="1"/>
  <c r="R390" i="1"/>
  <c r="T390" i="1" s="1"/>
  <c r="S398" i="1"/>
  <c r="S397" i="1"/>
  <c r="P398" i="1"/>
  <c r="R398" i="1"/>
  <c r="T398" i="1" s="1"/>
  <c r="R397" i="1"/>
  <c r="T397" i="1" s="1"/>
  <c r="S385" i="1"/>
  <c r="P397" i="1"/>
  <c r="R387" i="1"/>
  <c r="T387" i="1" s="1"/>
  <c r="S387" i="1"/>
  <c r="P387" i="1"/>
  <c r="R384" i="1"/>
  <c r="T384" i="1" s="1"/>
  <c r="S380" i="1"/>
  <c r="R385" i="1"/>
  <c r="T385" i="1" s="1"/>
  <c r="R399" i="1"/>
  <c r="T399" i="1" s="1"/>
  <c r="P385" i="1"/>
  <c r="S384" i="1"/>
  <c r="P384" i="1"/>
  <c r="P399" i="1"/>
  <c r="S399" i="1"/>
  <c r="P380" i="1"/>
  <c r="S379" i="1"/>
  <c r="R380" i="1"/>
  <c r="T380" i="1" s="1"/>
  <c r="R379" i="1"/>
  <c r="T379" i="1" s="1"/>
  <c r="P379" i="1"/>
  <c r="P381" i="1"/>
  <c r="S381" i="1"/>
  <c r="R381" i="1"/>
  <c r="T381" i="1" s="1"/>
  <c r="Q357" i="1"/>
  <c r="O357" i="1"/>
  <c r="N357" i="1"/>
  <c r="L357" i="1"/>
  <c r="K357" i="1"/>
  <c r="O57" i="1"/>
  <c r="N57" i="1"/>
  <c r="M57" i="1"/>
  <c r="L57" i="1"/>
  <c r="K57" i="1"/>
  <c r="O323" i="1"/>
  <c r="N323" i="1"/>
  <c r="M323" i="1"/>
  <c r="L323" i="1"/>
  <c r="K323" i="1"/>
  <c r="O321" i="1"/>
  <c r="N321" i="1"/>
  <c r="M321" i="1"/>
  <c r="L321" i="1"/>
  <c r="K321" i="1"/>
  <c r="O322" i="1"/>
  <c r="N322" i="1"/>
  <c r="M322" i="1"/>
  <c r="L322" i="1"/>
  <c r="K322" i="1"/>
  <c r="O320" i="1"/>
  <c r="N320" i="1"/>
  <c r="L320" i="1"/>
  <c r="K320" i="1"/>
  <c r="O324" i="1"/>
  <c r="N324" i="1"/>
  <c r="L324" i="1"/>
  <c r="K324" i="1"/>
  <c r="O319" i="1"/>
  <c r="N319" i="1"/>
  <c r="L319" i="1"/>
  <c r="K319" i="1"/>
  <c r="O316" i="1"/>
  <c r="N316" i="1"/>
  <c r="M316" i="1"/>
  <c r="L316" i="1"/>
  <c r="K316" i="1"/>
  <c r="O315" i="1"/>
  <c r="N315" i="1"/>
  <c r="M315" i="1"/>
  <c r="L315" i="1"/>
  <c r="K315" i="1"/>
  <c r="Q317" i="1"/>
  <c r="O317" i="1"/>
  <c r="N317" i="1"/>
  <c r="M317" i="1"/>
  <c r="L317" i="1"/>
  <c r="K317" i="1"/>
  <c r="O313" i="1"/>
  <c r="N313" i="1"/>
  <c r="M313" i="1"/>
  <c r="L313" i="1"/>
  <c r="K313" i="1"/>
  <c r="Q312" i="1"/>
  <c r="O312" i="1"/>
  <c r="N312" i="1"/>
  <c r="L312" i="1"/>
  <c r="K312" i="1"/>
  <c r="O309" i="1"/>
  <c r="N309" i="1"/>
  <c r="L309" i="1"/>
  <c r="K309" i="1"/>
  <c r="O305" i="1"/>
  <c r="N305" i="1"/>
  <c r="M305" i="1"/>
  <c r="L305" i="1"/>
  <c r="K305" i="1"/>
  <c r="O304" i="1"/>
  <c r="N304" i="1"/>
  <c r="L304" i="1"/>
  <c r="K304" i="1"/>
  <c r="O302" i="1"/>
  <c r="N302" i="1"/>
  <c r="M302" i="1"/>
  <c r="L302" i="1"/>
  <c r="K302" i="1"/>
  <c r="O301" i="1"/>
  <c r="N301" i="1"/>
  <c r="L301" i="1"/>
  <c r="K301" i="1"/>
  <c r="O299" i="1"/>
  <c r="N299" i="1"/>
  <c r="M299" i="1"/>
  <c r="L299" i="1"/>
  <c r="K299" i="1"/>
  <c r="S298" i="1"/>
  <c r="R298" i="1"/>
  <c r="O293" i="1"/>
  <c r="N293" i="1"/>
  <c r="M293" i="1"/>
  <c r="L293" i="1"/>
  <c r="K293" i="1"/>
  <c r="O292" i="1"/>
  <c r="N292" i="1"/>
  <c r="M292" i="1"/>
  <c r="L292" i="1"/>
  <c r="K292" i="1"/>
  <c r="O294" i="1"/>
  <c r="N294" i="1"/>
  <c r="M294" i="1"/>
  <c r="L294" i="1"/>
  <c r="K294" i="1"/>
  <c r="K289" i="1"/>
  <c r="L289" i="1"/>
  <c r="N289" i="1"/>
  <c r="O289" i="1"/>
  <c r="O280" i="1"/>
  <c r="N280" i="1"/>
  <c r="L280" i="1"/>
  <c r="K280" i="1"/>
  <c r="O178" i="1"/>
  <c r="N178" i="1"/>
  <c r="M178" i="1"/>
  <c r="L178" i="1"/>
  <c r="K178" i="1"/>
  <c r="Q89" i="1"/>
  <c r="O89" i="1"/>
  <c r="N89" i="1"/>
  <c r="M89" i="1"/>
  <c r="L89" i="1"/>
  <c r="K89" i="1"/>
  <c r="O118" i="1"/>
  <c r="N118" i="1"/>
  <c r="L118" i="1"/>
  <c r="K118" i="1"/>
  <c r="Q79" i="1"/>
  <c r="O79" i="1"/>
  <c r="N79" i="1"/>
  <c r="M79" i="1"/>
  <c r="L79" i="1"/>
  <c r="K79" i="1"/>
  <c r="Q81" i="1"/>
  <c r="O81" i="1"/>
  <c r="N81" i="1"/>
  <c r="M81" i="1"/>
  <c r="L81" i="1"/>
  <c r="K81" i="1"/>
  <c r="Q78" i="1"/>
  <c r="O78" i="1"/>
  <c r="N78" i="1"/>
  <c r="L78" i="1"/>
  <c r="K78" i="1"/>
  <c r="O98" i="1"/>
  <c r="N98" i="1"/>
  <c r="M98" i="1"/>
  <c r="L98" i="1"/>
  <c r="K98" i="1"/>
  <c r="Q97" i="1"/>
  <c r="O97" i="1"/>
  <c r="N97" i="1"/>
  <c r="L97" i="1"/>
  <c r="K97" i="1"/>
  <c r="O100" i="1"/>
  <c r="N100" i="1"/>
  <c r="L100" i="1"/>
  <c r="K100" i="1"/>
  <c r="O101" i="1"/>
  <c r="N101" i="1"/>
  <c r="M101" i="1"/>
  <c r="L101" i="1"/>
  <c r="K101" i="1"/>
  <c r="Q94" i="1"/>
  <c r="O94" i="1"/>
  <c r="N94" i="1"/>
  <c r="L94" i="1"/>
  <c r="K94" i="1"/>
  <c r="Q87" i="1"/>
  <c r="O87" i="1"/>
  <c r="N87" i="1"/>
  <c r="M87" i="1"/>
  <c r="L87" i="1"/>
  <c r="K87" i="1"/>
  <c r="O92" i="1"/>
  <c r="N92" i="1"/>
  <c r="L92" i="1"/>
  <c r="K92" i="1"/>
  <c r="Q90" i="1"/>
  <c r="O90" i="1"/>
  <c r="N90" i="1"/>
  <c r="M90" i="1"/>
  <c r="L90" i="1"/>
  <c r="K90" i="1"/>
  <c r="O88" i="1"/>
  <c r="N88" i="1"/>
  <c r="L88" i="1"/>
  <c r="K88" i="1"/>
  <c r="Q93" i="1"/>
  <c r="O93" i="1"/>
  <c r="N93" i="1"/>
  <c r="M93" i="1"/>
  <c r="L93" i="1"/>
  <c r="K93" i="1"/>
  <c r="Q252" i="1"/>
  <c r="O252" i="1"/>
  <c r="N252" i="1"/>
  <c r="M252" i="1"/>
  <c r="L252" i="1"/>
  <c r="K252" i="1"/>
  <c r="P357" i="1" l="1"/>
  <c r="S357" i="1"/>
  <c r="R357" i="1"/>
  <c r="T357" i="1" s="1"/>
  <c r="R322" i="1"/>
  <c r="T322" i="1" s="1"/>
  <c r="R57" i="1"/>
  <c r="T57" i="1" s="1"/>
  <c r="S57" i="1"/>
  <c r="P57" i="1"/>
  <c r="R323" i="1"/>
  <c r="T323" i="1" s="1"/>
  <c r="S323" i="1"/>
  <c r="P323" i="1"/>
  <c r="R321" i="1"/>
  <c r="T321" i="1" s="1"/>
  <c r="S321" i="1"/>
  <c r="S322" i="1"/>
  <c r="P321" i="1"/>
  <c r="P320" i="1"/>
  <c r="P322" i="1"/>
  <c r="R324" i="1"/>
  <c r="T324" i="1" s="1"/>
  <c r="S320" i="1"/>
  <c r="R320" i="1"/>
  <c r="T320" i="1" s="1"/>
  <c r="S324" i="1"/>
  <c r="P324" i="1"/>
  <c r="S319" i="1"/>
  <c r="R319" i="1"/>
  <c r="T319" i="1" s="1"/>
  <c r="P319" i="1"/>
  <c r="R316" i="1"/>
  <c r="T316" i="1" s="1"/>
  <c r="S316" i="1"/>
  <c r="P317" i="1"/>
  <c r="P316" i="1"/>
  <c r="S315" i="1"/>
  <c r="S317" i="1"/>
  <c r="R315" i="1"/>
  <c r="T315" i="1" s="1"/>
  <c r="P315" i="1"/>
  <c r="R317" i="1"/>
  <c r="T317" i="1" s="1"/>
  <c r="R313" i="1"/>
  <c r="T313" i="1" s="1"/>
  <c r="S313" i="1"/>
  <c r="R305" i="1"/>
  <c r="T305" i="1" s="1"/>
  <c r="R309" i="1"/>
  <c r="T309" i="1" s="1"/>
  <c r="S309" i="1"/>
  <c r="P313" i="1"/>
  <c r="R312" i="1"/>
  <c r="T312" i="1" s="1"/>
  <c r="S312" i="1"/>
  <c r="S304" i="1"/>
  <c r="P312" i="1"/>
  <c r="P304" i="1"/>
  <c r="P309" i="1"/>
  <c r="S305" i="1"/>
  <c r="P301" i="1"/>
  <c r="R301" i="1"/>
  <c r="T301" i="1" s="1"/>
  <c r="R304" i="1"/>
  <c r="T304" i="1" s="1"/>
  <c r="S299" i="1"/>
  <c r="P305" i="1"/>
  <c r="R302" i="1"/>
  <c r="T302" i="1" s="1"/>
  <c r="S302" i="1"/>
  <c r="P302" i="1"/>
  <c r="S301" i="1"/>
  <c r="R299" i="1"/>
  <c r="T299" i="1" s="1"/>
  <c r="P299" i="1"/>
  <c r="R293" i="1"/>
  <c r="T293" i="1" s="1"/>
  <c r="R292" i="1"/>
  <c r="T292" i="1" s="1"/>
  <c r="S293" i="1"/>
  <c r="P293" i="1"/>
  <c r="S294" i="1"/>
  <c r="S292" i="1"/>
  <c r="P292" i="1"/>
  <c r="R294" i="1"/>
  <c r="T294" i="1" s="1"/>
  <c r="S289" i="1"/>
  <c r="P294" i="1"/>
  <c r="P289" i="1"/>
  <c r="R289" i="1"/>
  <c r="T289" i="1" s="1"/>
  <c r="R280" i="1"/>
  <c r="T280" i="1" s="1"/>
  <c r="S280" i="1"/>
  <c r="P280" i="1"/>
  <c r="R89" i="1"/>
  <c r="T89" i="1" s="1"/>
  <c r="R178" i="1"/>
  <c r="T178" i="1" s="1"/>
  <c r="S178" i="1"/>
  <c r="S118" i="1"/>
  <c r="P178" i="1"/>
  <c r="S89" i="1"/>
  <c r="P89" i="1"/>
  <c r="P118" i="1"/>
  <c r="R118" i="1"/>
  <c r="T118" i="1" s="1"/>
  <c r="R79" i="1"/>
  <c r="T79" i="1" s="1"/>
  <c r="S81" i="1"/>
  <c r="P79" i="1"/>
  <c r="S79" i="1"/>
  <c r="R81" i="1"/>
  <c r="T81" i="1" s="1"/>
  <c r="S78" i="1"/>
  <c r="P81" i="1"/>
  <c r="R78" i="1"/>
  <c r="T78" i="1" s="1"/>
  <c r="P78" i="1"/>
  <c r="R98" i="1"/>
  <c r="T98" i="1" s="1"/>
  <c r="P98" i="1"/>
  <c r="S98" i="1"/>
  <c r="S97" i="1"/>
  <c r="R97" i="1"/>
  <c r="T97" i="1" s="1"/>
  <c r="R100" i="1"/>
  <c r="T100" i="1" s="1"/>
  <c r="S100" i="1"/>
  <c r="P97" i="1"/>
  <c r="R101" i="1"/>
  <c r="T101" i="1" s="1"/>
  <c r="P100" i="1"/>
  <c r="P101" i="1"/>
  <c r="S101" i="1"/>
  <c r="R94" i="1"/>
  <c r="T94" i="1" s="1"/>
  <c r="S94" i="1"/>
  <c r="P94" i="1"/>
  <c r="R87" i="1"/>
  <c r="T87" i="1" s="1"/>
  <c r="S87" i="1"/>
  <c r="P87" i="1"/>
  <c r="S92" i="1"/>
  <c r="R92" i="1"/>
  <c r="T92" i="1" s="1"/>
  <c r="R90" i="1"/>
  <c r="T90" i="1" s="1"/>
  <c r="P92" i="1"/>
  <c r="P90" i="1"/>
  <c r="S90" i="1"/>
  <c r="R88" i="1"/>
  <c r="T88" i="1" s="1"/>
  <c r="S252" i="1"/>
  <c r="S88" i="1"/>
  <c r="P88" i="1"/>
  <c r="R93" i="1"/>
  <c r="T93" i="1" s="1"/>
  <c r="S93" i="1"/>
  <c r="P252" i="1"/>
  <c r="P93" i="1"/>
  <c r="R252" i="1"/>
  <c r="T252" i="1" s="1"/>
  <c r="M22" i="1"/>
  <c r="M36" i="1"/>
  <c r="M52" i="1"/>
  <c r="M83" i="1"/>
  <c r="M95" i="1"/>
  <c r="M107" i="1"/>
  <c r="M177" i="1"/>
  <c r="M215" i="1"/>
  <c r="M236" i="1"/>
  <c r="M263" i="1"/>
  <c r="M350" i="1"/>
  <c r="M364" i="1"/>
  <c r="M367" i="1"/>
  <c r="M372" i="1"/>
  <c r="M475" i="1"/>
  <c r="M496" i="1"/>
  <c r="M512" i="1"/>
  <c r="M533" i="1"/>
  <c r="M538" i="1"/>
  <c r="M563" i="1"/>
  <c r="M577" i="1"/>
  <c r="M113" i="1"/>
  <c r="N511" i="1"/>
  <c r="N21" i="1"/>
  <c r="K32" i="1"/>
  <c r="L32" i="1"/>
  <c r="N32" i="1"/>
  <c r="O32" i="1"/>
  <c r="Q76" i="1"/>
  <c r="O76" i="1"/>
  <c r="N76" i="1"/>
  <c r="L76" i="1"/>
  <c r="K76" i="1"/>
  <c r="N333" i="1"/>
  <c r="O333" i="1"/>
  <c r="Q333" i="1"/>
  <c r="N336" i="1"/>
  <c r="O336" i="1"/>
  <c r="Q336" i="1"/>
  <c r="M336" i="1"/>
  <c r="M333" i="1"/>
  <c r="L336" i="1"/>
  <c r="L333" i="1"/>
  <c r="K336" i="1"/>
  <c r="K333" i="1"/>
  <c r="Q287" i="1"/>
  <c r="M287" i="1"/>
  <c r="K287" i="1"/>
  <c r="L287" i="1"/>
  <c r="N287" i="1"/>
  <c r="O287" i="1"/>
  <c r="I244" i="1" a="1"/>
  <c r="I244" i="1" s="1"/>
  <c r="K245" i="1"/>
  <c r="L245" i="1"/>
  <c r="M245" i="1"/>
  <c r="N245" i="1"/>
  <c r="O245" i="1"/>
  <c r="K244" i="1"/>
  <c r="L244" i="1"/>
  <c r="M244" i="1"/>
  <c r="N244" i="1"/>
  <c r="O244" i="1"/>
  <c r="Q551" i="1"/>
  <c r="O551" i="1"/>
  <c r="N551" i="1"/>
  <c r="L551" i="1"/>
  <c r="K551" i="1"/>
  <c r="Q417" i="1"/>
  <c r="O417" i="1"/>
  <c r="N417" i="1"/>
  <c r="L417" i="1"/>
  <c r="K417" i="1"/>
  <c r="O248" i="1"/>
  <c r="N248" i="1"/>
  <c r="L248" i="1"/>
  <c r="K248" i="1"/>
  <c r="Q43" i="1"/>
  <c r="O43" i="1"/>
  <c r="N43" i="1"/>
  <c r="L43" i="1"/>
  <c r="K484" i="1"/>
  <c r="L484" i="1"/>
  <c r="N484" i="1"/>
  <c r="O484" i="1"/>
  <c r="Q484" i="1"/>
  <c r="M460" i="1"/>
  <c r="K460" i="1"/>
  <c r="L460" i="1"/>
  <c r="N460" i="1"/>
  <c r="O460" i="1"/>
  <c r="Q472" i="1"/>
  <c r="M472" i="1"/>
  <c r="K472" i="1"/>
  <c r="L472" i="1"/>
  <c r="N472" i="1"/>
  <c r="O472" i="1"/>
  <c r="K416" i="1"/>
  <c r="L416" i="1"/>
  <c r="M416" i="1"/>
  <c r="N416" i="1"/>
  <c r="O416" i="1"/>
  <c r="Q416" i="1"/>
  <c r="L375" i="1"/>
  <c r="K375" i="1"/>
  <c r="O375" i="1"/>
  <c r="N375" i="1"/>
  <c r="M375" i="1"/>
  <c r="L374" i="1"/>
  <c r="K374" i="1"/>
  <c r="R374" i="1" s="1"/>
  <c r="T374" i="1" s="1"/>
  <c r="K439" i="1"/>
  <c r="L439" i="1"/>
  <c r="M439" i="1"/>
  <c r="N439" i="1"/>
  <c r="O439" i="1"/>
  <c r="K440" i="1"/>
  <c r="L440" i="1"/>
  <c r="M440" i="1"/>
  <c r="N440" i="1"/>
  <c r="O440" i="1"/>
  <c r="K441" i="1"/>
  <c r="L441" i="1"/>
  <c r="M441" i="1"/>
  <c r="N441" i="1"/>
  <c r="O441" i="1"/>
  <c r="K442" i="1"/>
  <c r="L442" i="1"/>
  <c r="M442" i="1"/>
  <c r="N442" i="1"/>
  <c r="O442" i="1"/>
  <c r="M62" i="1"/>
  <c r="M156" i="1"/>
  <c r="K156" i="1"/>
  <c r="L156" i="1"/>
  <c r="N156" i="1"/>
  <c r="O156" i="1"/>
  <c r="Q156" i="1"/>
  <c r="K62" i="1"/>
  <c r="L62" i="1"/>
  <c r="N62" i="1"/>
  <c r="O62" i="1"/>
  <c r="Q62" i="1"/>
  <c r="K155" i="1"/>
  <c r="L155" i="1"/>
  <c r="M155" i="1"/>
  <c r="N155" i="1"/>
  <c r="O155" i="1"/>
  <c r="K109" i="1"/>
  <c r="L109" i="1"/>
  <c r="M109" i="1"/>
  <c r="N109" i="1"/>
  <c r="O109" i="1"/>
  <c r="K31" i="1"/>
  <c r="L31" i="1"/>
  <c r="M31" i="1"/>
  <c r="N31" i="1"/>
  <c r="O31" i="1"/>
  <c r="K74" i="1"/>
  <c r="L74" i="1"/>
  <c r="N74" i="1"/>
  <c r="O74" i="1"/>
  <c r="Q74" i="1"/>
  <c r="K459" i="1"/>
  <c r="L459" i="1"/>
  <c r="M459" i="1"/>
  <c r="N459" i="1"/>
  <c r="O459" i="1"/>
  <c r="K108" i="1"/>
  <c r="L108" i="1"/>
  <c r="M108" i="1"/>
  <c r="N108" i="1"/>
  <c r="O108" i="1"/>
  <c r="Q73" i="1"/>
  <c r="M73" i="1"/>
  <c r="K73" i="1"/>
  <c r="L73" i="1"/>
  <c r="N73" i="1"/>
  <c r="O73" i="1"/>
  <c r="Q72" i="1"/>
  <c r="O72" i="1"/>
  <c r="N72" i="1"/>
  <c r="L72" i="1"/>
  <c r="K72" i="1"/>
  <c r="K285" i="1"/>
  <c r="L285" i="1"/>
  <c r="M285" i="1"/>
  <c r="N285" i="1"/>
  <c r="O285" i="1"/>
  <c r="Q19" i="1"/>
  <c r="O19" i="1"/>
  <c r="N19" i="1"/>
  <c r="L19" i="1"/>
  <c r="K19" i="1"/>
  <c r="O543" i="1"/>
  <c r="N543" i="1"/>
  <c r="L543" i="1"/>
  <c r="K543" i="1"/>
  <c r="O466" i="1"/>
  <c r="N466" i="1"/>
  <c r="M466" i="1"/>
  <c r="L466" i="1"/>
  <c r="K466" i="1"/>
  <c r="O465" i="1"/>
  <c r="N465" i="1"/>
  <c r="M465" i="1"/>
  <c r="L465" i="1"/>
  <c r="K465" i="1"/>
  <c r="Q343" i="1"/>
  <c r="O343" i="1"/>
  <c r="N343" i="1"/>
  <c r="M343" i="1"/>
  <c r="L343" i="1"/>
  <c r="K343" i="1"/>
  <c r="Q71" i="1"/>
  <c r="Q286" i="1"/>
  <c r="O71" i="1"/>
  <c r="O286" i="1"/>
  <c r="N71" i="1"/>
  <c r="N286" i="1"/>
  <c r="M286" i="1"/>
  <c r="L71" i="1"/>
  <c r="L286" i="1"/>
  <c r="K71" i="1"/>
  <c r="K286" i="1"/>
  <c r="Q284" i="1"/>
  <c r="O284" i="1"/>
  <c r="N284" i="1"/>
  <c r="L284" i="1"/>
  <c r="K284" i="1"/>
  <c r="Q258" i="1"/>
  <c r="O258" i="1"/>
  <c r="N258" i="1"/>
  <c r="L258" i="1"/>
  <c r="K258" i="1"/>
  <c r="K254" i="1"/>
  <c r="R466" i="1" l="1"/>
  <c r="T466" i="1" s="1"/>
  <c r="R285" i="1"/>
  <c r="R284" i="1"/>
  <c r="R543" i="1"/>
  <c r="R343" i="1"/>
  <c r="R417" i="1"/>
  <c r="T417" i="1" s="1"/>
  <c r="R156" i="1"/>
  <c r="T156" i="1" s="1"/>
  <c r="R333" i="1"/>
  <c r="T333" i="1" s="1"/>
  <c r="R19" i="1"/>
  <c r="R375" i="1"/>
  <c r="T375" i="1" s="1"/>
  <c r="R108" i="1"/>
  <c r="R551" i="1"/>
  <c r="T551" i="1" s="1"/>
  <c r="R73" i="1"/>
  <c r="R244" i="1"/>
  <c r="T244" i="1" s="1"/>
  <c r="R245" i="1"/>
  <c r="T245" i="1" s="1"/>
  <c r="R32" i="1"/>
  <c r="T32" i="1" s="1"/>
  <c r="R248" i="1"/>
  <c r="T248" i="1" s="1"/>
  <c r="R472" i="1"/>
  <c r="T472" i="1" s="1"/>
  <c r="R286" i="1"/>
  <c r="R465" i="1"/>
  <c r="R155" i="1"/>
  <c r="T155" i="1" s="1"/>
  <c r="R440" i="1"/>
  <c r="T440" i="1" s="1"/>
  <c r="R460" i="1"/>
  <c r="T460" i="1" s="1"/>
  <c r="R258" i="1"/>
  <c r="R459" i="1"/>
  <c r="R287" i="1"/>
  <c r="T287" i="1" s="1"/>
  <c r="R31" i="1"/>
  <c r="T31" i="1" s="1"/>
  <c r="R442" i="1"/>
  <c r="T442" i="1" s="1"/>
  <c r="R416" i="1"/>
  <c r="T416" i="1" s="1"/>
  <c r="R74" i="1"/>
  <c r="T74" i="1" s="1"/>
  <c r="R71" i="1"/>
  <c r="R72" i="1"/>
  <c r="R62" i="1"/>
  <c r="T62" i="1" s="1"/>
  <c r="R439" i="1"/>
  <c r="T439" i="1" s="1"/>
  <c r="R76" i="1"/>
  <c r="T76" i="1" s="1"/>
  <c r="R336" i="1"/>
  <c r="T336" i="1" s="1"/>
  <c r="R484" i="1"/>
  <c r="T484" i="1" s="1"/>
  <c r="R109" i="1"/>
  <c r="T109" i="1" s="1"/>
  <c r="R441" i="1"/>
  <c r="T441" i="1" s="1"/>
  <c r="S76" i="1"/>
  <c r="S245" i="1"/>
  <c r="P333" i="1"/>
  <c r="P336" i="1"/>
  <c r="S333" i="1"/>
  <c r="S336" i="1"/>
  <c r="S32" i="1"/>
  <c r="P32" i="1"/>
  <c r="S417" i="1"/>
  <c r="P76" i="1"/>
  <c r="S244" i="1"/>
  <c r="P244" i="1"/>
  <c r="S287" i="1"/>
  <c r="S248" i="1"/>
  <c r="P287" i="1"/>
  <c r="P245" i="1"/>
  <c r="S551" i="1"/>
  <c r="P551" i="1"/>
  <c r="P417" i="1"/>
  <c r="P248" i="1"/>
  <c r="S484" i="1"/>
  <c r="P440" i="1"/>
  <c r="S43" i="1"/>
  <c r="S416" i="1"/>
  <c r="P441" i="1"/>
  <c r="P484" i="1"/>
  <c r="P442" i="1"/>
  <c r="S460" i="1"/>
  <c r="P31" i="1"/>
  <c r="P416" i="1"/>
  <c r="S472" i="1"/>
  <c r="S375" i="1"/>
  <c r="S31" i="1"/>
  <c r="P460" i="1"/>
  <c r="S156" i="1"/>
  <c r="S439" i="1"/>
  <c r="P156" i="1"/>
  <c r="P472" i="1"/>
  <c r="S441" i="1"/>
  <c r="S440" i="1"/>
  <c r="P62" i="1"/>
  <c r="S74" i="1"/>
  <c r="P74" i="1"/>
  <c r="P375" i="1"/>
  <c r="S62" i="1"/>
  <c r="S442" i="1"/>
  <c r="P439" i="1"/>
  <c r="S155" i="1"/>
  <c r="P155" i="1"/>
  <c r="S109" i="1"/>
  <c r="P109" i="1"/>
  <c r="S459" i="1"/>
  <c r="P459" i="1"/>
  <c r="P285" i="1"/>
  <c r="S285" i="1"/>
  <c r="S72" i="1"/>
  <c r="S73" i="1"/>
  <c r="P73" i="1"/>
  <c r="S108" i="1"/>
  <c r="P108" i="1"/>
  <c r="P72" i="1"/>
  <c r="S19" i="1"/>
  <c r="P19" i="1"/>
  <c r="S543" i="1"/>
  <c r="S465" i="1"/>
  <c r="P543" i="1"/>
  <c r="S343" i="1"/>
  <c r="S466" i="1"/>
  <c r="P466" i="1"/>
  <c r="P465" i="1"/>
  <c r="P343" i="1"/>
  <c r="S284" i="1"/>
  <c r="S286" i="1"/>
  <c r="P71" i="1"/>
  <c r="S71" i="1"/>
  <c r="P286" i="1"/>
  <c r="P284" i="1"/>
  <c r="S258" i="1"/>
  <c r="P258" i="1"/>
  <c r="O327" i="1"/>
  <c r="N327" i="1"/>
  <c r="M327" i="1"/>
  <c r="L327" i="1"/>
  <c r="K327" i="1"/>
  <c r="O572" i="1"/>
  <c r="N572" i="1"/>
  <c r="L572" i="1"/>
  <c r="K572" i="1"/>
  <c r="O570" i="1"/>
  <c r="N570" i="1"/>
  <c r="L570" i="1"/>
  <c r="K570" i="1"/>
  <c r="O58" i="1"/>
  <c r="N58" i="1"/>
  <c r="M58" i="1"/>
  <c r="L58" i="1"/>
  <c r="K58" i="1"/>
  <c r="O70" i="1"/>
  <c r="N70" i="1"/>
  <c r="L70" i="1"/>
  <c r="K70" i="1"/>
  <c r="R327" i="1" l="1"/>
  <c r="R572" i="1"/>
  <c r="R570" i="1"/>
  <c r="R70" i="1"/>
  <c r="R58" i="1"/>
  <c r="T73" i="1"/>
  <c r="T108" i="1"/>
  <c r="T465" i="1"/>
  <c r="T543" i="1"/>
  <c r="T72" i="1"/>
  <c r="T343" i="1"/>
  <c r="T285" i="1"/>
  <c r="T19" i="1"/>
  <c r="T258" i="1"/>
  <c r="T284" i="1"/>
  <c r="T459" i="1"/>
  <c r="T71" i="1"/>
  <c r="T286" i="1"/>
  <c r="S570" i="1"/>
  <c r="S327" i="1"/>
  <c r="S572" i="1"/>
  <c r="P327" i="1"/>
  <c r="P572" i="1"/>
  <c r="P570" i="1"/>
  <c r="S70" i="1"/>
  <c r="P70" i="1"/>
  <c r="S58" i="1"/>
  <c r="P58" i="1"/>
  <c r="Q550" i="1"/>
  <c r="K550" i="1"/>
  <c r="L550" i="1"/>
  <c r="N550" i="1"/>
  <c r="O550" i="1"/>
  <c r="M154" i="1"/>
  <c r="K154" i="1"/>
  <c r="L154" i="1"/>
  <c r="N154" i="1"/>
  <c r="O154" i="1"/>
  <c r="M243" i="1"/>
  <c r="M242" i="1"/>
  <c r="K243" i="1"/>
  <c r="L243" i="1"/>
  <c r="N243" i="1"/>
  <c r="O243" i="1"/>
  <c r="K242" i="1"/>
  <c r="L242" i="1"/>
  <c r="N242" i="1"/>
  <c r="O242" i="1"/>
  <c r="Q266" i="1"/>
  <c r="O266" i="1"/>
  <c r="N266" i="1"/>
  <c r="M266" i="1"/>
  <c r="L266" i="1"/>
  <c r="K266" i="1"/>
  <c r="Q265" i="1"/>
  <c r="M265" i="1"/>
  <c r="K265" i="1"/>
  <c r="L265" i="1"/>
  <c r="N265" i="1"/>
  <c r="O265" i="1"/>
  <c r="Q579" i="1"/>
  <c r="O579" i="1"/>
  <c r="N579" i="1"/>
  <c r="L579" i="1"/>
  <c r="K579" i="1"/>
  <c r="R579" i="1" l="1"/>
  <c r="R242" i="1"/>
  <c r="R243" i="1"/>
  <c r="R154" i="1"/>
  <c r="R550" i="1"/>
  <c r="R265" i="1"/>
  <c r="R266" i="1"/>
  <c r="T58" i="1"/>
  <c r="T570" i="1"/>
  <c r="T572" i="1"/>
  <c r="T327" i="1"/>
  <c r="T70" i="1"/>
  <c r="S550" i="1"/>
  <c r="S154" i="1"/>
  <c r="P550" i="1"/>
  <c r="P154" i="1"/>
  <c r="S242" i="1"/>
  <c r="S243" i="1"/>
  <c r="P242" i="1"/>
  <c r="P243" i="1"/>
  <c r="P579" i="1"/>
  <c r="S579" i="1"/>
  <c r="S265" i="1"/>
  <c r="P266" i="1"/>
  <c r="S266" i="1"/>
  <c r="P265" i="1"/>
  <c r="Q348" i="1"/>
  <c r="O348" i="1"/>
  <c r="N348" i="1"/>
  <c r="M348" i="1"/>
  <c r="L348" i="1"/>
  <c r="K348" i="1"/>
  <c r="O334" i="1"/>
  <c r="N334" i="1"/>
  <c r="M334" i="1"/>
  <c r="L334" i="1"/>
  <c r="K334" i="1"/>
  <c r="Q352" i="1"/>
  <c r="O352" i="1"/>
  <c r="S352" i="1" s="1"/>
  <c r="N352" i="1"/>
  <c r="K352" i="1"/>
  <c r="O311" i="1"/>
  <c r="N311" i="1"/>
  <c r="L311" i="1"/>
  <c r="K311" i="1"/>
  <c r="Q332" i="1"/>
  <c r="O332" i="1"/>
  <c r="N332" i="1"/>
  <c r="L332" i="1"/>
  <c r="K332" i="1"/>
  <c r="O373" i="1"/>
  <c r="N373" i="1"/>
  <c r="M373" i="1"/>
  <c r="L373" i="1"/>
  <c r="K373" i="1"/>
  <c r="Q415" i="1"/>
  <c r="O415" i="1"/>
  <c r="N415" i="1"/>
  <c r="M415" i="1"/>
  <c r="L415" i="1"/>
  <c r="K415" i="1"/>
  <c r="O482" i="1"/>
  <c r="N482" i="1"/>
  <c r="M482" i="1"/>
  <c r="L482" i="1"/>
  <c r="K482" i="1"/>
  <c r="O170" i="1"/>
  <c r="N170" i="1"/>
  <c r="M170" i="1"/>
  <c r="L170" i="1"/>
  <c r="K170" i="1"/>
  <c r="O241" i="1"/>
  <c r="N241" i="1"/>
  <c r="M241" i="1"/>
  <c r="L241" i="1"/>
  <c r="K241" i="1"/>
  <c r="O167" i="1"/>
  <c r="N167" i="1"/>
  <c r="M167" i="1"/>
  <c r="L167" i="1"/>
  <c r="K167" i="1"/>
  <c r="I383" i="1"/>
  <c r="O383" i="1"/>
  <c r="N383" i="1"/>
  <c r="L383" i="1"/>
  <c r="K383" i="1"/>
  <c r="K345" i="1"/>
  <c r="L345" i="1"/>
  <c r="M345" i="1"/>
  <c r="N345" i="1"/>
  <c r="O345" i="1"/>
  <c r="K43" i="1"/>
  <c r="R43" i="1" s="1"/>
  <c r="O283" i="1"/>
  <c r="O171" i="1"/>
  <c r="N283" i="1"/>
  <c r="N171" i="1"/>
  <c r="M283" i="1"/>
  <c r="M171" i="1"/>
  <c r="L283" i="1"/>
  <c r="L171" i="1"/>
  <c r="K283" i="1"/>
  <c r="K171" i="1"/>
  <c r="M568" i="1"/>
  <c r="M162" i="1"/>
  <c r="K568" i="1"/>
  <c r="L568" i="1"/>
  <c r="N568" i="1"/>
  <c r="O568" i="1"/>
  <c r="K162" i="1"/>
  <c r="L162" i="1"/>
  <c r="N162" i="1"/>
  <c r="O162" i="1"/>
  <c r="I580" i="1" l="1"/>
  <c r="R170" i="1"/>
  <c r="R311" i="1"/>
  <c r="R348" i="1"/>
  <c r="R352" i="1"/>
  <c r="R241" i="1"/>
  <c r="R415" i="1"/>
  <c r="R334" i="1"/>
  <c r="R167" i="1"/>
  <c r="R373" i="1"/>
  <c r="R383" i="1"/>
  <c r="R162" i="1"/>
  <c r="T162" i="1" s="1"/>
  <c r="R345" i="1"/>
  <c r="R568" i="1"/>
  <c r="R332" i="1"/>
  <c r="R171" i="1"/>
  <c r="R283" i="1"/>
  <c r="R482" i="1"/>
  <c r="T43" i="1"/>
  <c r="P43" i="1"/>
  <c r="T579" i="1"/>
  <c r="T266" i="1"/>
  <c r="T265" i="1"/>
  <c r="T243" i="1"/>
  <c r="T242" i="1"/>
  <c r="T154" i="1"/>
  <c r="T550" i="1"/>
  <c r="S167" i="1"/>
  <c r="S332" i="1"/>
  <c r="S171" i="1"/>
  <c r="S283" i="1"/>
  <c r="S383" i="1"/>
  <c r="S311" i="1"/>
  <c r="S415" i="1"/>
  <c r="S373" i="1"/>
  <c r="S334" i="1"/>
  <c r="S348" i="1"/>
  <c r="S170" i="1"/>
  <c r="S241" i="1"/>
  <c r="S162" i="1"/>
  <c r="S568" i="1"/>
  <c r="S345" i="1"/>
  <c r="S482" i="1"/>
  <c r="P334" i="1"/>
  <c r="P348" i="1"/>
  <c r="P352" i="1"/>
  <c r="P311" i="1"/>
  <c r="P332" i="1"/>
  <c r="P373" i="1"/>
  <c r="P415" i="1"/>
  <c r="P482" i="1"/>
  <c r="P170" i="1"/>
  <c r="P241" i="1"/>
  <c r="P167" i="1"/>
  <c r="P345" i="1"/>
  <c r="P383" i="1"/>
  <c r="P171" i="1"/>
  <c r="P283" i="1"/>
  <c r="P162" i="1"/>
  <c r="P568" i="1"/>
  <c r="O511" i="1"/>
  <c r="M191" i="1"/>
  <c r="H580" i="1"/>
  <c r="Q344" i="1"/>
  <c r="K344" i="1"/>
  <c r="L344" i="1"/>
  <c r="M344" i="1"/>
  <c r="N344" i="1"/>
  <c r="O344" i="1"/>
  <c r="Q331" i="1"/>
  <c r="K331" i="1"/>
  <c r="L331" i="1"/>
  <c r="M331" i="1"/>
  <c r="N331" i="1"/>
  <c r="O331" i="1"/>
  <c r="K481" i="1"/>
  <c r="L481" i="1"/>
  <c r="M481" i="1"/>
  <c r="N481" i="1"/>
  <c r="O481" i="1"/>
  <c r="Q480" i="1"/>
  <c r="O480" i="1"/>
  <c r="N480" i="1"/>
  <c r="M480" i="1"/>
  <c r="L480" i="1"/>
  <c r="K480" i="1"/>
  <c r="M30" i="1"/>
  <c r="K30" i="1"/>
  <c r="L30" i="1"/>
  <c r="N30" i="1"/>
  <c r="O30" i="1"/>
  <c r="Q337" i="1"/>
  <c r="K337" i="1"/>
  <c r="L337" i="1"/>
  <c r="M337" i="1"/>
  <c r="N337" i="1"/>
  <c r="O337" i="1"/>
  <c r="Q479" i="1"/>
  <c r="M479" i="1"/>
  <c r="K479" i="1"/>
  <c r="L479" i="1"/>
  <c r="N479" i="1"/>
  <c r="O479" i="1"/>
  <c r="K414" i="1"/>
  <c r="L414" i="1"/>
  <c r="M414" i="1"/>
  <c r="N414" i="1"/>
  <c r="O414" i="1"/>
  <c r="Q413" i="1"/>
  <c r="K413" i="1"/>
  <c r="L413" i="1"/>
  <c r="M413" i="1"/>
  <c r="N413" i="1"/>
  <c r="O413" i="1"/>
  <c r="M41" i="1"/>
  <c r="K41" i="1"/>
  <c r="L41" i="1"/>
  <c r="N41" i="1"/>
  <c r="O41" i="1"/>
  <c r="M153" i="1"/>
  <c r="L153" i="1"/>
  <c r="N153" i="1"/>
  <c r="R153" i="1" s="1"/>
  <c r="O153" i="1"/>
  <c r="M239" i="1"/>
  <c r="K239" i="1"/>
  <c r="L239" i="1"/>
  <c r="N239" i="1"/>
  <c r="O239" i="1"/>
  <c r="K115" i="1"/>
  <c r="L115" i="1"/>
  <c r="N115" i="1"/>
  <c r="O115" i="1"/>
  <c r="O116" i="1"/>
  <c r="N116" i="1"/>
  <c r="M116" i="1"/>
  <c r="L116" i="1"/>
  <c r="K116" i="1"/>
  <c r="R480" i="1" l="1"/>
  <c r="R41" i="1"/>
  <c r="R481" i="1"/>
  <c r="R30" i="1"/>
  <c r="R116" i="1"/>
  <c r="R413" i="1"/>
  <c r="R414" i="1"/>
  <c r="R115" i="1"/>
  <c r="R331" i="1"/>
  <c r="R479" i="1"/>
  <c r="R239" i="1"/>
  <c r="R344" i="1"/>
  <c r="R337" i="1"/>
  <c r="T153" i="1"/>
  <c r="T167" i="1"/>
  <c r="T415" i="1"/>
  <c r="T568" i="1"/>
  <c r="T373" i="1"/>
  <c r="T241" i="1"/>
  <c r="T334" i="1"/>
  <c r="T348" i="1"/>
  <c r="T332" i="1"/>
  <c r="T311" i="1"/>
  <c r="T283" i="1"/>
  <c r="T170" i="1"/>
  <c r="T171" i="1"/>
  <c r="T482" i="1"/>
  <c r="T345" i="1"/>
  <c r="T352" i="1"/>
  <c r="T383" i="1"/>
  <c r="S480" i="1"/>
  <c r="S116" i="1"/>
  <c r="S41" i="1"/>
  <c r="S414" i="1"/>
  <c r="S239" i="1"/>
  <c r="S479" i="1"/>
  <c r="S30" i="1"/>
  <c r="S413" i="1"/>
  <c r="S481" i="1"/>
  <c r="S115" i="1"/>
  <c r="S331" i="1"/>
  <c r="S344" i="1"/>
  <c r="S153" i="1"/>
  <c r="S337" i="1"/>
  <c r="P331" i="1"/>
  <c r="P344" i="1"/>
  <c r="P480" i="1"/>
  <c r="P481" i="1"/>
  <c r="P337" i="1"/>
  <c r="P30" i="1"/>
  <c r="P479" i="1"/>
  <c r="P413" i="1"/>
  <c r="P414" i="1"/>
  <c r="P41" i="1"/>
  <c r="P153" i="1"/>
  <c r="P239" i="1"/>
  <c r="P116" i="1"/>
  <c r="P115" i="1"/>
  <c r="M119" i="1"/>
  <c r="K119" i="1"/>
  <c r="L119" i="1"/>
  <c r="N119" i="1"/>
  <c r="O119" i="1"/>
  <c r="O563" i="1"/>
  <c r="O564" i="1"/>
  <c r="O565" i="1"/>
  <c r="O566" i="1"/>
  <c r="O567" i="1"/>
  <c r="O554" i="1"/>
  <c r="O553" i="1"/>
  <c r="O548" i="1"/>
  <c r="O549" i="1"/>
  <c r="O547" i="1"/>
  <c r="O545" i="1"/>
  <c r="O540" i="1"/>
  <c r="O541" i="1"/>
  <c r="O542" i="1"/>
  <c r="O534" i="1"/>
  <c r="O535" i="1"/>
  <c r="O536" i="1"/>
  <c r="O537" i="1"/>
  <c r="O538" i="1"/>
  <c r="O533" i="1"/>
  <c r="O528" i="1"/>
  <c r="O529" i="1"/>
  <c r="O530" i="1"/>
  <c r="O531" i="1"/>
  <c r="O527" i="1"/>
  <c r="O525" i="1"/>
  <c r="O518" i="1"/>
  <c r="O519" i="1"/>
  <c r="O520" i="1"/>
  <c r="O521" i="1"/>
  <c r="O517" i="1"/>
  <c r="O513" i="1"/>
  <c r="O514" i="1"/>
  <c r="O515" i="1"/>
  <c r="O512" i="1"/>
  <c r="O496" i="1"/>
  <c r="O497" i="1"/>
  <c r="O498" i="1"/>
  <c r="O499" i="1"/>
  <c r="O500" i="1"/>
  <c r="O501" i="1"/>
  <c r="O502" i="1"/>
  <c r="O503" i="1"/>
  <c r="O504" i="1"/>
  <c r="O505" i="1"/>
  <c r="O506" i="1"/>
  <c r="O507" i="1"/>
  <c r="O508" i="1"/>
  <c r="O509" i="1"/>
  <c r="O495" i="1"/>
  <c r="O493" i="1"/>
  <c r="O488" i="1"/>
  <c r="O341" i="1"/>
  <c r="O475" i="1"/>
  <c r="O476" i="1"/>
  <c r="O267" i="1"/>
  <c r="O477" i="1"/>
  <c r="O445" i="1"/>
  <c r="O268" i="1"/>
  <c r="O478" i="1"/>
  <c r="O486" i="1"/>
  <c r="O458" i="1"/>
  <c r="O457" i="1"/>
  <c r="O444" i="1"/>
  <c r="O469" i="1"/>
  <c r="O470" i="1"/>
  <c r="O471" i="1"/>
  <c r="O491" i="1"/>
  <c r="O490" i="1"/>
  <c r="O419" i="1"/>
  <c r="O407" i="1"/>
  <c r="O421" i="1"/>
  <c r="O408" i="1"/>
  <c r="O409" i="1"/>
  <c r="O410" i="1"/>
  <c r="O411" i="1"/>
  <c r="O412" i="1"/>
  <c r="O406" i="1"/>
  <c r="O402" i="1"/>
  <c r="O378" i="1"/>
  <c r="O359" i="1"/>
  <c r="O360" i="1"/>
  <c r="O361" i="1"/>
  <c r="O362" i="1"/>
  <c r="O363" i="1"/>
  <c r="O364" i="1"/>
  <c r="O365" i="1"/>
  <c r="O366" i="1"/>
  <c r="O367" i="1"/>
  <c r="O368" i="1"/>
  <c r="O369" i="1"/>
  <c r="O370" i="1"/>
  <c r="O371" i="1"/>
  <c r="O358" i="1"/>
  <c r="O426" i="1"/>
  <c r="O427" i="1"/>
  <c r="O428" i="1"/>
  <c r="O429" i="1"/>
  <c r="O430" i="1"/>
  <c r="O431" i="1"/>
  <c r="O432" i="1"/>
  <c r="O433" i="1"/>
  <c r="O434" i="1"/>
  <c r="O435" i="1"/>
  <c r="O436" i="1"/>
  <c r="O437" i="1"/>
  <c r="O438" i="1"/>
  <c r="O425" i="1"/>
  <c r="O423" i="1"/>
  <c r="O339" i="1"/>
  <c r="O354" i="1"/>
  <c r="O353" i="1"/>
  <c r="O347" i="1"/>
  <c r="O350" i="1"/>
  <c r="O335" i="1"/>
  <c r="O346" i="1"/>
  <c r="O338" i="1"/>
  <c r="O342" i="1"/>
  <c r="O355" i="1"/>
  <c r="O326" i="1"/>
  <c r="O307" i="1"/>
  <c r="O278" i="1"/>
  <c r="O291" i="1"/>
  <c r="O56" i="1"/>
  <c r="O250" i="1"/>
  <c r="O261" i="1"/>
  <c r="O262" i="1"/>
  <c r="O263" i="1"/>
  <c r="O264" i="1"/>
  <c r="O260" i="1"/>
  <c r="O279" i="1"/>
  <c r="O281" i="1"/>
  <c r="O55" i="1"/>
  <c r="O54" i="1"/>
  <c r="O282" i="1"/>
  <c r="O240" i="1"/>
  <c r="O272" i="1"/>
  <c r="O270" i="1"/>
  <c r="O256" i="1"/>
  <c r="O254" i="1"/>
  <c r="O182" i="1"/>
  <c r="O183" i="1"/>
  <c r="O184" i="1"/>
  <c r="O185" i="1"/>
  <c r="O186" i="1"/>
  <c r="O187" i="1"/>
  <c r="O188" i="1"/>
  <c r="O189" i="1"/>
  <c r="O190" i="1"/>
  <c r="O191" i="1"/>
  <c r="O192" i="1"/>
  <c r="O193" i="1"/>
  <c r="O194" i="1"/>
  <c r="O195" i="1"/>
  <c r="O196" i="1"/>
  <c r="O197" i="1"/>
  <c r="O198" i="1"/>
  <c r="O199" i="1"/>
  <c r="O200" i="1"/>
  <c r="O201" i="1"/>
  <c r="O53"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161" i="1"/>
  <c r="O227" i="1"/>
  <c r="O228" i="1"/>
  <c r="O372" i="1"/>
  <c r="O229" i="1"/>
  <c r="O230" i="1"/>
  <c r="O231" i="1"/>
  <c r="O232" i="1"/>
  <c r="O233" i="1"/>
  <c r="O234" i="1"/>
  <c r="O235" i="1"/>
  <c r="O236" i="1"/>
  <c r="O168" i="1"/>
  <c r="O237" i="1"/>
  <c r="O238" i="1"/>
  <c r="O149" i="1"/>
  <c r="O158" i="1"/>
  <c r="O150" i="1"/>
  <c r="O159" i="1"/>
  <c r="O160" i="1"/>
  <c r="O164" i="1"/>
  <c r="O165" i="1"/>
  <c r="O151" i="1"/>
  <c r="O169" i="1"/>
  <c r="O173" i="1"/>
  <c r="O174" i="1"/>
  <c r="O175" i="1"/>
  <c r="O176" i="1"/>
  <c r="O152" i="1"/>
  <c r="O177" i="1"/>
  <c r="O166" i="1"/>
  <c r="O179" i="1"/>
  <c r="O106" i="1"/>
  <c r="O105" i="1"/>
  <c r="O107" i="1"/>
  <c r="O104" i="1"/>
  <c r="O91" i="1"/>
  <c r="O95" i="1"/>
  <c r="O83" i="1"/>
  <c r="O296" i="1"/>
  <c r="O68" i="1"/>
  <c r="O69" i="1"/>
  <c r="O64" i="1"/>
  <c r="O48" i="1"/>
  <c r="O47" i="1"/>
  <c r="O46" i="1"/>
  <c r="O35" i="1"/>
  <c r="O29" i="1"/>
  <c r="O40" i="1"/>
  <c r="O28" i="1"/>
  <c r="O27" i="1"/>
  <c r="O26" i="1"/>
  <c r="O25" i="1"/>
  <c r="O39" i="1"/>
  <c r="O24" i="1"/>
  <c r="O38" i="1"/>
  <c r="O556" i="1"/>
  <c r="O558" i="1"/>
  <c r="O560" i="1"/>
  <c r="O562" i="1"/>
  <c r="O576" i="1"/>
  <c r="O148" i="1"/>
  <c r="N148" i="1"/>
  <c r="L148" i="1"/>
  <c r="K148" i="1"/>
  <c r="N39" i="1"/>
  <c r="N577" i="1"/>
  <c r="N576" i="1"/>
  <c r="N438" i="1"/>
  <c r="M438" i="1"/>
  <c r="L438" i="1"/>
  <c r="K438" i="1"/>
  <c r="K238" i="1"/>
  <c r="L238" i="1"/>
  <c r="N238" i="1"/>
  <c r="Q444" i="1"/>
  <c r="N444" i="1"/>
  <c r="L444" i="1"/>
  <c r="K444" i="1"/>
  <c r="L511" i="1"/>
  <c r="S511" i="1" s="1"/>
  <c r="L577" i="1"/>
  <c r="L576" i="1"/>
  <c r="L574" i="1"/>
  <c r="L567" i="1"/>
  <c r="L566" i="1"/>
  <c r="L565" i="1"/>
  <c r="L564" i="1"/>
  <c r="L563" i="1"/>
  <c r="L562" i="1"/>
  <c r="L560" i="1"/>
  <c r="L558" i="1"/>
  <c r="L556" i="1"/>
  <c r="L554" i="1"/>
  <c r="L553" i="1"/>
  <c r="L549" i="1"/>
  <c r="L548" i="1"/>
  <c r="L547" i="1"/>
  <c r="L545" i="1"/>
  <c r="L542" i="1"/>
  <c r="L541" i="1"/>
  <c r="L540" i="1"/>
  <c r="L538" i="1"/>
  <c r="L537" i="1"/>
  <c r="L536" i="1"/>
  <c r="L535" i="1"/>
  <c r="L534" i="1"/>
  <c r="L533" i="1"/>
  <c r="L531" i="1"/>
  <c r="L530" i="1"/>
  <c r="L529" i="1"/>
  <c r="L528" i="1"/>
  <c r="L527" i="1"/>
  <c r="L525" i="1"/>
  <c r="L521" i="1"/>
  <c r="L520" i="1"/>
  <c r="L519" i="1"/>
  <c r="L518" i="1"/>
  <c r="L517" i="1"/>
  <c r="L515" i="1"/>
  <c r="L514" i="1"/>
  <c r="L513" i="1"/>
  <c r="L512" i="1"/>
  <c r="L509" i="1"/>
  <c r="L508" i="1"/>
  <c r="L507" i="1"/>
  <c r="L506" i="1"/>
  <c r="L505" i="1"/>
  <c r="L504" i="1"/>
  <c r="L503" i="1"/>
  <c r="L502" i="1"/>
  <c r="L501" i="1"/>
  <c r="L500" i="1"/>
  <c r="L499" i="1"/>
  <c r="L498" i="1"/>
  <c r="L497" i="1"/>
  <c r="L496" i="1"/>
  <c r="L495" i="1"/>
  <c r="L493" i="1"/>
  <c r="L488" i="1"/>
  <c r="L341" i="1"/>
  <c r="L486" i="1"/>
  <c r="L478" i="1"/>
  <c r="L268" i="1"/>
  <c r="L445" i="1"/>
  <c r="L477" i="1"/>
  <c r="L267" i="1"/>
  <c r="L476" i="1"/>
  <c r="L475" i="1"/>
  <c r="L474" i="1"/>
  <c r="L464" i="1"/>
  <c r="S464" i="1" s="1"/>
  <c r="L462" i="1"/>
  <c r="L458" i="1"/>
  <c r="L457" i="1"/>
  <c r="L491" i="1"/>
  <c r="L471" i="1"/>
  <c r="L470" i="1"/>
  <c r="L469" i="1"/>
  <c r="L490" i="1"/>
  <c r="L412" i="1"/>
  <c r="L411" i="1"/>
  <c r="L410" i="1"/>
  <c r="L409" i="1"/>
  <c r="L408" i="1"/>
  <c r="L421" i="1"/>
  <c r="L407" i="1"/>
  <c r="L419" i="1"/>
  <c r="L406" i="1"/>
  <c r="L402" i="1"/>
  <c r="L378" i="1"/>
  <c r="L377" i="1"/>
  <c r="L371" i="1"/>
  <c r="L370" i="1"/>
  <c r="L369" i="1"/>
  <c r="L368" i="1"/>
  <c r="L367" i="1"/>
  <c r="L366" i="1"/>
  <c r="L365" i="1"/>
  <c r="L364" i="1"/>
  <c r="L363" i="1"/>
  <c r="L362" i="1"/>
  <c r="L361" i="1"/>
  <c r="L360" i="1"/>
  <c r="L359" i="1"/>
  <c r="L358" i="1"/>
  <c r="L437" i="1"/>
  <c r="L436" i="1"/>
  <c r="L435" i="1"/>
  <c r="L434" i="1"/>
  <c r="L433" i="1"/>
  <c r="L432" i="1"/>
  <c r="L431" i="1"/>
  <c r="L430" i="1"/>
  <c r="L429" i="1"/>
  <c r="L428" i="1"/>
  <c r="L427" i="1"/>
  <c r="L426" i="1"/>
  <c r="L425" i="1"/>
  <c r="L423" i="1"/>
  <c r="L339" i="1"/>
  <c r="L355" i="1"/>
  <c r="L342" i="1"/>
  <c r="L338" i="1"/>
  <c r="L346" i="1"/>
  <c r="L335" i="1"/>
  <c r="L350" i="1"/>
  <c r="L347" i="1"/>
  <c r="L353" i="1"/>
  <c r="L354" i="1"/>
  <c r="L326" i="1"/>
  <c r="L468" i="1"/>
  <c r="L307" i="1"/>
  <c r="L278" i="1"/>
  <c r="L56" i="1"/>
  <c r="L291" i="1"/>
  <c r="L250" i="1"/>
  <c r="L264" i="1"/>
  <c r="L263" i="1"/>
  <c r="L262" i="1"/>
  <c r="L261" i="1"/>
  <c r="L260" i="1"/>
  <c r="L240" i="1"/>
  <c r="L282" i="1"/>
  <c r="L54" i="1"/>
  <c r="L55" i="1"/>
  <c r="L281" i="1"/>
  <c r="L279" i="1"/>
  <c r="L275" i="1"/>
  <c r="L276" i="1"/>
  <c r="L273" i="1"/>
  <c r="L272" i="1"/>
  <c r="L270" i="1"/>
  <c r="L256" i="1"/>
  <c r="L254" i="1"/>
  <c r="L237" i="1"/>
  <c r="L168" i="1"/>
  <c r="L236" i="1"/>
  <c r="L235" i="1"/>
  <c r="L234" i="1"/>
  <c r="L233" i="1"/>
  <c r="L232" i="1"/>
  <c r="L231" i="1"/>
  <c r="L230" i="1"/>
  <c r="L229" i="1"/>
  <c r="L372" i="1"/>
  <c r="L228" i="1"/>
  <c r="L227" i="1"/>
  <c r="L161"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53" i="1"/>
  <c r="L201" i="1"/>
  <c r="L200" i="1"/>
  <c r="L199" i="1"/>
  <c r="L198" i="1"/>
  <c r="L197" i="1"/>
  <c r="L196" i="1"/>
  <c r="L195" i="1"/>
  <c r="L194" i="1"/>
  <c r="L193" i="1"/>
  <c r="L192" i="1"/>
  <c r="L191" i="1"/>
  <c r="L190" i="1"/>
  <c r="L189" i="1"/>
  <c r="L188" i="1"/>
  <c r="L187" i="1"/>
  <c r="L186" i="1"/>
  <c r="L185" i="1"/>
  <c r="L184" i="1"/>
  <c r="L183" i="1"/>
  <c r="L182" i="1"/>
  <c r="L181" i="1"/>
  <c r="L251" i="1"/>
  <c r="L60" i="1"/>
  <c r="L179" i="1"/>
  <c r="L166" i="1"/>
  <c r="L177" i="1"/>
  <c r="L152" i="1"/>
  <c r="L176" i="1"/>
  <c r="L175" i="1"/>
  <c r="L174" i="1"/>
  <c r="L173" i="1"/>
  <c r="L169" i="1"/>
  <c r="L151" i="1"/>
  <c r="L165" i="1"/>
  <c r="L164" i="1"/>
  <c r="L160" i="1"/>
  <c r="L159" i="1"/>
  <c r="L150" i="1"/>
  <c r="L158" i="1"/>
  <c r="L149" i="1"/>
  <c r="L114" i="1"/>
  <c r="L113" i="1"/>
  <c r="L106" i="1"/>
  <c r="L111" i="1"/>
  <c r="L107" i="1"/>
  <c r="L105" i="1"/>
  <c r="L104" i="1"/>
  <c r="L95" i="1"/>
  <c r="L91" i="1"/>
  <c r="L296" i="1"/>
  <c r="L83" i="1"/>
  <c r="L69" i="1"/>
  <c r="L68" i="1"/>
  <c r="L65" i="1"/>
  <c r="L61" i="1"/>
  <c r="L52" i="1"/>
  <c r="L51" i="1"/>
  <c r="L50" i="1"/>
  <c r="L49" i="1"/>
  <c r="S49" i="1" s="1"/>
  <c r="L64" i="1"/>
  <c r="L48" i="1"/>
  <c r="L47" i="1"/>
  <c r="L46" i="1"/>
  <c r="L45" i="1"/>
  <c r="L35" i="1"/>
  <c r="L29" i="1"/>
  <c r="L40" i="1"/>
  <c r="L28" i="1"/>
  <c r="L27" i="1"/>
  <c r="L26" i="1"/>
  <c r="L25" i="1"/>
  <c r="L39" i="1"/>
  <c r="L24" i="1"/>
  <c r="L38" i="1"/>
  <c r="L23" i="1"/>
  <c r="L22" i="1"/>
  <c r="L36" i="1"/>
  <c r="L21" i="1"/>
  <c r="L18" i="1"/>
  <c r="L330" i="1"/>
  <c r="N574" i="1"/>
  <c r="N567" i="1"/>
  <c r="N566" i="1"/>
  <c r="N565" i="1"/>
  <c r="N564" i="1"/>
  <c r="N563" i="1"/>
  <c r="N562" i="1"/>
  <c r="N560" i="1"/>
  <c r="N558" i="1"/>
  <c r="N556" i="1"/>
  <c r="N554" i="1"/>
  <c r="N553" i="1"/>
  <c r="N549" i="1"/>
  <c r="N548" i="1"/>
  <c r="N547" i="1"/>
  <c r="N545" i="1"/>
  <c r="N542" i="1"/>
  <c r="N541" i="1"/>
  <c r="N540" i="1"/>
  <c r="N538" i="1"/>
  <c r="N537" i="1"/>
  <c r="N536" i="1"/>
  <c r="N535" i="1"/>
  <c r="N534" i="1"/>
  <c r="N533" i="1"/>
  <c r="N531" i="1"/>
  <c r="N530" i="1"/>
  <c r="N529" i="1"/>
  <c r="N528" i="1"/>
  <c r="N527" i="1"/>
  <c r="N525" i="1"/>
  <c r="N521" i="1"/>
  <c r="N520" i="1"/>
  <c r="N519" i="1"/>
  <c r="N518" i="1"/>
  <c r="N517" i="1"/>
  <c r="N515" i="1"/>
  <c r="N514" i="1"/>
  <c r="N513" i="1"/>
  <c r="N512" i="1"/>
  <c r="N509" i="1"/>
  <c r="N508" i="1"/>
  <c r="N507" i="1"/>
  <c r="N506" i="1"/>
  <c r="N505" i="1"/>
  <c r="N504" i="1"/>
  <c r="N503" i="1"/>
  <c r="N502" i="1"/>
  <c r="N501" i="1"/>
  <c r="N500" i="1"/>
  <c r="N499" i="1"/>
  <c r="N498" i="1"/>
  <c r="N497" i="1"/>
  <c r="N496" i="1"/>
  <c r="N495" i="1"/>
  <c r="N493" i="1"/>
  <c r="N488" i="1"/>
  <c r="N341" i="1"/>
  <c r="N486" i="1"/>
  <c r="N478" i="1"/>
  <c r="N268" i="1"/>
  <c r="N445" i="1"/>
  <c r="N477" i="1"/>
  <c r="N267" i="1"/>
  <c r="N476" i="1"/>
  <c r="N475" i="1"/>
  <c r="N474" i="1"/>
  <c r="N464" i="1"/>
  <c r="N462" i="1"/>
  <c r="N458" i="1"/>
  <c r="N457" i="1"/>
  <c r="N491" i="1"/>
  <c r="N471" i="1"/>
  <c r="N470" i="1"/>
  <c r="N469" i="1"/>
  <c r="N490" i="1"/>
  <c r="N412" i="1"/>
  <c r="N411" i="1"/>
  <c r="N410" i="1"/>
  <c r="N409" i="1"/>
  <c r="N408" i="1"/>
  <c r="N421" i="1"/>
  <c r="N407" i="1"/>
  <c r="N419" i="1"/>
  <c r="N406" i="1"/>
  <c r="N402" i="1"/>
  <c r="N378" i="1"/>
  <c r="N377" i="1"/>
  <c r="N371" i="1"/>
  <c r="N370" i="1"/>
  <c r="N369" i="1"/>
  <c r="N368" i="1"/>
  <c r="N367" i="1"/>
  <c r="N366" i="1"/>
  <c r="N365" i="1"/>
  <c r="N364" i="1"/>
  <c r="N363" i="1"/>
  <c r="N362" i="1"/>
  <c r="N361" i="1"/>
  <c r="N360" i="1"/>
  <c r="N359" i="1"/>
  <c r="N358" i="1"/>
  <c r="N437" i="1"/>
  <c r="N436" i="1"/>
  <c r="N435" i="1"/>
  <c r="N434" i="1"/>
  <c r="N433" i="1"/>
  <c r="N432" i="1"/>
  <c r="N431" i="1"/>
  <c r="N430" i="1"/>
  <c r="N429" i="1"/>
  <c r="N428" i="1"/>
  <c r="N427" i="1"/>
  <c r="N426" i="1"/>
  <c r="N425" i="1"/>
  <c r="N423" i="1"/>
  <c r="N339" i="1"/>
  <c r="N355" i="1"/>
  <c r="N342" i="1"/>
  <c r="N338" i="1"/>
  <c r="N346" i="1"/>
  <c r="N335" i="1"/>
  <c r="N350" i="1"/>
  <c r="N347" i="1"/>
  <c r="N353" i="1"/>
  <c r="N354" i="1"/>
  <c r="N326" i="1"/>
  <c r="N468" i="1"/>
  <c r="N307" i="1"/>
  <c r="N278" i="1"/>
  <c r="N56" i="1"/>
  <c r="N291" i="1"/>
  <c r="N250" i="1"/>
  <c r="N264" i="1"/>
  <c r="N263" i="1"/>
  <c r="N262" i="1"/>
  <c r="N261" i="1"/>
  <c r="N260" i="1"/>
  <c r="N240" i="1"/>
  <c r="N282" i="1"/>
  <c r="N54" i="1"/>
  <c r="N55" i="1"/>
  <c r="N281" i="1"/>
  <c r="N279" i="1"/>
  <c r="N275" i="1"/>
  <c r="N276" i="1"/>
  <c r="N273" i="1"/>
  <c r="N272" i="1"/>
  <c r="N270" i="1"/>
  <c r="N256" i="1"/>
  <c r="N254" i="1"/>
  <c r="R254" i="1" s="1"/>
  <c r="N237" i="1"/>
  <c r="N168" i="1"/>
  <c r="N236" i="1"/>
  <c r="N235" i="1"/>
  <c r="N234" i="1"/>
  <c r="N233" i="1"/>
  <c r="N232" i="1"/>
  <c r="N231" i="1"/>
  <c r="N230" i="1"/>
  <c r="N229" i="1"/>
  <c r="N372" i="1"/>
  <c r="N228" i="1"/>
  <c r="N227" i="1"/>
  <c r="N161"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53" i="1"/>
  <c r="N201" i="1"/>
  <c r="N200" i="1"/>
  <c r="N199" i="1"/>
  <c r="N198" i="1"/>
  <c r="N197" i="1"/>
  <c r="N196" i="1"/>
  <c r="N195" i="1"/>
  <c r="N194" i="1"/>
  <c r="N193" i="1"/>
  <c r="N192" i="1"/>
  <c r="N191" i="1"/>
  <c r="N190" i="1"/>
  <c r="N189" i="1"/>
  <c r="N188" i="1"/>
  <c r="N187" i="1"/>
  <c r="N186" i="1"/>
  <c r="N185" i="1"/>
  <c r="N184" i="1"/>
  <c r="N183" i="1"/>
  <c r="N182" i="1"/>
  <c r="N181" i="1"/>
  <c r="N251" i="1"/>
  <c r="N60" i="1"/>
  <c r="N179" i="1"/>
  <c r="N166" i="1"/>
  <c r="N177" i="1"/>
  <c r="N152" i="1"/>
  <c r="N176" i="1"/>
  <c r="N175" i="1"/>
  <c r="N174" i="1"/>
  <c r="N173" i="1"/>
  <c r="N169" i="1"/>
  <c r="N151" i="1"/>
  <c r="N165" i="1"/>
  <c r="N164" i="1"/>
  <c r="N160" i="1"/>
  <c r="N159" i="1"/>
  <c r="N150" i="1"/>
  <c r="N158" i="1"/>
  <c r="N149" i="1"/>
  <c r="N114" i="1"/>
  <c r="N113" i="1"/>
  <c r="N106" i="1"/>
  <c r="N111" i="1"/>
  <c r="N107" i="1"/>
  <c r="N105" i="1"/>
  <c r="N104" i="1"/>
  <c r="N95" i="1"/>
  <c r="N91" i="1"/>
  <c r="N296" i="1"/>
  <c r="N83" i="1"/>
  <c r="N69" i="1"/>
  <c r="N68" i="1"/>
  <c r="N65" i="1"/>
  <c r="N61" i="1"/>
  <c r="N52" i="1"/>
  <c r="N51" i="1"/>
  <c r="N50" i="1"/>
  <c r="N49" i="1"/>
  <c r="N64" i="1"/>
  <c r="N48" i="1"/>
  <c r="N47" i="1"/>
  <c r="N46" i="1"/>
  <c r="N45" i="1"/>
  <c r="N35" i="1"/>
  <c r="N29" i="1"/>
  <c r="N40" i="1"/>
  <c r="N28" i="1"/>
  <c r="N27" i="1"/>
  <c r="N26" i="1"/>
  <c r="N25" i="1"/>
  <c r="N24" i="1"/>
  <c r="N38" i="1"/>
  <c r="N23" i="1"/>
  <c r="N22" i="1"/>
  <c r="N36" i="1"/>
  <c r="N18" i="1"/>
  <c r="N330" i="1"/>
  <c r="M69" i="1"/>
  <c r="R148" i="1" l="1"/>
  <c r="R438" i="1"/>
  <c r="R119" i="1"/>
  <c r="R444" i="1"/>
  <c r="R238" i="1"/>
  <c r="T116" i="1"/>
  <c r="T115" i="1"/>
  <c r="T239" i="1"/>
  <c r="T41" i="1"/>
  <c r="T413" i="1"/>
  <c r="T414" i="1"/>
  <c r="T337" i="1"/>
  <c r="T479" i="1"/>
  <c r="T480" i="1"/>
  <c r="T481" i="1"/>
  <c r="T30" i="1"/>
  <c r="T344" i="1"/>
  <c r="T331" i="1"/>
  <c r="S291" i="1"/>
  <c r="S151" i="1"/>
  <c r="S148" i="1"/>
  <c r="S370" i="1"/>
  <c r="S353" i="1"/>
  <c r="S354" i="1"/>
  <c r="S576" i="1"/>
  <c r="S278" i="1"/>
  <c r="S250" i="1"/>
  <c r="S260" i="1"/>
  <c r="S469" i="1"/>
  <c r="S307" i="1"/>
  <c r="S350" i="1"/>
  <c r="S69" i="1"/>
  <c r="S263" i="1"/>
  <c r="S406" i="1"/>
  <c r="S378" i="1"/>
  <c r="S475" i="1"/>
  <c r="S423" i="1"/>
  <c r="S425" i="1"/>
  <c r="S107" i="1"/>
  <c r="S547" i="1"/>
  <c r="S512" i="1"/>
  <c r="S326" i="1"/>
  <c r="S495" i="1"/>
  <c r="S553" i="1"/>
  <c r="S527" i="1"/>
  <c r="S488" i="1"/>
  <c r="S493" i="1"/>
  <c r="S533" i="1"/>
  <c r="S165" i="1"/>
  <c r="S200" i="1"/>
  <c r="S525" i="1"/>
  <c r="S490" i="1"/>
  <c r="S545" i="1"/>
  <c r="S470" i="1"/>
  <c r="S105" i="1"/>
  <c r="S560" i="1"/>
  <c r="S517" i="1"/>
  <c r="S563" i="1"/>
  <c r="S341" i="1"/>
  <c r="S104" i="1"/>
  <c r="S497" i="1"/>
  <c r="S366" i="1"/>
  <c r="S556" i="1"/>
  <c r="S410" i="1"/>
  <c r="S190" i="1"/>
  <c r="S191" i="1"/>
  <c r="S158" i="1"/>
  <c r="S150" i="1"/>
  <c r="S367" i="1"/>
  <c r="S215" i="1"/>
  <c r="S106" i="1"/>
  <c r="S279" i="1"/>
  <c r="S368" i="1"/>
  <c r="S538" i="1"/>
  <c r="S282" i="1"/>
  <c r="S240" i="1"/>
  <c r="S372" i="1"/>
  <c r="S29" i="1"/>
  <c r="S35" i="1"/>
  <c r="S28" i="1"/>
  <c r="S444" i="1"/>
  <c r="S46" i="1"/>
  <c r="S38" i="1"/>
  <c r="S201" i="1"/>
  <c r="S24" i="1"/>
  <c r="S39" i="1"/>
  <c r="S564" i="1"/>
  <c r="S25" i="1"/>
  <c r="S119" i="1"/>
  <c r="S445" i="1"/>
  <c r="S520" i="1"/>
  <c r="S152" i="1"/>
  <c r="S363" i="1"/>
  <c r="S281" i="1"/>
  <c r="S55" i="1"/>
  <c r="S364" i="1"/>
  <c r="S365" i="1"/>
  <c r="S435" i="1"/>
  <c r="S471" i="1"/>
  <c r="S238" i="1"/>
  <c r="S54" i="1"/>
  <c r="S225" i="1"/>
  <c r="S369" i="1"/>
  <c r="S558" i="1"/>
  <c r="S438" i="1"/>
  <c r="S177" i="1"/>
  <c r="S83" i="1"/>
  <c r="S179" i="1"/>
  <c r="S486" i="1"/>
  <c r="S236" i="1"/>
  <c r="S296" i="1"/>
  <c r="S168" i="1"/>
  <c r="S531" i="1"/>
  <c r="S254" i="1"/>
  <c r="S47" i="1"/>
  <c r="S95" i="1"/>
  <c r="S256" i="1"/>
  <c r="S48" i="1"/>
  <c r="S270" i="1"/>
  <c r="S361" i="1"/>
  <c r="S408" i="1"/>
  <c r="S535" i="1"/>
  <c r="S64" i="1"/>
  <c r="S272" i="1"/>
  <c r="S496" i="1"/>
  <c r="P119" i="1"/>
  <c r="P148" i="1"/>
  <c r="P438" i="1"/>
  <c r="P238" i="1"/>
  <c r="P444" i="1"/>
  <c r="K371" i="1"/>
  <c r="K370" i="1"/>
  <c r="K369" i="1"/>
  <c r="K368" i="1"/>
  <c r="K367" i="1"/>
  <c r="R367" i="1" s="1"/>
  <c r="K366" i="1"/>
  <c r="K365" i="1"/>
  <c r="K364" i="1"/>
  <c r="R364" i="1" s="1"/>
  <c r="K363" i="1"/>
  <c r="K362" i="1"/>
  <c r="R362" i="1" s="1"/>
  <c r="K361" i="1"/>
  <c r="K360" i="1"/>
  <c r="K359" i="1"/>
  <c r="R359" i="1" s="1"/>
  <c r="K358" i="1"/>
  <c r="K437" i="1"/>
  <c r="R437" i="1" s="1"/>
  <c r="K436" i="1"/>
  <c r="K435" i="1"/>
  <c r="K434" i="1"/>
  <c r="R434" i="1" s="1"/>
  <c r="K433" i="1"/>
  <c r="R433" i="1" s="1"/>
  <c r="K432" i="1"/>
  <c r="R432" i="1" s="1"/>
  <c r="K431" i="1"/>
  <c r="K430" i="1"/>
  <c r="K429" i="1"/>
  <c r="K428" i="1"/>
  <c r="R428" i="1" s="1"/>
  <c r="K427" i="1"/>
  <c r="R427" i="1" s="1"/>
  <c r="K426" i="1"/>
  <c r="R426" i="1" s="1"/>
  <c r="K425" i="1"/>
  <c r="K423" i="1"/>
  <c r="K339" i="1"/>
  <c r="K355" i="1"/>
  <c r="K342" i="1"/>
  <c r="R342" i="1" s="1"/>
  <c r="K338" i="1"/>
  <c r="K346" i="1"/>
  <c r="R346" i="1" s="1"/>
  <c r="K335" i="1"/>
  <c r="R335" i="1" s="1"/>
  <c r="K350" i="1"/>
  <c r="K347" i="1"/>
  <c r="R347" i="1" s="1"/>
  <c r="K353" i="1"/>
  <c r="R353" i="1" s="1"/>
  <c r="K354" i="1"/>
  <c r="K326" i="1"/>
  <c r="K468" i="1"/>
  <c r="K307" i="1"/>
  <c r="R307" i="1" s="1"/>
  <c r="K278" i="1"/>
  <c r="K56" i="1"/>
  <c r="R56" i="1" s="1"/>
  <c r="K291" i="1"/>
  <c r="R291" i="1" s="1"/>
  <c r="K250" i="1"/>
  <c r="K264" i="1"/>
  <c r="K263" i="1"/>
  <c r="R263" i="1" s="1"/>
  <c r="K262" i="1"/>
  <c r="K261" i="1"/>
  <c r="K260" i="1"/>
  <c r="R260" i="1" s="1"/>
  <c r="K240" i="1"/>
  <c r="R240" i="1" s="1"/>
  <c r="K282" i="1"/>
  <c r="R282" i="1" s="1"/>
  <c r="K54" i="1"/>
  <c r="R54" i="1" s="1"/>
  <c r="K55" i="1"/>
  <c r="K281" i="1"/>
  <c r="R281" i="1" s="1"/>
  <c r="K279" i="1"/>
  <c r="R279" i="1" s="1"/>
  <c r="K275" i="1"/>
  <c r="K276" i="1"/>
  <c r="R276" i="1" s="1"/>
  <c r="K273" i="1"/>
  <c r="K272" i="1"/>
  <c r="R272" i="1" s="1"/>
  <c r="K256" i="1"/>
  <c r="R256" i="1" s="1"/>
  <c r="K237" i="1"/>
  <c r="R237" i="1" s="1"/>
  <c r="K168" i="1"/>
  <c r="R168" i="1" s="1"/>
  <c r="K236" i="1"/>
  <c r="R236" i="1" s="1"/>
  <c r="K235" i="1"/>
  <c r="R235" i="1" s="1"/>
  <c r="K234" i="1"/>
  <c r="R234" i="1" s="1"/>
  <c r="K233" i="1"/>
  <c r="R233" i="1" s="1"/>
  <c r="K232" i="1"/>
  <c r="R232" i="1" s="1"/>
  <c r="K231" i="1"/>
  <c r="R231" i="1" s="1"/>
  <c r="K230" i="1"/>
  <c r="K229" i="1"/>
  <c r="R229" i="1" s="1"/>
  <c r="K372" i="1"/>
  <c r="R372" i="1" s="1"/>
  <c r="K228" i="1"/>
  <c r="R228" i="1" s="1"/>
  <c r="K227" i="1"/>
  <c r="R227" i="1" s="1"/>
  <c r="K161" i="1"/>
  <c r="K226" i="1"/>
  <c r="R226" i="1" s="1"/>
  <c r="K225" i="1"/>
  <c r="R225" i="1" s="1"/>
  <c r="K224" i="1"/>
  <c r="R224" i="1" s="1"/>
  <c r="K223" i="1"/>
  <c r="R223" i="1" s="1"/>
  <c r="K222" i="1"/>
  <c r="R222" i="1" s="1"/>
  <c r="K221" i="1"/>
  <c r="R221" i="1" s="1"/>
  <c r="K220" i="1"/>
  <c r="K219" i="1"/>
  <c r="K218" i="1"/>
  <c r="K217" i="1"/>
  <c r="K216" i="1"/>
  <c r="R216" i="1" s="1"/>
  <c r="K215" i="1"/>
  <c r="R215" i="1" s="1"/>
  <c r="K214" i="1"/>
  <c r="K213" i="1"/>
  <c r="K212" i="1"/>
  <c r="K211" i="1"/>
  <c r="K210" i="1"/>
  <c r="K209" i="1"/>
  <c r="K208" i="1"/>
  <c r="K207" i="1"/>
  <c r="R207" i="1" s="1"/>
  <c r="K206" i="1"/>
  <c r="K205" i="1"/>
  <c r="R205" i="1" s="1"/>
  <c r="K204" i="1"/>
  <c r="R204" i="1" s="1"/>
  <c r="K203" i="1"/>
  <c r="R203" i="1" s="1"/>
  <c r="K202" i="1"/>
  <c r="K53" i="1"/>
  <c r="R53" i="1" s="1"/>
  <c r="K201" i="1"/>
  <c r="R201" i="1" s="1"/>
  <c r="K200" i="1"/>
  <c r="R200" i="1" s="1"/>
  <c r="K199" i="1"/>
  <c r="R199" i="1" s="1"/>
  <c r="K198" i="1"/>
  <c r="R198" i="1" s="1"/>
  <c r="K197" i="1"/>
  <c r="R197" i="1" s="1"/>
  <c r="K196" i="1"/>
  <c r="R196" i="1" s="1"/>
  <c r="K195" i="1"/>
  <c r="K194" i="1"/>
  <c r="R194" i="1" s="1"/>
  <c r="K193" i="1"/>
  <c r="K192" i="1"/>
  <c r="K191" i="1"/>
  <c r="R191" i="1" s="1"/>
  <c r="K190" i="1"/>
  <c r="R190" i="1" s="1"/>
  <c r="K189" i="1"/>
  <c r="K188" i="1"/>
  <c r="R188" i="1" s="1"/>
  <c r="K187" i="1"/>
  <c r="K186" i="1"/>
  <c r="R186" i="1" s="1"/>
  <c r="K185" i="1"/>
  <c r="R185" i="1" s="1"/>
  <c r="K184" i="1"/>
  <c r="R184" i="1" s="1"/>
  <c r="K183" i="1"/>
  <c r="K182" i="1"/>
  <c r="R182" i="1" s="1"/>
  <c r="K181" i="1"/>
  <c r="K251" i="1"/>
  <c r="K60" i="1"/>
  <c r="K179" i="1"/>
  <c r="R179" i="1" s="1"/>
  <c r="K166" i="1"/>
  <c r="R166" i="1" s="1"/>
  <c r="K177" i="1"/>
  <c r="R177" i="1" s="1"/>
  <c r="K152" i="1"/>
  <c r="R152" i="1" s="1"/>
  <c r="K176" i="1"/>
  <c r="R176" i="1" s="1"/>
  <c r="K175" i="1"/>
  <c r="R175" i="1" s="1"/>
  <c r="K174" i="1"/>
  <c r="R174" i="1" s="1"/>
  <c r="K173" i="1"/>
  <c r="R173" i="1" s="1"/>
  <c r="K169" i="1"/>
  <c r="R169" i="1" s="1"/>
  <c r="K151" i="1"/>
  <c r="R151" i="1" s="1"/>
  <c r="K165" i="1"/>
  <c r="R165" i="1" s="1"/>
  <c r="K164" i="1"/>
  <c r="R164" i="1" s="1"/>
  <c r="K160" i="1"/>
  <c r="K159" i="1"/>
  <c r="K150" i="1"/>
  <c r="R150" i="1" s="1"/>
  <c r="K158" i="1"/>
  <c r="R158" i="1" s="1"/>
  <c r="K149" i="1"/>
  <c r="R149" i="1" s="1"/>
  <c r="K114" i="1"/>
  <c r="R114" i="1" s="1"/>
  <c r="K113" i="1"/>
  <c r="R113" i="1" s="1"/>
  <c r="K106" i="1"/>
  <c r="R106" i="1" s="1"/>
  <c r="K111" i="1"/>
  <c r="R111" i="1" s="1"/>
  <c r="K107" i="1"/>
  <c r="R107" i="1" s="1"/>
  <c r="K105" i="1"/>
  <c r="K104" i="1"/>
  <c r="R104" i="1" s="1"/>
  <c r="K95" i="1"/>
  <c r="K91" i="1"/>
  <c r="R91" i="1" s="1"/>
  <c r="K296" i="1"/>
  <c r="K83" i="1"/>
  <c r="K69" i="1"/>
  <c r="R69" i="1" s="1"/>
  <c r="K68" i="1"/>
  <c r="R68" i="1" s="1"/>
  <c r="K65" i="1"/>
  <c r="K61" i="1"/>
  <c r="K52" i="1"/>
  <c r="R52" i="1" s="1"/>
  <c r="K51" i="1"/>
  <c r="R51" i="1" s="1"/>
  <c r="K50" i="1"/>
  <c r="R50" i="1" s="1"/>
  <c r="K49" i="1"/>
  <c r="K64" i="1"/>
  <c r="R64" i="1" s="1"/>
  <c r="K48" i="1"/>
  <c r="R48" i="1" s="1"/>
  <c r="K47" i="1"/>
  <c r="K46" i="1"/>
  <c r="R46" i="1" s="1"/>
  <c r="K45" i="1"/>
  <c r="R45" i="1" s="1"/>
  <c r="K35" i="1"/>
  <c r="R35" i="1" s="1"/>
  <c r="K29" i="1"/>
  <c r="R29" i="1" s="1"/>
  <c r="K40" i="1"/>
  <c r="R40" i="1" s="1"/>
  <c r="K28" i="1"/>
  <c r="R28" i="1" s="1"/>
  <c r="K27" i="1"/>
  <c r="R27" i="1" s="1"/>
  <c r="K26" i="1"/>
  <c r="R26" i="1" s="1"/>
  <c r="K25" i="1"/>
  <c r="K39" i="1"/>
  <c r="R39" i="1" s="1"/>
  <c r="K24" i="1"/>
  <c r="K38" i="1"/>
  <c r="R38" i="1" s="1"/>
  <c r="K23" i="1"/>
  <c r="R23" i="1" s="1"/>
  <c r="K22" i="1"/>
  <c r="R22" i="1" s="1"/>
  <c r="K36" i="1"/>
  <c r="R36" i="1" s="1"/>
  <c r="K21" i="1"/>
  <c r="R21" i="1" s="1"/>
  <c r="K18" i="1"/>
  <c r="R18" i="1" s="1"/>
  <c r="K330" i="1"/>
  <c r="K67" i="1"/>
  <c r="K511" i="1"/>
  <c r="R511" i="1" s="1"/>
  <c r="K577" i="1"/>
  <c r="K576" i="1"/>
  <c r="K574" i="1"/>
  <c r="R574" i="1" s="1"/>
  <c r="K567" i="1"/>
  <c r="R567" i="1" s="1"/>
  <c r="K566" i="1"/>
  <c r="K565" i="1"/>
  <c r="R565" i="1" s="1"/>
  <c r="K564" i="1"/>
  <c r="K563" i="1"/>
  <c r="R563" i="1" s="1"/>
  <c r="K562" i="1"/>
  <c r="K560" i="1"/>
  <c r="K558" i="1"/>
  <c r="R558" i="1" s="1"/>
  <c r="K556" i="1"/>
  <c r="K554" i="1"/>
  <c r="K553" i="1"/>
  <c r="K549" i="1"/>
  <c r="K548" i="1"/>
  <c r="K547" i="1"/>
  <c r="K545" i="1"/>
  <c r="R545" i="1" s="1"/>
  <c r="K542" i="1"/>
  <c r="R542" i="1" s="1"/>
  <c r="K541" i="1"/>
  <c r="R541" i="1" s="1"/>
  <c r="K540" i="1"/>
  <c r="K538" i="1"/>
  <c r="R538" i="1" s="1"/>
  <c r="K537" i="1"/>
  <c r="K536" i="1"/>
  <c r="K535" i="1"/>
  <c r="K534" i="1"/>
  <c r="K533" i="1"/>
  <c r="R533" i="1" s="1"/>
  <c r="K531" i="1"/>
  <c r="K530" i="1"/>
  <c r="R530" i="1" s="1"/>
  <c r="K529" i="1"/>
  <c r="K528" i="1"/>
  <c r="K527" i="1"/>
  <c r="R527" i="1" s="1"/>
  <c r="K525" i="1"/>
  <c r="R525" i="1" s="1"/>
  <c r="K521" i="1"/>
  <c r="K520" i="1"/>
  <c r="K519" i="1"/>
  <c r="K518" i="1"/>
  <c r="K517" i="1"/>
  <c r="K515" i="1"/>
  <c r="R515" i="1" s="1"/>
  <c r="K514" i="1"/>
  <c r="R514" i="1" s="1"/>
  <c r="K513" i="1"/>
  <c r="R513" i="1" s="1"/>
  <c r="K512" i="1"/>
  <c r="R512" i="1" s="1"/>
  <c r="K509" i="1"/>
  <c r="R509" i="1" s="1"/>
  <c r="K508" i="1"/>
  <c r="R508" i="1" s="1"/>
  <c r="K507" i="1"/>
  <c r="K506" i="1"/>
  <c r="K505" i="1"/>
  <c r="R505" i="1" s="1"/>
  <c r="K504" i="1"/>
  <c r="K503" i="1"/>
  <c r="K502" i="1"/>
  <c r="R502" i="1" s="1"/>
  <c r="K501" i="1"/>
  <c r="K500" i="1"/>
  <c r="K499" i="1"/>
  <c r="K498" i="1"/>
  <c r="R498" i="1" s="1"/>
  <c r="K497" i="1"/>
  <c r="R497" i="1" s="1"/>
  <c r="K496" i="1"/>
  <c r="K495" i="1"/>
  <c r="R495" i="1" s="1"/>
  <c r="K493" i="1"/>
  <c r="K488" i="1"/>
  <c r="R488" i="1" s="1"/>
  <c r="K341" i="1"/>
  <c r="K486" i="1"/>
  <c r="K478" i="1"/>
  <c r="K268" i="1"/>
  <c r="K445" i="1"/>
  <c r="R445" i="1" s="1"/>
  <c r="K477" i="1"/>
  <c r="R477" i="1" s="1"/>
  <c r="K267" i="1"/>
  <c r="K476" i="1"/>
  <c r="R476" i="1" s="1"/>
  <c r="K475" i="1"/>
  <c r="R475" i="1" s="1"/>
  <c r="K474" i="1"/>
  <c r="R474" i="1" s="1"/>
  <c r="K464" i="1"/>
  <c r="K462" i="1"/>
  <c r="R462" i="1" s="1"/>
  <c r="K458" i="1"/>
  <c r="R458" i="1" s="1"/>
  <c r="K457" i="1"/>
  <c r="K491" i="1"/>
  <c r="R491" i="1" s="1"/>
  <c r="K471" i="1"/>
  <c r="K470" i="1"/>
  <c r="K469" i="1"/>
  <c r="R469" i="1" s="1"/>
  <c r="K490" i="1"/>
  <c r="R490" i="1" s="1"/>
  <c r="K412" i="1"/>
  <c r="R412" i="1" s="1"/>
  <c r="K411" i="1"/>
  <c r="R411" i="1" s="1"/>
  <c r="K410" i="1"/>
  <c r="K409" i="1"/>
  <c r="K408" i="1"/>
  <c r="K421" i="1"/>
  <c r="R421" i="1" s="1"/>
  <c r="K407" i="1"/>
  <c r="K419" i="1"/>
  <c r="K406" i="1"/>
  <c r="K402" i="1"/>
  <c r="K378" i="1"/>
  <c r="R378" i="1" s="1"/>
  <c r="K377" i="1"/>
  <c r="R377" i="1" s="1"/>
  <c r="O181" i="1"/>
  <c r="S181" i="1" s="1"/>
  <c r="M231" i="1"/>
  <c r="M509" i="1"/>
  <c r="M508" i="1"/>
  <c r="M412" i="1"/>
  <c r="Q355" i="1"/>
  <c r="M355" i="1"/>
  <c r="M166" i="1"/>
  <c r="M237" i="1"/>
  <c r="M23" i="1"/>
  <c r="M262" i="1"/>
  <c r="M261" i="1"/>
  <c r="M56" i="1"/>
  <c r="M342" i="1"/>
  <c r="M338" i="1"/>
  <c r="M346" i="1"/>
  <c r="M335" i="1"/>
  <c r="M264" i="1"/>
  <c r="M347" i="1"/>
  <c r="M339" i="1"/>
  <c r="M437" i="1"/>
  <c r="M436" i="1"/>
  <c r="M434" i="1"/>
  <c r="M433" i="1"/>
  <c r="M432" i="1"/>
  <c r="M431" i="1"/>
  <c r="M430" i="1"/>
  <c r="M429" i="1"/>
  <c r="M428" i="1"/>
  <c r="M427" i="1"/>
  <c r="M426" i="1"/>
  <c r="M371" i="1"/>
  <c r="S362" i="1"/>
  <c r="M360" i="1"/>
  <c r="M359" i="1"/>
  <c r="M358" i="1"/>
  <c r="M377" i="1"/>
  <c r="M402" i="1"/>
  <c r="M411" i="1"/>
  <c r="M409" i="1"/>
  <c r="M407" i="1"/>
  <c r="M491" i="1"/>
  <c r="M458" i="1"/>
  <c r="M457" i="1"/>
  <c r="M462" i="1"/>
  <c r="M478" i="1"/>
  <c r="M268" i="1"/>
  <c r="M477" i="1"/>
  <c r="M267" i="1"/>
  <c r="M476" i="1"/>
  <c r="M507" i="1"/>
  <c r="M506" i="1"/>
  <c r="M505" i="1"/>
  <c r="M504" i="1"/>
  <c r="M503" i="1"/>
  <c r="M502" i="1"/>
  <c r="M501" i="1"/>
  <c r="M500" i="1"/>
  <c r="M499" i="1"/>
  <c r="M498" i="1"/>
  <c r="M515" i="1"/>
  <c r="M514" i="1"/>
  <c r="M513" i="1"/>
  <c r="M521" i="1"/>
  <c r="M519" i="1"/>
  <c r="M518" i="1"/>
  <c r="M530" i="1"/>
  <c r="M529" i="1"/>
  <c r="M528" i="1"/>
  <c r="M537" i="1"/>
  <c r="M536" i="1"/>
  <c r="M534" i="1"/>
  <c r="M540" i="1"/>
  <c r="M541" i="1"/>
  <c r="M542" i="1"/>
  <c r="M548" i="1"/>
  <c r="M549" i="1"/>
  <c r="M554" i="1"/>
  <c r="M565" i="1"/>
  <c r="M566" i="1"/>
  <c r="M567" i="1"/>
  <c r="M27" i="1"/>
  <c r="M40" i="1"/>
  <c r="Q536" i="1"/>
  <c r="Q537" i="1"/>
  <c r="Q457" i="1"/>
  <c r="R355" i="1" l="1"/>
  <c r="R536" i="1"/>
  <c r="R537" i="1"/>
  <c r="R457" i="1"/>
  <c r="S506" i="1"/>
  <c r="S338" i="1"/>
  <c r="S40" i="1"/>
  <c r="S27" i="1"/>
  <c r="S567" i="1"/>
  <c r="S477" i="1"/>
  <c r="S268" i="1"/>
  <c r="S478" i="1"/>
  <c r="S56" i="1"/>
  <c r="S457" i="1"/>
  <c r="S261" i="1"/>
  <c r="S458" i="1"/>
  <c r="S262" i="1"/>
  <c r="S540" i="1"/>
  <c r="S491" i="1"/>
  <c r="S426" i="1"/>
  <c r="S534" i="1"/>
  <c r="S427" i="1"/>
  <c r="S536" i="1"/>
  <c r="S407" i="1"/>
  <c r="S428" i="1"/>
  <c r="S166" i="1"/>
  <c r="S537" i="1"/>
  <c r="S429" i="1"/>
  <c r="S355" i="1"/>
  <c r="S528" i="1"/>
  <c r="S430" i="1"/>
  <c r="S529" i="1"/>
  <c r="S431" i="1"/>
  <c r="S530" i="1"/>
  <c r="S432" i="1"/>
  <c r="S519" i="1"/>
  <c r="S358" i="1"/>
  <c r="S513" i="1"/>
  <c r="S412" i="1"/>
  <c r="S508" i="1"/>
  <c r="S515" i="1"/>
  <c r="S509" i="1"/>
  <c r="S498" i="1"/>
  <c r="S499" i="1"/>
  <c r="S339" i="1"/>
  <c r="S502" i="1"/>
  <c r="S264" i="1"/>
  <c r="S507" i="1"/>
  <c r="S342" i="1"/>
  <c r="S476" i="1"/>
  <c r="S267" i="1"/>
  <c r="S566" i="1"/>
  <c r="S565" i="1"/>
  <c r="S554" i="1"/>
  <c r="S549" i="1"/>
  <c r="S548" i="1"/>
  <c r="S542" i="1"/>
  <c r="S541" i="1"/>
  <c r="S371" i="1"/>
  <c r="S419" i="1"/>
  <c r="S237" i="1"/>
  <c r="S421" i="1"/>
  <c r="S409" i="1"/>
  <c r="S411" i="1"/>
  <c r="S518" i="1"/>
  <c r="S402" i="1"/>
  <c r="S521" i="1"/>
  <c r="S433" i="1"/>
  <c r="S514" i="1"/>
  <c r="S434" i="1"/>
  <c r="S436" i="1"/>
  <c r="S231" i="1"/>
  <c r="S500" i="1"/>
  <c r="S437" i="1"/>
  <c r="S501" i="1"/>
  <c r="S359" i="1"/>
  <c r="S347" i="1"/>
  <c r="S503" i="1"/>
  <c r="S504" i="1"/>
  <c r="S360" i="1"/>
  <c r="S335" i="1"/>
  <c r="S505" i="1"/>
  <c r="S346" i="1"/>
  <c r="T444" i="1"/>
  <c r="T238" i="1"/>
  <c r="T148" i="1"/>
  <c r="T438" i="1"/>
  <c r="T119" i="1"/>
  <c r="P511" i="1"/>
  <c r="P412" i="1"/>
  <c r="P509" i="1"/>
  <c r="P355" i="1"/>
  <c r="P29" i="1"/>
  <c r="P179" i="1"/>
  <c r="P177" i="1"/>
  <c r="P166" i="1"/>
  <c r="P168" i="1"/>
  <c r="P237" i="1"/>
  <c r="P40" i="1"/>
  <c r="P28" i="1"/>
  <c r="P27" i="1"/>
  <c r="P538" i="1"/>
  <c r="T458" i="1"/>
  <c r="P508" i="1"/>
  <c r="P537" i="1"/>
  <c r="P536" i="1"/>
  <c r="P458" i="1"/>
  <c r="P457" i="1"/>
  <c r="M232" i="1"/>
  <c r="M233" i="1"/>
  <c r="M234" i="1"/>
  <c r="M235" i="1"/>
  <c r="M173" i="1"/>
  <c r="M174" i="1"/>
  <c r="M175" i="1"/>
  <c r="M176" i="1"/>
  <c r="Q371" i="1"/>
  <c r="R371" i="1" l="1"/>
  <c r="S234" i="1"/>
  <c r="S235" i="1"/>
  <c r="S233" i="1"/>
  <c r="S232" i="1"/>
  <c r="S176" i="1"/>
  <c r="S175" i="1"/>
  <c r="S174" i="1"/>
  <c r="S173" i="1"/>
  <c r="T536" i="1"/>
  <c r="T412" i="1"/>
  <c r="T509" i="1"/>
  <c r="T168" i="1"/>
  <c r="T237" i="1"/>
  <c r="T176" i="1"/>
  <c r="T29" i="1"/>
  <c r="T174" i="1"/>
  <c r="T355" i="1"/>
  <c r="T508" i="1"/>
  <c r="T538" i="1"/>
  <c r="T457" i="1"/>
  <c r="T537" i="1"/>
  <c r="T40" i="1"/>
  <c r="T177" i="1"/>
  <c r="T152" i="1"/>
  <c r="T175" i="1"/>
  <c r="T173" i="1"/>
  <c r="T179" i="1"/>
  <c r="T166" i="1"/>
  <c r="P175" i="1"/>
  <c r="P437" i="1"/>
  <c r="P236" i="1"/>
  <c r="P235" i="1"/>
  <c r="P234" i="1"/>
  <c r="P174" i="1"/>
  <c r="P176" i="1"/>
  <c r="P152" i="1"/>
  <c r="P173" i="1"/>
  <c r="P371" i="1"/>
  <c r="P233" i="1"/>
  <c r="P232" i="1"/>
  <c r="Q370" i="1"/>
  <c r="R370" i="1" l="1"/>
  <c r="T234" i="1"/>
  <c r="T236" i="1"/>
  <c r="T235" i="1"/>
  <c r="T437" i="1"/>
  <c r="T371" i="1"/>
  <c r="T233" i="1"/>
  <c r="T232" i="1"/>
  <c r="P370" i="1"/>
  <c r="T370" i="1" l="1"/>
  <c r="O45" i="1"/>
  <c r="S45" i="1" s="1"/>
  <c r="M199" i="1"/>
  <c r="S91" i="1"/>
  <c r="Q95" i="1"/>
  <c r="M68" i="1"/>
  <c r="R95" i="1" l="1"/>
  <c r="S68" i="1"/>
  <c r="S199" i="1"/>
  <c r="P201" i="1"/>
  <c r="P48" i="1"/>
  <c r="P46" i="1"/>
  <c r="P200" i="1"/>
  <c r="P45" i="1"/>
  <c r="P199" i="1"/>
  <c r="P91" i="1"/>
  <c r="P95" i="1"/>
  <c r="P68" i="1"/>
  <c r="Q436" i="1"/>
  <c r="L67" i="1"/>
  <c r="Q410" i="1"/>
  <c r="P410" i="1"/>
  <c r="Q278" i="1"/>
  <c r="P278" i="1"/>
  <c r="Q435" i="1"/>
  <c r="O51" i="1"/>
  <c r="M51" i="1"/>
  <c r="Q486" i="1"/>
  <c r="M330" i="1"/>
  <c r="M574" i="1"/>
  <c r="M562" i="1"/>
  <c r="M276" i="1"/>
  <c r="M273" i="1"/>
  <c r="M229" i="1"/>
  <c r="M228" i="1"/>
  <c r="M227" i="1"/>
  <c r="M161" i="1"/>
  <c r="M226" i="1"/>
  <c r="M224" i="1"/>
  <c r="M223" i="1"/>
  <c r="M222" i="1"/>
  <c r="M221" i="1"/>
  <c r="M220" i="1"/>
  <c r="M219" i="1"/>
  <c r="M218" i="1"/>
  <c r="M217" i="1"/>
  <c r="M216" i="1"/>
  <c r="M214" i="1"/>
  <c r="M213" i="1"/>
  <c r="M212" i="1"/>
  <c r="M211" i="1"/>
  <c r="M210" i="1"/>
  <c r="M209" i="1"/>
  <c r="M208" i="1"/>
  <c r="M207" i="1"/>
  <c r="M206" i="1"/>
  <c r="M205" i="1"/>
  <c r="M204" i="1"/>
  <c r="M203" i="1"/>
  <c r="M202" i="1"/>
  <c r="M53" i="1"/>
  <c r="M198" i="1"/>
  <c r="M197" i="1"/>
  <c r="M196" i="1"/>
  <c r="M195" i="1"/>
  <c r="M194" i="1"/>
  <c r="M193" i="1"/>
  <c r="M192" i="1"/>
  <c r="M189" i="1"/>
  <c r="M188" i="1"/>
  <c r="M187" i="1"/>
  <c r="M186" i="1"/>
  <c r="M185" i="1"/>
  <c r="M184" i="1"/>
  <c r="M183" i="1"/>
  <c r="M182" i="1"/>
  <c r="M251" i="1"/>
  <c r="M169" i="1"/>
  <c r="M164" i="1"/>
  <c r="M160" i="1"/>
  <c r="M159" i="1"/>
  <c r="M149" i="1"/>
  <c r="M230" i="1"/>
  <c r="M26" i="1"/>
  <c r="M18" i="1"/>
  <c r="R486" i="1" l="1"/>
  <c r="R435" i="1"/>
  <c r="R278" i="1"/>
  <c r="R410" i="1"/>
  <c r="R436" i="1"/>
  <c r="S218" i="1"/>
  <c r="S182" i="1"/>
  <c r="S219" i="1"/>
  <c r="S183" i="1"/>
  <c r="S220" i="1"/>
  <c r="S184" i="1"/>
  <c r="S221" i="1"/>
  <c r="S185" i="1"/>
  <c r="S222" i="1"/>
  <c r="S186" i="1"/>
  <c r="S223" i="1"/>
  <c r="S187" i="1"/>
  <c r="S224" i="1"/>
  <c r="S188" i="1"/>
  <c r="S226" i="1"/>
  <c r="S189" i="1"/>
  <c r="S161" i="1"/>
  <c r="S192" i="1"/>
  <c r="S227" i="1"/>
  <c r="S193" i="1"/>
  <c r="S228" i="1"/>
  <c r="S194" i="1"/>
  <c r="S229" i="1"/>
  <c r="S195" i="1"/>
  <c r="S196" i="1"/>
  <c r="S197" i="1"/>
  <c r="S562" i="1"/>
  <c r="S198" i="1"/>
  <c r="S53" i="1"/>
  <c r="S202" i="1"/>
  <c r="S203" i="1"/>
  <c r="S26" i="1"/>
  <c r="S204" i="1"/>
  <c r="S230" i="1"/>
  <c r="S205" i="1"/>
  <c r="S206" i="1"/>
  <c r="S207" i="1"/>
  <c r="S208" i="1"/>
  <c r="S209" i="1"/>
  <c r="S210" i="1"/>
  <c r="S211" i="1"/>
  <c r="S149" i="1"/>
  <c r="S212" i="1"/>
  <c r="S159" i="1"/>
  <c r="S213" i="1"/>
  <c r="S160" i="1"/>
  <c r="S214" i="1"/>
  <c r="S164" i="1"/>
  <c r="S216" i="1"/>
  <c r="S169" i="1"/>
  <c r="S217" i="1"/>
  <c r="S51" i="1"/>
  <c r="M580" i="1"/>
  <c r="P436" i="1"/>
  <c r="P435" i="1"/>
  <c r="P51" i="1"/>
  <c r="P69" i="1"/>
  <c r="P240" i="1"/>
  <c r="P486" i="1"/>
  <c r="P434" i="1"/>
  <c r="T511" i="1"/>
  <c r="O574" i="1"/>
  <c r="S574" i="1" s="1"/>
  <c r="Q560" i="1"/>
  <c r="P560" i="1"/>
  <c r="P563" i="1"/>
  <c r="Q564" i="1"/>
  <c r="P564" i="1"/>
  <c r="Q566" i="1"/>
  <c r="Q562" i="1"/>
  <c r="Q556" i="1"/>
  <c r="P556" i="1"/>
  <c r="Q493" i="1"/>
  <c r="P493" i="1"/>
  <c r="Q65" i="1"/>
  <c r="O65" i="1"/>
  <c r="S65" i="1" s="1"/>
  <c r="Q61" i="1"/>
  <c r="O61" i="1"/>
  <c r="S61" i="1" s="1"/>
  <c r="Q409" i="1"/>
  <c r="Q368" i="1"/>
  <c r="Q369" i="1"/>
  <c r="Q576" i="1"/>
  <c r="P576" i="1"/>
  <c r="Q535" i="1"/>
  <c r="Q553" i="1"/>
  <c r="P553" i="1"/>
  <c r="Q554" i="1"/>
  <c r="Q423" i="1"/>
  <c r="Q250" i="1"/>
  <c r="P250" i="1"/>
  <c r="Q407" i="1"/>
  <c r="Q419" i="1"/>
  <c r="O18" i="1"/>
  <c r="S18" i="1" s="1"/>
  <c r="O21" i="1"/>
  <c r="S21" i="1" s="1"/>
  <c r="O36" i="1"/>
  <c r="S36" i="1" s="1"/>
  <c r="O22" i="1"/>
  <c r="S22" i="1" s="1"/>
  <c r="O23" i="1"/>
  <c r="S23" i="1" s="1"/>
  <c r="O50" i="1"/>
  <c r="S50" i="1" s="1"/>
  <c r="O52" i="1"/>
  <c r="S52" i="1" s="1"/>
  <c r="O111" i="1"/>
  <c r="S111" i="1" s="1"/>
  <c r="O113" i="1"/>
  <c r="S113" i="1" s="1"/>
  <c r="O114" i="1"/>
  <c r="S114" i="1" s="1"/>
  <c r="O60" i="1"/>
  <c r="S60" i="1" s="1"/>
  <c r="O251" i="1"/>
  <c r="S251" i="1" s="1"/>
  <c r="O273" i="1"/>
  <c r="S273" i="1" s="1"/>
  <c r="O276" i="1"/>
  <c r="S276" i="1" s="1"/>
  <c r="O275" i="1"/>
  <c r="S275" i="1" s="1"/>
  <c r="O468" i="1"/>
  <c r="S468" i="1" s="1"/>
  <c r="O377" i="1"/>
  <c r="S377" i="1" s="1"/>
  <c r="O462" i="1"/>
  <c r="S462" i="1" s="1"/>
  <c r="O474" i="1"/>
  <c r="S474" i="1" s="1"/>
  <c r="O577" i="1"/>
  <c r="S577" i="1" s="1"/>
  <c r="Q520" i="1"/>
  <c r="P520" i="1"/>
  <c r="Q547" i="1"/>
  <c r="P547" i="1"/>
  <c r="Q548" i="1"/>
  <c r="Q549" i="1"/>
  <c r="P531" i="1"/>
  <c r="Q531" i="1"/>
  <c r="P527" i="1"/>
  <c r="Q529" i="1"/>
  <c r="Q540" i="1"/>
  <c r="Q534" i="1"/>
  <c r="R554" i="1" l="1"/>
  <c r="R549" i="1"/>
  <c r="R553" i="1"/>
  <c r="R535" i="1"/>
  <c r="R547" i="1"/>
  <c r="R576" i="1"/>
  <c r="R520" i="1"/>
  <c r="R369" i="1"/>
  <c r="R368" i="1"/>
  <c r="R409" i="1"/>
  <c r="R61" i="1"/>
  <c r="R65" i="1"/>
  <c r="R493" i="1"/>
  <c r="R560" i="1"/>
  <c r="R548" i="1"/>
  <c r="R556" i="1"/>
  <c r="R562" i="1"/>
  <c r="R566" i="1"/>
  <c r="R564" i="1"/>
  <c r="R534" i="1"/>
  <c r="R419" i="1"/>
  <c r="R540" i="1"/>
  <c r="R407" i="1"/>
  <c r="R529" i="1"/>
  <c r="R250" i="1"/>
  <c r="R531" i="1"/>
  <c r="R423" i="1"/>
  <c r="T51" i="1"/>
  <c r="T27" i="1"/>
  <c r="T541" i="1"/>
  <c r="T565" i="1"/>
  <c r="T378" i="1"/>
  <c r="T410" i="1"/>
  <c r="T278" i="1"/>
  <c r="T563" i="1"/>
  <c r="T574" i="1"/>
  <c r="T434" i="1"/>
  <c r="T486" i="1"/>
  <c r="T240" i="1"/>
  <c r="T435" i="1"/>
  <c r="T69" i="1"/>
  <c r="T436" i="1"/>
  <c r="T514" i="1"/>
  <c r="T567" i="1"/>
  <c r="T542" i="1"/>
  <c r="T530" i="1"/>
  <c r="P574" i="1"/>
  <c r="P567" i="1"/>
  <c r="P514" i="1"/>
  <c r="P566" i="1"/>
  <c r="P565" i="1"/>
  <c r="P562" i="1"/>
  <c r="P65" i="1"/>
  <c r="P61" i="1"/>
  <c r="P409" i="1"/>
  <c r="P368" i="1"/>
  <c r="P369" i="1"/>
  <c r="P535" i="1"/>
  <c r="P554" i="1"/>
  <c r="P407" i="1"/>
  <c r="P411" i="1"/>
  <c r="P419" i="1"/>
  <c r="P433" i="1"/>
  <c r="P548" i="1"/>
  <c r="P549" i="1"/>
  <c r="P530" i="1"/>
  <c r="P529" i="1"/>
  <c r="P541" i="1"/>
  <c r="P542" i="1"/>
  <c r="P540" i="1"/>
  <c r="P26" i="1"/>
  <c r="P22" i="1"/>
  <c r="P229" i="1"/>
  <c r="P534" i="1"/>
  <c r="T564" i="1" l="1"/>
  <c r="T493" i="1"/>
  <c r="T576" i="1"/>
  <c r="T229" i="1"/>
  <c r="T419" i="1"/>
  <c r="T22" i="1"/>
  <c r="T527" i="1"/>
  <c r="T26" i="1"/>
  <c r="T556" i="1"/>
  <c r="T250" i="1"/>
  <c r="T411" i="1"/>
  <c r="T560" i="1"/>
  <c r="T566" i="1"/>
  <c r="T531" i="1"/>
  <c r="T540" i="1"/>
  <c r="T549" i="1"/>
  <c r="T529" i="1"/>
  <c r="T534" i="1"/>
  <c r="T369" i="1"/>
  <c r="T368" i="1"/>
  <c r="T61" i="1"/>
  <c r="T547" i="1"/>
  <c r="T65" i="1"/>
  <c r="T553" i="1"/>
  <c r="T562" i="1"/>
  <c r="T409" i="1"/>
  <c r="T407" i="1"/>
  <c r="T433" i="1"/>
  <c r="T548" i="1"/>
  <c r="T535" i="1"/>
  <c r="T520" i="1"/>
  <c r="T554" i="1"/>
  <c r="Q261" i="1"/>
  <c r="R261" i="1" l="1"/>
  <c r="P50" i="1"/>
  <c r="P261" i="1"/>
  <c r="Q339" i="1"/>
  <c r="P495" i="1"/>
  <c r="P558" i="1"/>
  <c r="R339" i="1" l="1"/>
  <c r="T50" i="1"/>
  <c r="T515" i="1"/>
  <c r="T261" i="1"/>
  <c r="P515" i="1"/>
  <c r="P339" i="1"/>
  <c r="P342" i="1"/>
  <c r="P367" i="1"/>
  <c r="Q366" i="1"/>
  <c r="Q365" i="1"/>
  <c r="Q519" i="1"/>
  <c r="Q521" i="1"/>
  <c r="Q518" i="1"/>
  <c r="P533" i="1"/>
  <c r="Q528" i="1"/>
  <c r="R528" i="1" l="1"/>
  <c r="R366" i="1"/>
  <c r="R518" i="1"/>
  <c r="R521" i="1"/>
  <c r="R519" i="1"/>
  <c r="R365" i="1"/>
  <c r="T533" i="1"/>
  <c r="T377" i="1"/>
  <c r="T339" i="1"/>
  <c r="T342" i="1"/>
  <c r="T367" i="1"/>
  <c r="T558" i="1"/>
  <c r="T495" i="1"/>
  <c r="P366" i="1"/>
  <c r="P365" i="1"/>
  <c r="P519" i="1"/>
  <c r="P521" i="1"/>
  <c r="P518" i="1"/>
  <c r="P528" i="1"/>
  <c r="P377" i="1"/>
  <c r="T365" i="1" l="1"/>
  <c r="T366" i="1"/>
  <c r="T519" i="1"/>
  <c r="T528" i="1"/>
  <c r="T521" i="1"/>
  <c r="T518" i="1"/>
  <c r="Q478" i="1"/>
  <c r="Q408" i="1"/>
  <c r="P408" i="1"/>
  <c r="P445" i="1"/>
  <c r="P38" i="1"/>
  <c r="Q350" i="1"/>
  <c r="P350" i="1"/>
  <c r="P353" i="1"/>
  <c r="Q468" i="1"/>
  <c r="Q25" i="1"/>
  <c r="P25" i="1"/>
  <c r="R350" i="1" l="1"/>
  <c r="R408" i="1"/>
  <c r="R25" i="1"/>
  <c r="R468" i="1"/>
  <c r="R478" i="1"/>
  <c r="T106" i="1"/>
  <c r="T353" i="1"/>
  <c r="T38" i="1"/>
  <c r="T445" i="1"/>
  <c r="T28" i="1"/>
  <c r="T164" i="1"/>
  <c r="P478" i="1"/>
  <c r="P228" i="1"/>
  <c r="P106" i="1"/>
  <c r="P364" i="1"/>
  <c r="P227" i="1"/>
  <c r="P260" i="1"/>
  <c r="P347" i="1"/>
  <c r="P256" i="1"/>
  <c r="P346" i="1"/>
  <c r="P335" i="1"/>
  <c r="P36" i="1"/>
  <c r="P272" i="1"/>
  <c r="P164" i="1"/>
  <c r="P491" i="1"/>
  <c r="P468" i="1"/>
  <c r="P282" i="1"/>
  <c r="Q275" i="1"/>
  <c r="P254" i="1"/>
  <c r="Q49" i="1"/>
  <c r="P49" i="1"/>
  <c r="Q161" i="1"/>
  <c r="Q363" i="1"/>
  <c r="R275" i="1" l="1"/>
  <c r="R363" i="1"/>
  <c r="R161" i="1"/>
  <c r="R49" i="1"/>
  <c r="T260" i="1"/>
  <c r="T282" i="1"/>
  <c r="T468" i="1"/>
  <c r="T491" i="1"/>
  <c r="T272" i="1"/>
  <c r="T256" i="1"/>
  <c r="T346" i="1"/>
  <c r="T335" i="1"/>
  <c r="T254" i="1"/>
  <c r="T364" i="1"/>
  <c r="T227" i="1"/>
  <c r="T228" i="1"/>
  <c r="T478" i="1"/>
  <c r="T350" i="1"/>
  <c r="T408" i="1"/>
  <c r="T25" i="1"/>
  <c r="T36" i="1"/>
  <c r="T347" i="1"/>
  <c r="T223" i="1"/>
  <c r="P275" i="1"/>
  <c r="P226" i="1"/>
  <c r="P263" i="1"/>
  <c r="P225" i="1"/>
  <c r="P224" i="1"/>
  <c r="P161" i="1"/>
  <c r="P223" i="1"/>
  <c r="P363" i="1"/>
  <c r="P64" i="1"/>
  <c r="P165" i="1"/>
  <c r="Q425" i="1"/>
  <c r="R425" i="1" l="1"/>
  <c r="T363" i="1"/>
  <c r="T225" i="1"/>
  <c r="T275" i="1"/>
  <c r="T224" i="1"/>
  <c r="T263" i="1"/>
  <c r="T226" i="1"/>
  <c r="T161" i="1"/>
  <c r="T49" i="1"/>
  <c r="T165" i="1"/>
  <c r="T64" i="1"/>
  <c r="P474" i="1"/>
  <c r="P425" i="1"/>
  <c r="P362" i="1"/>
  <c r="Q402" i="1"/>
  <c r="Q471" i="1"/>
  <c r="P151" i="1"/>
  <c r="Q470" i="1"/>
  <c r="P35" i="1"/>
  <c r="R470" i="1" l="1"/>
  <c r="R471" i="1"/>
  <c r="R402" i="1"/>
  <c r="T151" i="1"/>
  <c r="T362" i="1"/>
  <c r="T425" i="1"/>
  <c r="T474" i="1"/>
  <c r="T421" i="1"/>
  <c r="P402" i="1"/>
  <c r="P469" i="1"/>
  <c r="P471" i="1"/>
  <c r="P470" i="1"/>
  <c r="P421" i="1"/>
  <c r="T469" i="1" l="1"/>
  <c r="T471" i="1"/>
  <c r="T470" i="1"/>
  <c r="T402" i="1"/>
  <c r="T35" i="1"/>
  <c r="T199" i="1" l="1"/>
  <c r="P107" i="1" l="1"/>
  <c r="P113" i="1"/>
  <c r="T113" i="1" l="1"/>
  <c r="T107" i="1"/>
  <c r="Q273" i="1"/>
  <c r="Q338" i="1"/>
  <c r="Q220" i="1"/>
  <c r="Q219" i="1"/>
  <c r="Q218" i="1"/>
  <c r="Q217" i="1"/>
  <c r="Q326" i="1"/>
  <c r="Q361" i="1"/>
  <c r="P361" i="1"/>
  <c r="P432" i="1"/>
  <c r="Q214" i="1"/>
  <c r="Q268" i="1"/>
  <c r="Q213" i="1"/>
  <c r="Q24" i="1"/>
  <c r="P24" i="1"/>
  <c r="Q47" i="1"/>
  <c r="P104" i="1"/>
  <c r="R47" i="1" l="1"/>
  <c r="R24" i="1"/>
  <c r="R213" i="1"/>
  <c r="R268" i="1"/>
  <c r="R214" i="1"/>
  <c r="R361" i="1"/>
  <c r="R326" i="1"/>
  <c r="R217" i="1"/>
  <c r="R218" i="1"/>
  <c r="R219" i="1"/>
  <c r="R220" i="1"/>
  <c r="R338" i="1"/>
  <c r="R273" i="1"/>
  <c r="T432" i="1"/>
  <c r="T216" i="1"/>
  <c r="T104" i="1"/>
  <c r="T39" i="1"/>
  <c r="P222" i="1"/>
  <c r="P326" i="1"/>
  <c r="P268" i="1"/>
  <c r="T48" i="1"/>
  <c r="P219" i="1"/>
  <c r="P221" i="1"/>
  <c r="P218" i="1"/>
  <c r="P338" i="1"/>
  <c r="P220" i="1"/>
  <c r="P217" i="1"/>
  <c r="P216" i="1"/>
  <c r="P215" i="1"/>
  <c r="P214" i="1"/>
  <c r="P39" i="1"/>
  <c r="P213" i="1"/>
  <c r="P47" i="1"/>
  <c r="T338" i="1" l="1"/>
  <c r="T217" i="1"/>
  <c r="T222" i="1"/>
  <c r="T361" i="1"/>
  <c r="T218" i="1"/>
  <c r="T24" i="1"/>
  <c r="T47" i="1"/>
  <c r="T219" i="1"/>
  <c r="T326" i="1"/>
  <c r="T268" i="1"/>
  <c r="T213" i="1"/>
  <c r="T220" i="1"/>
  <c r="T221" i="1"/>
  <c r="T214" i="1"/>
  <c r="T215" i="1"/>
  <c r="T18" i="1"/>
  <c r="P18" i="1" l="1"/>
  <c r="Q330" i="1" l="1"/>
  <c r="O330" i="1"/>
  <c r="S330" i="1" s="1"/>
  <c r="R330" i="1" l="1"/>
  <c r="P330" i="1"/>
  <c r="T330" i="1" l="1"/>
  <c r="Q212" i="1"/>
  <c r="Q211" i="1"/>
  <c r="R211" i="1" l="1"/>
  <c r="R212" i="1"/>
  <c r="P212" i="1"/>
  <c r="P211" i="1"/>
  <c r="T46" i="1"/>
  <c r="P423" i="1"/>
  <c r="Q210" i="1"/>
  <c r="Q360" i="1"/>
  <c r="Q209" i="1"/>
  <c r="Q208" i="1"/>
  <c r="R208" i="1" l="1"/>
  <c r="R209" i="1"/>
  <c r="R360" i="1"/>
  <c r="R210" i="1"/>
  <c r="T423" i="1"/>
  <c r="T212" i="1"/>
  <c r="T211" i="1"/>
  <c r="P209" i="1"/>
  <c r="T207" i="1"/>
  <c r="P210" i="1"/>
  <c r="P360" i="1"/>
  <c r="P207" i="1"/>
  <c r="P208" i="1"/>
  <c r="T209" i="1" l="1"/>
  <c r="T210" i="1"/>
  <c r="T208" i="1"/>
  <c r="T360" i="1"/>
  <c r="Q206" i="1"/>
  <c r="Q202" i="1"/>
  <c r="R202" i="1" l="1"/>
  <c r="R206" i="1"/>
  <c r="T45" i="1"/>
  <c r="P206" i="1"/>
  <c r="P149" i="1"/>
  <c r="P52" i="1"/>
  <c r="P205" i="1"/>
  <c r="P54" i="1"/>
  <c r="P462" i="1"/>
  <c r="T203" i="1"/>
  <c r="P497" i="1"/>
  <c r="P204" i="1"/>
  <c r="T291" i="1"/>
  <c r="P203" i="1"/>
  <c r="P202" i="1"/>
  <c r="P53" i="1"/>
  <c r="P291" i="1"/>
  <c r="P56" i="1"/>
  <c r="T53" i="1" l="1"/>
  <c r="T149" i="1"/>
  <c r="T497" i="1"/>
  <c r="T204" i="1"/>
  <c r="T202" i="1"/>
  <c r="T462" i="1"/>
  <c r="T52" i="1"/>
  <c r="T54" i="1"/>
  <c r="T205" i="1"/>
  <c r="T56" i="1"/>
  <c r="T206" i="1"/>
  <c r="T201" i="1"/>
  <c r="P490" i="1"/>
  <c r="Q267" i="1"/>
  <c r="Q341" i="1"/>
  <c r="P341" i="1"/>
  <c r="Q60" i="1"/>
  <c r="R60" i="1" l="1"/>
  <c r="R341" i="1"/>
  <c r="R267" i="1"/>
  <c r="T490" i="1"/>
  <c r="T477" i="1"/>
  <c r="T200" i="1"/>
  <c r="P477" i="1"/>
  <c r="P267" i="1"/>
  <c r="P158" i="1"/>
  <c r="P372" i="1"/>
  <c r="P60" i="1"/>
  <c r="T60" i="1" l="1"/>
  <c r="T372" i="1"/>
  <c r="T158" i="1"/>
  <c r="T267" i="1"/>
  <c r="T341" i="1"/>
  <c r="P190" i="1"/>
  <c r="T190" i="1" l="1"/>
  <c r="P114" i="1"/>
  <c r="T114" i="1" l="1"/>
  <c r="Q264" i="1"/>
  <c r="R264" i="1" l="1"/>
  <c r="P264" i="1"/>
  <c r="T264" i="1" l="1"/>
  <c r="P111" i="1"/>
  <c r="T111" i="1" l="1"/>
  <c r="P150" i="1" l="1"/>
  <c r="T150" i="1" l="1"/>
  <c r="Q83" i="1"/>
  <c r="Q55" i="1"/>
  <c r="Q67" i="1"/>
  <c r="O67" i="1"/>
  <c r="N67" i="1"/>
  <c r="P276" i="1"/>
  <c r="Q296" i="1"/>
  <c r="R296" i="1" l="1"/>
  <c r="R55" i="1"/>
  <c r="R83" i="1"/>
  <c r="R67" i="1"/>
  <c r="T276" i="1"/>
  <c r="O580" i="1"/>
  <c r="S67" i="1"/>
  <c r="S580" i="1" s="1"/>
  <c r="P83" i="1"/>
  <c r="P55" i="1"/>
  <c r="T95" i="1"/>
  <c r="P67" i="1"/>
  <c r="P296" i="1"/>
  <c r="P21" i="1"/>
  <c r="T296" i="1" l="1"/>
  <c r="T55" i="1"/>
  <c r="T83" i="1"/>
  <c r="T67" i="1"/>
  <c r="T21" i="1"/>
  <c r="Q105" i="1" l="1"/>
  <c r="R105" i="1" l="1"/>
  <c r="P105" i="1"/>
  <c r="T91" i="1"/>
  <c r="P281" i="1"/>
  <c r="P279" i="1"/>
  <c r="T307" i="1"/>
  <c r="P307" i="1"/>
  <c r="T279" i="1" l="1"/>
  <c r="T281" i="1"/>
  <c r="T105" i="1"/>
  <c r="P23" i="1"/>
  <c r="P262" i="1"/>
  <c r="P230" i="1"/>
  <c r="P159" i="1"/>
  <c r="P160" i="1"/>
  <c r="P169" i="1"/>
  <c r="P251" i="1"/>
  <c r="P181" i="1"/>
  <c r="P182" i="1"/>
  <c r="P183" i="1"/>
  <c r="P184" i="1"/>
  <c r="P185" i="1"/>
  <c r="P186" i="1"/>
  <c r="P187" i="1"/>
  <c r="P188" i="1"/>
  <c r="P189" i="1"/>
  <c r="P191" i="1"/>
  <c r="P192" i="1"/>
  <c r="P193" i="1"/>
  <c r="P194" i="1"/>
  <c r="P195" i="1"/>
  <c r="P196" i="1"/>
  <c r="P197" i="1"/>
  <c r="P198" i="1"/>
  <c r="P231" i="1"/>
  <c r="P273" i="1"/>
  <c r="P545" i="1"/>
  <c r="P354" i="1"/>
  <c r="P406" i="1"/>
  <c r="P426" i="1"/>
  <c r="P427" i="1"/>
  <c r="P428" i="1"/>
  <c r="P429" i="1"/>
  <c r="P430" i="1"/>
  <c r="P431" i="1"/>
  <c r="P358" i="1"/>
  <c r="P359" i="1"/>
  <c r="P464" i="1"/>
  <c r="P475" i="1"/>
  <c r="P476" i="1"/>
  <c r="P488" i="1"/>
  <c r="P496" i="1"/>
  <c r="P498" i="1"/>
  <c r="P499" i="1"/>
  <c r="P500" i="1"/>
  <c r="P501" i="1"/>
  <c r="P502" i="1"/>
  <c r="P503" i="1"/>
  <c r="P504" i="1"/>
  <c r="P505" i="1"/>
  <c r="P506" i="1"/>
  <c r="P507" i="1"/>
  <c r="P512" i="1"/>
  <c r="P513" i="1"/>
  <c r="P517" i="1"/>
  <c r="P525" i="1"/>
  <c r="P577" i="1"/>
  <c r="Q270" i="1" l="1"/>
  <c r="N580" i="1"/>
  <c r="L580" i="1"/>
  <c r="K270" i="1"/>
  <c r="R270" i="1" l="1"/>
  <c r="K580" i="1"/>
  <c r="P270" i="1"/>
  <c r="T68" i="1"/>
  <c r="T270" i="1" l="1"/>
  <c r="Q262" i="1"/>
  <c r="Q230" i="1"/>
  <c r="Q159" i="1"/>
  <c r="Q160" i="1"/>
  <c r="Q251" i="1"/>
  <c r="Q181" i="1"/>
  <c r="Q183" i="1"/>
  <c r="Q187" i="1"/>
  <c r="Q189" i="1"/>
  <c r="Q192" i="1"/>
  <c r="Q193" i="1"/>
  <c r="Q195" i="1"/>
  <c r="T198" i="1"/>
  <c r="T545" i="1"/>
  <c r="Q354" i="1"/>
  <c r="Q406" i="1"/>
  <c r="T426" i="1"/>
  <c r="Q429" i="1"/>
  <c r="Q430" i="1"/>
  <c r="Q431" i="1"/>
  <c r="Q358" i="1"/>
  <c r="Q464" i="1"/>
  <c r="Q496" i="1"/>
  <c r="Q499" i="1"/>
  <c r="Q500" i="1"/>
  <c r="Q501" i="1"/>
  <c r="Q503" i="1"/>
  <c r="Q504" i="1"/>
  <c r="Q506" i="1"/>
  <c r="Q507" i="1"/>
  <c r="Q517" i="1"/>
  <c r="Q577" i="1"/>
  <c r="R506" i="1" l="1"/>
  <c r="R517" i="1"/>
  <c r="R507" i="1"/>
  <c r="R504" i="1"/>
  <c r="R503" i="1"/>
  <c r="R501" i="1"/>
  <c r="R500" i="1"/>
  <c r="R499" i="1"/>
  <c r="R496" i="1"/>
  <c r="R464" i="1"/>
  <c r="R358" i="1"/>
  <c r="R431" i="1"/>
  <c r="R430" i="1"/>
  <c r="R429" i="1"/>
  <c r="R406" i="1"/>
  <c r="R354" i="1"/>
  <c r="R195" i="1"/>
  <c r="R193" i="1"/>
  <c r="R192" i="1"/>
  <c r="R189" i="1"/>
  <c r="R187" i="1"/>
  <c r="R183" i="1"/>
  <c r="R181" i="1"/>
  <c r="R251" i="1"/>
  <c r="R160" i="1"/>
  <c r="R159" i="1"/>
  <c r="R230" i="1"/>
  <c r="R262" i="1"/>
  <c r="R577" i="1"/>
  <c r="T513" i="1"/>
  <c r="T188" i="1"/>
  <c r="T186" i="1"/>
  <c r="T184" i="1"/>
  <c r="T182" i="1"/>
  <c r="T231" i="1"/>
  <c r="T196" i="1"/>
  <c r="T476" i="1"/>
  <c r="T359" i="1"/>
  <c r="T273" i="1"/>
  <c r="T512" i="1"/>
  <c r="T194" i="1"/>
  <c r="T191" i="1"/>
  <c r="T498" i="1"/>
  <c r="T488" i="1"/>
  <c r="T185" i="1"/>
  <c r="T475" i="1"/>
  <c r="T169" i="1"/>
  <c r="T428" i="1"/>
  <c r="T525" i="1"/>
  <c r="Q580" i="1"/>
  <c r="T23" i="1"/>
  <c r="T197" i="1" l="1"/>
  <c r="T429" i="1"/>
  <c r="T464" i="1"/>
  <c r="T189" i="1"/>
  <c r="T354" i="1"/>
  <c r="T430" i="1"/>
  <c r="T496" i="1"/>
  <c r="T504" i="1"/>
  <c r="T577" i="1"/>
  <c r="T505" i="1"/>
  <c r="T187" i="1"/>
  <c r="T192" i="1"/>
  <c r="T431" i="1"/>
  <c r="T251" i="1"/>
  <c r="T193" i="1"/>
  <c r="T181" i="1"/>
  <c r="T358" i="1"/>
  <c r="T500" i="1"/>
  <c r="T501" i="1"/>
  <c r="T502" i="1"/>
  <c r="T262" i="1"/>
  <c r="T406" i="1"/>
  <c r="T503" i="1"/>
  <c r="T183" i="1"/>
  <c r="T499" i="1"/>
  <c r="T517" i="1"/>
  <c r="T230" i="1"/>
  <c r="T159" i="1"/>
  <c r="T160" i="1"/>
  <c r="T195" i="1"/>
  <c r="T427" i="1"/>
  <c r="T506" i="1"/>
  <c r="T507" i="1"/>
  <c r="R580" i="1"/>
  <c r="P378" i="1"/>
  <c r="P580" i="1" s="1"/>
  <c r="T580" i="1" l="1"/>
</calcChain>
</file>

<file path=xl/sharedStrings.xml><?xml version="1.0" encoding="utf-8"?>
<sst xmlns="http://schemas.openxmlformats.org/spreadsheetml/2006/main" count="1998" uniqueCount="739">
  <si>
    <t>Total Retenciones y Aportes</t>
  </si>
  <si>
    <t>Estatus</t>
  </si>
  <si>
    <t>Seguro de Pensión (9.97%)</t>
  </si>
  <si>
    <t>Aportes Patronal</t>
  </si>
  <si>
    <t>Empleado (2.87%)</t>
  </si>
  <si>
    <t>Empleado (3.04%)</t>
  </si>
  <si>
    <t>Patronal (7.09%)</t>
  </si>
  <si>
    <t xml:space="preserve">No. </t>
  </si>
  <si>
    <t>Sub-total TSS</t>
  </si>
  <si>
    <t xml:space="preserve">Cargo </t>
  </si>
  <si>
    <t>Seguro de Salud (10.53%)</t>
  </si>
  <si>
    <t>Nombre</t>
  </si>
  <si>
    <t>Seguro de Vida</t>
  </si>
  <si>
    <t>Riesgos Laborales
(1.15%)</t>
  </si>
  <si>
    <t>Deducción
Empleado</t>
  </si>
  <si>
    <t>Departamento de Servicios Estudiantiles</t>
  </si>
  <si>
    <t>Sueldo Bruto 
en RD$</t>
  </si>
  <si>
    <t>Sueldo Neto 
en RD$</t>
  </si>
  <si>
    <t>ISR 
Ley 11-92</t>
  </si>
  <si>
    <t>Seguridad Social (Ley No.87-01)</t>
  </si>
  <si>
    <t>Patronal (7.10%)</t>
  </si>
  <si>
    <t>Contratado</t>
  </si>
  <si>
    <t>Fecha de Contrato</t>
  </si>
  <si>
    <t>Desde</t>
  </si>
  <si>
    <t>Hasta</t>
  </si>
  <si>
    <t>Encargado</t>
  </si>
  <si>
    <t>Abogado</t>
  </si>
  <si>
    <t>Paralegal</t>
  </si>
  <si>
    <t>División de Litigios</t>
  </si>
  <si>
    <t>Analista De Recursos Humanos</t>
  </si>
  <si>
    <t>Daniel Jeffrey Quezada Romero</t>
  </si>
  <si>
    <t>Auxiliar De Contabilidad</t>
  </si>
  <si>
    <t>Contador</t>
  </si>
  <si>
    <t>Ana Teresa Rodriguez Florentino</t>
  </si>
  <si>
    <t>Reyita De Los Santos Mesa</t>
  </si>
  <si>
    <t xml:space="preserve">Yaneira Alexandra Robles Moreno De </t>
  </si>
  <si>
    <t>Allennis Danneris Alcantara Feliz</t>
  </si>
  <si>
    <t>Tecnico</t>
  </si>
  <si>
    <t>Aridelfi Montero Montero</t>
  </si>
  <si>
    <t>Betania Hidalisa Segura Sanchez</t>
  </si>
  <si>
    <t>Cinthia Elizabeth Cuevas Vargas</t>
  </si>
  <si>
    <t>Hector Rafael Villalona Quezada</t>
  </si>
  <si>
    <t>Maria Celeste Ruiz Paulino</t>
  </si>
  <si>
    <t>Rosa Margarita Santana Rosario</t>
  </si>
  <si>
    <t>Wendy Delia Vidal Lance</t>
  </si>
  <si>
    <t>Yanuary Sanchez Figuereo</t>
  </si>
  <si>
    <t>Rosilvia Maria Moya Brea</t>
  </si>
  <si>
    <t>División de Transportación</t>
  </si>
  <si>
    <t>Sección de Mantenimiento y Seguridad Planta Física</t>
  </si>
  <si>
    <t>Josias Lantigua Alcantara</t>
  </si>
  <si>
    <t>Tecnico De Compras</t>
  </si>
  <si>
    <t>Claudio Familia Vallejo</t>
  </si>
  <si>
    <t>Angel Manuel Tejeda Tejada</t>
  </si>
  <si>
    <t>Soporte Tecnico</t>
  </si>
  <si>
    <t>Departamento Aseguramiento de la Calidad de los Alimentos</t>
  </si>
  <si>
    <t>Santa Ysabel Abad Beltran</t>
  </si>
  <si>
    <t>Enmanuel Valdez Alcantara</t>
  </si>
  <si>
    <t>Pamela Anyinet Mejia Taveras</t>
  </si>
  <si>
    <t>Departamento de Nutrición</t>
  </si>
  <si>
    <t>Yeni Miguelina Martes Montero</t>
  </si>
  <si>
    <t>División de Salud Bucal</t>
  </si>
  <si>
    <t xml:space="preserve">Tecnico De Calidad Y Empaque </t>
  </si>
  <si>
    <t>Veronica Liberato Ramos</t>
  </si>
  <si>
    <t>Francina Maria Rodriguez Osoria</t>
  </si>
  <si>
    <t>Marleny Paulino Santos</t>
  </si>
  <si>
    <t>Martha Maria Nuñez Fernandez</t>
  </si>
  <si>
    <t>Luis Omar Santiago Mosquea</t>
  </si>
  <si>
    <t>Milthon Paniagua Delgado</t>
  </si>
  <si>
    <t>Coordinador Adm</t>
  </si>
  <si>
    <t>Tecnico De Servicios Sociales</t>
  </si>
  <si>
    <t>Oficina de Acceso a la Información Pública</t>
  </si>
  <si>
    <t>Departamento de Fiscalización Y Control</t>
  </si>
  <si>
    <t>Departamento de Cooperación Internacional</t>
  </si>
  <si>
    <t>Simona Rosa Lantigua</t>
  </si>
  <si>
    <t>Gricelda Mercedes Peña De Candelari</t>
  </si>
  <si>
    <t>Aldro Diaz Natera</t>
  </si>
  <si>
    <t>Dirección de Planificación y Desarrollo</t>
  </si>
  <si>
    <t>Eladio Malaquia Arias Suarez</t>
  </si>
  <si>
    <t>Regional la Vega</t>
  </si>
  <si>
    <t>Regional Santiago</t>
  </si>
  <si>
    <t>Regional de Bani</t>
  </si>
  <si>
    <t>Asistente</t>
  </si>
  <si>
    <t>Departamento Gestión de Salud Escolar</t>
  </si>
  <si>
    <t>Yosvani Cespedes Sabina</t>
  </si>
  <si>
    <t>Administrador de Monitoreo</t>
  </si>
  <si>
    <t>Eduardo Andres Leyba Rosario</t>
  </si>
  <si>
    <t>Ariela Quezada Mora</t>
  </si>
  <si>
    <t>Rafaela Samandra Bernavel Cuevas</t>
  </si>
  <si>
    <t>Rafaelina Beriguete Salvador</t>
  </si>
  <si>
    <t>Martin Simeon Liriano Guzman</t>
  </si>
  <si>
    <t>Auxiiar De Contabilidad</t>
  </si>
  <si>
    <t>Periodista</t>
  </si>
  <si>
    <t>Florangel Shantal Quezada Mora</t>
  </si>
  <si>
    <t>Luis Fabio Bonelly Piña</t>
  </si>
  <si>
    <t>Ranyeli Frias Campusano</t>
  </si>
  <si>
    <t>Bernardo Figuereo Guzman</t>
  </si>
  <si>
    <t>Maria Mercedes Torres Guerrero</t>
  </si>
  <si>
    <t>Victor Melo Reyes</t>
  </si>
  <si>
    <t>Xenia Maria Mercado Mejia</t>
  </si>
  <si>
    <t>Fello Antonio De Leon Valdez</t>
  </si>
  <si>
    <t>Ernesto Abel Martinez Silvestre</t>
  </si>
  <si>
    <t>Lourdes Trinidad Suriel</t>
  </si>
  <si>
    <t>Diagramador</t>
  </si>
  <si>
    <t>Supervisor De Distrito</t>
  </si>
  <si>
    <t>Masculino</t>
  </si>
  <si>
    <t>Femenino</t>
  </si>
  <si>
    <t>Género</t>
  </si>
  <si>
    <t>Regional Barahona</t>
  </si>
  <si>
    <t>Yuderkis Cabral Corcino</t>
  </si>
  <si>
    <t>Yanilda Altagracia Fernandez Baez</t>
  </si>
  <si>
    <t>Ana Paola Moran Rodriguez</t>
  </si>
  <si>
    <t>William Guillermo Perez De Dios</t>
  </si>
  <si>
    <t>Yslandy Yunilda Rodriguez Valerio</t>
  </si>
  <si>
    <t>Angela Melissa Tavarez Blanco</t>
  </si>
  <si>
    <t>Esther Martinez De La Rosa</t>
  </si>
  <si>
    <t>Adamilca Franco Quezada</t>
  </si>
  <si>
    <t>Técnico De Comunicaciones</t>
  </si>
  <si>
    <t>Ruddy Miranda Peña</t>
  </si>
  <si>
    <t>Clark Roy Familia Mejia</t>
  </si>
  <si>
    <t>Factima De La Cruz Brazoban</t>
  </si>
  <si>
    <t>Juan Emilio Tavarez Reyes</t>
  </si>
  <si>
    <t>Juan Carlos Lopez Lopez</t>
  </si>
  <si>
    <t>Jesusa Sanchez Sanchez</t>
  </si>
  <si>
    <t>Luis Alberto Bocio Diaz</t>
  </si>
  <si>
    <t>Administrador De Red</t>
  </si>
  <si>
    <t>Analista Legal</t>
  </si>
  <si>
    <t>Sularka Maribel Perez Gomez</t>
  </si>
  <si>
    <t xml:space="preserve">Oresty Teodora Del Socorro De Leon </t>
  </si>
  <si>
    <t>Rosalba Maria Payamps Cepeda</t>
  </si>
  <si>
    <t>Juan Bautista Silven Javier</t>
  </si>
  <si>
    <t>Johan Manuel De Oleo Jerez</t>
  </si>
  <si>
    <t>Ramona Eridania Medina Michel</t>
  </si>
  <si>
    <t>Enmanuel Feliz Espinal</t>
  </si>
  <si>
    <t>Promotor Social</t>
  </si>
  <si>
    <t>Sara Milagros Pimentel Garcia</t>
  </si>
  <si>
    <t>Publicista</t>
  </si>
  <si>
    <t>Gendy Abismael De Oleo Montero</t>
  </si>
  <si>
    <t>Soporte Técnico Informático</t>
  </si>
  <si>
    <t>Departamento Formulación Monitoreo Y Evaluación de PPP</t>
  </si>
  <si>
    <t>Ashley Michelle Franco Dominguez</t>
  </si>
  <si>
    <t>Mercedes Elizabeth Peña Carrasco</t>
  </si>
  <si>
    <t>Rina Bel De Los Santos Sanchez</t>
  </si>
  <si>
    <t>Massiel Judit Genao De Los Santos</t>
  </si>
  <si>
    <t>División de Salud Auditiva</t>
  </si>
  <si>
    <t>Anyeli Maria Hernandez De Jesus</t>
  </si>
  <si>
    <t>Técnico De Contabilidad</t>
  </si>
  <si>
    <t>Otros</t>
  </si>
  <si>
    <t>Descuentos</t>
  </si>
  <si>
    <t>Gisela Maria Tavarez Peña</t>
  </si>
  <si>
    <t>Analista De Desarrollo Institucional Y Calidad En la Gestion</t>
  </si>
  <si>
    <t>Francisco Alberto Rodriguez Peña</t>
  </si>
  <si>
    <t>Amparo Montero Rivera</t>
  </si>
  <si>
    <t>Ana Delly Moquete Bello</t>
  </si>
  <si>
    <t>Ana Isabel Montero Montes De Oca</t>
  </si>
  <si>
    <t>Ana Silvia Torres Peña</t>
  </si>
  <si>
    <t>Anny Yanette Casado Arias</t>
  </si>
  <si>
    <t>Betsy Yasira Reyes Nieve</t>
  </si>
  <si>
    <t>Estarlin Arsenio Taveras Laureano</t>
  </si>
  <si>
    <t>Israel Rosey Perez</t>
  </si>
  <si>
    <t>Larissa Leomary Garcia Acosta</t>
  </si>
  <si>
    <t>Limbert Junior Perez Peña</t>
  </si>
  <si>
    <t>Analista De Presupuesto</t>
  </si>
  <si>
    <t>Martina De La Cruz Pinales</t>
  </si>
  <si>
    <t>Ana Chavely Valdez</t>
  </si>
  <si>
    <t>Juana Ivelisse De Los Santos Nin</t>
  </si>
  <si>
    <t>Kimberly Erismel Castro Matos</t>
  </si>
  <si>
    <t>Mario Rafael Peña Frica</t>
  </si>
  <si>
    <t>Prisila Ortega Guzman</t>
  </si>
  <si>
    <t>Tania Beatriz Jaquez De Lara</t>
  </si>
  <si>
    <t>Adrian Stewar Roa Espinosa</t>
  </si>
  <si>
    <t>Analista De Proyecto</t>
  </si>
  <si>
    <t>Elizabeth Margarita Frias Nuñez</t>
  </si>
  <si>
    <t>Emelinda Guerrero Vallejo</t>
  </si>
  <si>
    <t xml:space="preserve">Regional San Juan </t>
  </si>
  <si>
    <t>Euclides Hiraldo Vargas</t>
  </si>
  <si>
    <t>Isabel Cristina Mendez De Diaz</t>
  </si>
  <si>
    <t>Jeimy Marte German</t>
  </si>
  <si>
    <t>Kenia Libertina Lopez Gomez</t>
  </si>
  <si>
    <t>Laura Esther Concepcion Paulino</t>
  </si>
  <si>
    <t>Analista De Medios Digitales</t>
  </si>
  <si>
    <t xml:space="preserve">Promotor Social </t>
  </si>
  <si>
    <t>Martha Marina Diaz De Luna</t>
  </si>
  <si>
    <t>Maryeris Alvarez Natera</t>
  </si>
  <si>
    <t xml:space="preserve">Tecnico De Servicios Sociales </t>
  </si>
  <si>
    <t>Rafael Veras Chacon</t>
  </si>
  <si>
    <t>Elba Luisa Roa Roa</t>
  </si>
  <si>
    <t>Francisco Samuel Vegazo Fanith</t>
  </si>
  <si>
    <t>Guillermo Ivan De Jesus Santana</t>
  </si>
  <si>
    <t>Jocelyn Altagracia Salas Del Orbe</t>
  </si>
  <si>
    <t>Judith Esther Pimentel Martinez</t>
  </si>
  <si>
    <t>Laura Jacqueline Frias Fabian</t>
  </si>
  <si>
    <t>Tecnicos De Equipos Dentales</t>
  </si>
  <si>
    <t>Mario Guillermo Dujarric Diaz</t>
  </si>
  <si>
    <t>Nadia Ynes Rosario Mercedes</t>
  </si>
  <si>
    <t>Raul Almanzar</t>
  </si>
  <si>
    <t>Ruth Elizabeth Payano Nuñez</t>
  </si>
  <si>
    <t>Sonalis Marleny Lagares Santana</t>
  </si>
  <si>
    <t>Isabel Martinez Brito</t>
  </si>
  <si>
    <t>Jose Miguel Linares</t>
  </si>
  <si>
    <t>Kathy Almonte Martinez</t>
  </si>
  <si>
    <t>Librada Dinorah Vidal Reyes</t>
  </si>
  <si>
    <t>Noely Franchesca Reynoso Vargas</t>
  </si>
  <si>
    <t>Omar Eduardo Guzman Muñoz</t>
  </si>
  <si>
    <t>Oficial De Acceso A La Información</t>
  </si>
  <si>
    <t>Ana Romilda Suero Fanini De Inoa</t>
  </si>
  <si>
    <t>Candy Giselle De Leon Ubri</t>
  </si>
  <si>
    <t>Carla Pendones Castillo</t>
  </si>
  <si>
    <t>Cornelio Florian Mateo</t>
  </si>
  <si>
    <t>Anacely Berenice Gomez Martinez</t>
  </si>
  <si>
    <t>Dalila Noemi Padilla De Diaz</t>
  </si>
  <si>
    <t>Dauris Antonio Santana Arias</t>
  </si>
  <si>
    <t>Elvira Mercedes Polanco Cuevas</t>
  </si>
  <si>
    <t>Analista De Nutricion Escolar</t>
  </si>
  <si>
    <t>Gioberta Yaritin Tavarez De Gutierr</t>
  </si>
  <si>
    <t>Hugo Alfonzo Paulino Guzman</t>
  </si>
  <si>
    <t>Kenhichi Sasaki Tabata</t>
  </si>
  <si>
    <t>Lourdes Altagracia Duran Hidalgo</t>
  </si>
  <si>
    <t>Luisa Fernanda Sanchez Tapia</t>
  </si>
  <si>
    <t>Director (A) Financiera</t>
  </si>
  <si>
    <t>Maria Esther Garcia Garcia</t>
  </si>
  <si>
    <t>Mariel Isabel De Leon Sanchez</t>
  </si>
  <si>
    <t>Pablo Ismael Sanchez Rijo</t>
  </si>
  <si>
    <t>Patricia Leines Thomas Dominguez</t>
  </si>
  <si>
    <t>Randy Antonio Hubiere Gomez</t>
  </si>
  <si>
    <t>Yahaira Garcia Batista</t>
  </si>
  <si>
    <t>Yenny Isaura Aristy Melo</t>
  </si>
  <si>
    <t>Dirección Financiera</t>
  </si>
  <si>
    <t>Deparmento de Servicios Generales</t>
  </si>
  <si>
    <t>Departamento de Operaciones</t>
  </si>
  <si>
    <t>Departamento de Elaboración de Documentos Legales</t>
  </si>
  <si>
    <t xml:space="preserve">Departamento de Desarrollo Institucional </t>
  </si>
  <si>
    <t>Dirección de Tecnología de la Información Y Comunicación</t>
  </si>
  <si>
    <t>Dirección de Gestión Alimentaria</t>
  </si>
  <si>
    <t>Ana Regina Flores Martinez</t>
  </si>
  <si>
    <t>Carlos Alexander Montilla Tejeda</t>
  </si>
  <si>
    <t>Daneury Gonzalez Perez</t>
  </si>
  <si>
    <t>Beatriz Feliz Santos</t>
  </si>
  <si>
    <t>Frederic Alberto Montilla Cruz</t>
  </si>
  <si>
    <t>Handel Keiser Matos Alcantara</t>
  </si>
  <si>
    <t>Israel Garcia Ureña</t>
  </si>
  <si>
    <t>Ivelquis Anagel Silverio Paniagua</t>
  </si>
  <si>
    <t>Jeimy Arlethy Corcino Laureano</t>
  </si>
  <si>
    <t>Jose Bernardo De Js. Garcia Diaz</t>
  </si>
  <si>
    <t>Josefina Medina Juan Luis</t>
  </si>
  <si>
    <t>Linette Fernanda Lara Garcia</t>
  </si>
  <si>
    <t>Lourdes Inmaculada Sanchez Crisosto</t>
  </si>
  <si>
    <t>Mary Esther De Los Santos Payano</t>
  </si>
  <si>
    <t>Michelle Taveras De León</t>
  </si>
  <si>
    <t>Pamela Cavallari Guerrero</t>
  </si>
  <si>
    <t>Rosaura Brito Brito</t>
  </si>
  <si>
    <t>Werlin Handerson De Los Santos Tibu</t>
  </si>
  <si>
    <t>Yassiel Margarita Diaz Casado</t>
  </si>
  <si>
    <t>Yomaira Altagracia Tejeda Castillo</t>
  </si>
  <si>
    <t>Analista De Fiscalizacion Y Control</t>
  </si>
  <si>
    <t>Dirección Jurídica</t>
  </si>
  <si>
    <t xml:space="preserve">Encargado </t>
  </si>
  <si>
    <t>Analista De Planificacion Y Desarrollo</t>
  </si>
  <si>
    <t>Tecnico Analista En Compras Y Contrataciones</t>
  </si>
  <si>
    <t>Analista De Compras y Contrataciones</t>
  </si>
  <si>
    <t>Analista De Sistemas Informaticos</t>
  </si>
  <si>
    <t>Inspector De Aseguramiento De la Calidad</t>
  </si>
  <si>
    <t>Coordinador (A) Regional De Nutrición</t>
  </si>
  <si>
    <t>Tecnico De Alimentacion Escolar</t>
  </si>
  <si>
    <t xml:space="preserve">Tecnico De Oper. Programa De Alimentación </t>
  </si>
  <si>
    <t>Analista De Seguimiento</t>
  </si>
  <si>
    <t>Tecnico De Opr. programa de Alimentación</t>
  </si>
  <si>
    <t>Coordinador (A) Regional de Salud y Servicios Sociales</t>
  </si>
  <si>
    <t>Coordinador (a) del Programa de Transporte Estudiantil</t>
  </si>
  <si>
    <t>Coordinador  (a) del Programa de Becas Estudiantiles</t>
  </si>
  <si>
    <t>Coordinador (A) Programa De Turismo</t>
  </si>
  <si>
    <t>Coordinador (A)  Adm Regional De Nutrición</t>
  </si>
  <si>
    <t xml:space="preserve">Encargado (A) Regional </t>
  </si>
  <si>
    <t>Agustin Antonio Cabral Ceida</t>
  </si>
  <si>
    <t>Victor Morel Martinez</t>
  </si>
  <si>
    <t>Felix Javier Velez Morel</t>
  </si>
  <si>
    <t>Silvia Nallelis Duran Payams</t>
  </si>
  <si>
    <t>Idania Martinez Gervacio</t>
  </si>
  <si>
    <t>Roselin Garcia Mendez</t>
  </si>
  <si>
    <t>Maritza Fernandez Orozco De Soto</t>
  </si>
  <si>
    <t>Marlenny Peralta Paulino</t>
  </si>
  <si>
    <t>Reynaldo Francisco Tejada Taveras</t>
  </si>
  <si>
    <t>Direccion Administrativa</t>
  </si>
  <si>
    <t>Yeudi Francisca Santos Japa</t>
  </si>
  <si>
    <t>Sección de Archivo Central</t>
  </si>
  <si>
    <t>Losenny Paulino Reynoso</t>
  </si>
  <si>
    <t>Maria Luz Lopez Noboa</t>
  </si>
  <si>
    <t>Melvin Jose Bejaran Oviedo</t>
  </si>
  <si>
    <t>Whitney Victoria Gutierrez Abreu</t>
  </si>
  <si>
    <t>Ramona Cabrera Yzquierdo</t>
  </si>
  <si>
    <t>Tecnico de Contabilidad</t>
  </si>
  <si>
    <t>Departamento de Calidad en la Gestion</t>
  </si>
  <si>
    <t>Encargada</t>
  </si>
  <si>
    <t>Division De Atencion Al Usuario</t>
  </si>
  <si>
    <t>Cianelda Yiroky Romero Almonte</t>
  </si>
  <si>
    <t>Suleidy Corniel Almonte</t>
  </si>
  <si>
    <t>Analista De Seg Al Servicio Del Programa Alimentacion Escolar</t>
  </si>
  <si>
    <t>Agridalirvis Vargas Smith</t>
  </si>
  <si>
    <t>Yudy Nieve Espinosa Mejia</t>
  </si>
  <si>
    <t>Gloria Morillo Cipion</t>
  </si>
  <si>
    <t>Simon Bolivar Ogando Montero</t>
  </si>
  <si>
    <t>Juan Guzman Marte</t>
  </si>
  <si>
    <t>Sahira Altagracia Manzano Medrano</t>
  </si>
  <si>
    <t>Regional Monte Cristi</t>
  </si>
  <si>
    <t>Aracelys Peralta Vasquez</t>
  </si>
  <si>
    <t>Reginal San Pedro de Macoris</t>
  </si>
  <si>
    <t>Yubelkis Astacio Lopez</t>
  </si>
  <si>
    <t>Carlos Jose De Leon Marte</t>
  </si>
  <si>
    <t>Jose Alfonso Espaillat Candelier</t>
  </si>
  <si>
    <t>Ada Carolina Almonte De Regalado</t>
  </si>
  <si>
    <t>Inspector De Aseguramiento De la Calidad de los Alimentos</t>
  </si>
  <si>
    <t>Yuridia Desiree Guerrero Garcia</t>
  </si>
  <si>
    <t>Francisco Javier Jimenez Cabreja</t>
  </si>
  <si>
    <t>Alexander Ramona Monegro Gonzalez</t>
  </si>
  <si>
    <t>Hector Montero Reyes</t>
  </si>
  <si>
    <t>Regional Puerto Plata</t>
  </si>
  <si>
    <t>Jeury Jaziel Minaya Rivero</t>
  </si>
  <si>
    <t>Jessica Maria Jimenez Guzman</t>
  </si>
  <si>
    <t>Wendy Salvador Medina Alvarez</t>
  </si>
  <si>
    <t>Marino Paulino Lizardo</t>
  </si>
  <si>
    <t>Makendy Diaz Guerrier</t>
  </si>
  <si>
    <t>Soporte De Usuario</t>
  </si>
  <si>
    <t>Jordin Jose Rosario Cespedes</t>
  </si>
  <si>
    <t>Programador De Computadora</t>
  </si>
  <si>
    <t>Elida De Jesus</t>
  </si>
  <si>
    <t>Antropometra</t>
  </si>
  <si>
    <t>Analista</t>
  </si>
  <si>
    <t>Analista  De Compras Y Contrataciones</t>
  </si>
  <si>
    <t>Stalcy Beatriz Agesta Gonzalez</t>
  </si>
  <si>
    <t>Marlenys Elizabeth Baez Perez</t>
  </si>
  <si>
    <t>Evelyn Mercedes Cruz Hiciano</t>
  </si>
  <si>
    <t>Editor</t>
  </si>
  <si>
    <t>Regional Azua</t>
  </si>
  <si>
    <t>Anabel Diaz Garcia</t>
  </si>
  <si>
    <t>Jhon Grau Perez Diaz</t>
  </si>
  <si>
    <t>Yaneurys Bienvenido Sencion Perez</t>
  </si>
  <si>
    <t>Marlin Esther Vasquez Guzman</t>
  </si>
  <si>
    <t>Wanda Jasmin Cordero Alvarez</t>
  </si>
  <si>
    <t>Rafael Andres Socias Garcia</t>
  </si>
  <si>
    <t>Ramon Emilio Rodriguez Baez</t>
  </si>
  <si>
    <t>Coordinador(A) Administrativo</t>
  </si>
  <si>
    <t>Regional San Cristobal</t>
  </si>
  <si>
    <t>Gema Caridad De Los Milagros Gallar</t>
  </si>
  <si>
    <t>Jose Alberto Corporan Diaz</t>
  </si>
  <si>
    <t>Raysa Vickiana Vizcaino Sanchez</t>
  </si>
  <si>
    <t>Francisco Morales Feliz</t>
  </si>
  <si>
    <t>Miguel Angel Guerrero Martinez</t>
  </si>
  <si>
    <t>Departamento de Administracion de Servicios TIC</t>
  </si>
  <si>
    <t>Regional De Bahoruco</t>
  </si>
  <si>
    <t>Arnord Peña Trinidad</t>
  </si>
  <si>
    <t>Zacarias Romero Figuereo</t>
  </si>
  <si>
    <t>Carmen Acosta Avila</t>
  </si>
  <si>
    <t>Yosel Dohertys De Jesus Perez</t>
  </si>
  <si>
    <t>Andy Javier Muñoz Castillo</t>
  </si>
  <si>
    <t>Carlos Jose Feliz Uribe</t>
  </si>
  <si>
    <t>División de Control Financiero</t>
  </si>
  <si>
    <t>Ambar Yamilet Cruz Hernandez</t>
  </si>
  <si>
    <t>División de Fiscalizacion De Transferencia A Centros Educativos</t>
  </si>
  <si>
    <t>Regional La Altagracia</t>
  </si>
  <si>
    <t>Ruben Antonio Moni Pepen</t>
  </si>
  <si>
    <t>Leiris Gechanis Batista Perez</t>
  </si>
  <si>
    <t>Regional Independencia</t>
  </si>
  <si>
    <t>Regional Maria Trinidad Sanchez</t>
  </si>
  <si>
    <t>Martha Esther Carela Willmore</t>
  </si>
  <si>
    <t>Melanie Patricia Hiciano Saenz</t>
  </si>
  <si>
    <t>Ana Celia Nuñez Sanchez</t>
  </si>
  <si>
    <t>Jens Luis Baez Reyes</t>
  </si>
  <si>
    <t>Regional Monte Plata</t>
  </si>
  <si>
    <t>Florangel Hidalgo Heredia</t>
  </si>
  <si>
    <t>Jose Luis Santos Jimenez</t>
  </si>
  <si>
    <t>Yohamny Josefina Almonte Gonzalez</t>
  </si>
  <si>
    <t>Regional Valverde</t>
  </si>
  <si>
    <t>Dennise Masiel Jimenez</t>
  </si>
  <si>
    <t>Ramon Fermin Cruz Moya</t>
  </si>
  <si>
    <t>Luis Raul Cunillera Demorizi</t>
  </si>
  <si>
    <t>Ana Catherine De La Cruz Garcia</t>
  </si>
  <si>
    <t>Bianca Bejaran Español</t>
  </si>
  <si>
    <t>Raisa Rincon De Gomez</t>
  </si>
  <si>
    <t>Luis Felipe Reyes Bejaran</t>
  </si>
  <si>
    <t>Paola Maria Rosario Maria</t>
  </si>
  <si>
    <t>Jorge Luis Minaya De La Cruz</t>
  </si>
  <si>
    <t>Yunior Miguel Bonilla Rodriguez</t>
  </si>
  <si>
    <t>Analista de Planificación y Desarrollo</t>
  </si>
  <si>
    <t>Dayanna Montas Ortiz</t>
  </si>
  <si>
    <t>Ada Virginia Soto Robles</t>
  </si>
  <si>
    <t>Coordinador(A) Regional De Aseguramiento de la Calidad de los Alimentos</t>
  </si>
  <si>
    <t>Tecnico De Oper. Programa De Alimentación Escolar</t>
  </si>
  <si>
    <t>Alexis Terrero Medrano</t>
  </si>
  <si>
    <t>Division de Eventos y Protocolo</t>
  </si>
  <si>
    <t>Directora Adm</t>
  </si>
  <si>
    <t>Encargado División De Transpotación</t>
  </si>
  <si>
    <t>Encargado Sección de Archivo Central</t>
  </si>
  <si>
    <t>Director De Tecnologia De la Información</t>
  </si>
  <si>
    <t>Directora de la Dirección de Formulación y Evaluación Nutricional</t>
  </si>
  <si>
    <t>Encargada de la División de Salud Auditiva</t>
  </si>
  <si>
    <t>Coordinador (A) De Cooperativa</t>
  </si>
  <si>
    <t xml:space="preserve">Encargada Regional </t>
  </si>
  <si>
    <t>Coordinadora (A) Administrativo Regional y/o Distrital</t>
  </si>
  <si>
    <t xml:space="preserve">Encargado Regional </t>
  </si>
  <si>
    <t>Licet Manzueta Adames</t>
  </si>
  <si>
    <t>Carlos Arturo Segura Gomez</t>
  </si>
  <si>
    <t>Maria Teresa Rodriguez de Saldaña</t>
  </si>
  <si>
    <t>Coordinadora (A) Administrativo Regional Y/O Distrital</t>
  </si>
  <si>
    <t>Luz Deniris Checo Ortiz</t>
  </si>
  <si>
    <t>Analista de Relaciones Internacionales</t>
  </si>
  <si>
    <t>Iandra Nathaly Jimenez Amparo</t>
  </si>
  <si>
    <t>Analista de Medios Digitales</t>
  </si>
  <si>
    <t>Eloisa Jackeline Baez Mejia</t>
  </si>
  <si>
    <t xml:space="preserve">Tecnico De Alimentacion Escolar </t>
  </si>
  <si>
    <t>Jokaira Santos Santamaria</t>
  </si>
  <si>
    <t>Analista de Calidad en la Gestion</t>
  </si>
  <si>
    <t>Raynieri Jose Sanchez Villafaña</t>
  </si>
  <si>
    <t>Meranny Amada Perez Mendez</t>
  </si>
  <si>
    <t>Ramona de la Cruz Feliz</t>
  </si>
  <si>
    <t>Yissel Maldonado Castro</t>
  </si>
  <si>
    <t>Analista De Compras Y Contrataciones</t>
  </si>
  <si>
    <t>Rosmily Yudalis Galvan Ramirez</t>
  </si>
  <si>
    <t>Ruben Dario Estrella Valenzuela</t>
  </si>
  <si>
    <t>Alexis Garcia Sanchez</t>
  </si>
  <si>
    <t>Amalia Leonela Olivero De Feliz</t>
  </si>
  <si>
    <t>Michael Osnar De Leon Mora</t>
  </si>
  <si>
    <t>Genesis Maria Jimenez Leon</t>
  </si>
  <si>
    <t>Luisa Jhosanna Green Mendez</t>
  </si>
  <si>
    <t>Matilde Medina Cabrera</t>
  </si>
  <si>
    <t>Starlin Manuel Cubilete Ramirez</t>
  </si>
  <si>
    <t>Carmen Yris Mullix Espino</t>
  </si>
  <si>
    <t>Pablo Amado Taveras Blanco</t>
  </si>
  <si>
    <t>División de Salud Visual</t>
  </si>
  <si>
    <t>Luis Miguel Tavarez Guzman</t>
  </si>
  <si>
    <t>Julia Montero De Los Santos</t>
  </si>
  <si>
    <t>Optometra</t>
  </si>
  <si>
    <t>Bernardo Alexander Chireno Candelar</t>
  </si>
  <si>
    <t>Griselda Reyes Diaz</t>
  </si>
  <si>
    <t>Rosanna Leticia Alberto Perez</t>
  </si>
  <si>
    <t>Jansel Javier Sanchez De La Cruz</t>
  </si>
  <si>
    <t>Victoria Regina Ramirez Batista</t>
  </si>
  <si>
    <t>Jose Ariel Lahoz Marrero</t>
  </si>
  <si>
    <t>Alejandra Abreu Diaz</t>
  </si>
  <si>
    <t>Francelys Campos Gonzalez</t>
  </si>
  <si>
    <t>Arjul Grassals Ramirez</t>
  </si>
  <si>
    <t>Jose Armando Perez Medina</t>
  </si>
  <si>
    <t>Robert Andres Jimenez Montas</t>
  </si>
  <si>
    <t>Maricela Encarnacion Montero</t>
  </si>
  <si>
    <t>Shayanne Leonel Vasquez Morales</t>
  </si>
  <si>
    <t>Carmi Cristal Santos Hernandez</t>
  </si>
  <si>
    <t>Adrian De La Cruz Beltre Gonzalez</t>
  </si>
  <si>
    <t>Teodista Ysabel Mota Gonzalez</t>
  </si>
  <si>
    <t>Analista De Datos Estadistico</t>
  </si>
  <si>
    <t>Crismely Ventura Hernandez</t>
  </si>
  <si>
    <t>Maria Lory Ortiz Ramos</t>
  </si>
  <si>
    <t>Cristina Antonieta Aquino Amparo</t>
  </si>
  <si>
    <t>Kelvia Maria Rodriguez Villa</t>
  </si>
  <si>
    <t>Nicauly Noemi Aquino Vasquez</t>
  </si>
  <si>
    <t>Julissa Montilla Gomera</t>
  </si>
  <si>
    <t>Kimberly De La Cruz Caceres</t>
  </si>
  <si>
    <t>Gregory Enmanuel Segura Ventura</t>
  </si>
  <si>
    <t>Nicol Mari Pinales Arias</t>
  </si>
  <si>
    <t>Darbin Joel Perez Paniagua</t>
  </si>
  <si>
    <t>Hansel Rafael Batista Tiburcio</t>
  </si>
  <si>
    <t>Jonathan Fortuna Rodriguez</t>
  </si>
  <si>
    <t>Norberto Noel Cabrera Peña</t>
  </si>
  <si>
    <t>Socrates Ezequiel Villanueva Reyes</t>
  </si>
  <si>
    <t>Patry Mayeline Abreu Rodriguez</t>
  </si>
  <si>
    <t>Diomedes Ferreira Montero</t>
  </si>
  <si>
    <t>Federico Pezzi Rosoli</t>
  </si>
  <si>
    <t>Deyanira Francisco Rodriguez</t>
  </si>
  <si>
    <t>Oficial De Atencion Al Usuario</t>
  </si>
  <si>
    <t>Encargado De Contabilidad</t>
  </si>
  <si>
    <t>Lidia Encarnacion Batista</t>
  </si>
  <si>
    <t>Cesar Neftali Carrasco Soto</t>
  </si>
  <si>
    <t>Jazmin Sanchez Rosa</t>
  </si>
  <si>
    <t>Licelot Yamilka Ramirez Goris</t>
  </si>
  <si>
    <t>Luis Enrique Mendieta Ramirez</t>
  </si>
  <si>
    <t>Sonia Encarnacion Alejandro</t>
  </si>
  <si>
    <t>Darnellis Rosario Belen</t>
  </si>
  <si>
    <t>Wilson Arismendy Hernandez Sosa</t>
  </si>
  <si>
    <t>Jorkis Ramirez Santana</t>
  </si>
  <si>
    <t>Jose Manuel Urbaez</t>
  </si>
  <si>
    <t>Franklyn Rafael Mirabal Rodriguez</t>
  </si>
  <si>
    <t xml:space="preserve">Angel F Miguel Sebastian Rodriguez </t>
  </si>
  <si>
    <t>Eduarlin Manuel Jimenez Lantigua</t>
  </si>
  <si>
    <t>Wendy Alexandra Encarnacion Nin</t>
  </si>
  <si>
    <t>Anyibel De La Cruz De La Rosa</t>
  </si>
  <si>
    <t>Marina Mendoza Gutierrez</t>
  </si>
  <si>
    <t>Somery Marina Batista Acencio</t>
  </si>
  <si>
    <t>Elizabeth Sanchez Encarnacion</t>
  </si>
  <si>
    <t>Franscisco Jose Aponte Pons</t>
  </si>
  <si>
    <t>Harlyn Manuel Polanco Corporan</t>
  </si>
  <si>
    <t>Miguel Elias Jimenez Rivera</t>
  </si>
  <si>
    <t>Jacqueline Ayala Jimenez</t>
  </si>
  <si>
    <t>Eridania Brito Gonzalez</t>
  </si>
  <si>
    <t>Ana Paola Baez Pimentel de Acosta</t>
  </si>
  <si>
    <t>Ramon Antonio Gonzalez Alcantara</t>
  </si>
  <si>
    <t>Ada Yris Esteves De Los Santos</t>
  </si>
  <si>
    <t>Raquel Cristina Asensio Rivas</t>
  </si>
  <si>
    <t>Perla Massiel Rodriguez Santana</t>
  </si>
  <si>
    <t>Abraham Stalyn Plata Mejia</t>
  </si>
  <si>
    <t>Jesus Maria Rodriguez Cuevas</t>
  </si>
  <si>
    <t>Ysamar Matos Pantaleón</t>
  </si>
  <si>
    <t>Ana Carolina Baez Abbott</t>
  </si>
  <si>
    <t>Carolina Baez Gratero</t>
  </si>
  <si>
    <t>Manuel Elias Lugo Moncion</t>
  </si>
  <si>
    <t>Cynthia Pamela Batista Sandoval</t>
  </si>
  <si>
    <t>Luis Amiel Fernandez Cornielle</t>
  </si>
  <si>
    <t>Ysabel Encarnacion Encarnacion</t>
  </si>
  <si>
    <t>Alberto Alcantara Jimenez</t>
  </si>
  <si>
    <t>Katty Cabrera Rodriguez</t>
  </si>
  <si>
    <t>Maria Altagracia Sanchez Bueno</t>
  </si>
  <si>
    <t>Elizabeth Infante Marte De Sanchez</t>
  </si>
  <si>
    <t>Solanyi Tavarez Gil</t>
  </si>
  <si>
    <t xml:space="preserve">Miguelina De Los Milagros Guerrero </t>
  </si>
  <si>
    <t>Rosalia Rosario Ramirez</t>
  </si>
  <si>
    <t>Yohanna Yulissa Alonzo Beltre</t>
  </si>
  <si>
    <t>Evelyn Morales Hierro</t>
  </si>
  <si>
    <t xml:space="preserve">Analista De Capacitación y Desarrollo </t>
  </si>
  <si>
    <t>Luis Rafael Gomez Concepcion</t>
  </si>
  <si>
    <t>Perla Patricia Martinez Frias</t>
  </si>
  <si>
    <t>Raymi Willy Nuñez Casado</t>
  </si>
  <si>
    <t>Yorkis Rafael Mauricio Liriano</t>
  </si>
  <si>
    <t>Jose Guarino Contreras Mora</t>
  </si>
  <si>
    <t>Coordinador  (A) De Clubes Infantiles</t>
  </si>
  <si>
    <t>Andreina Jimenez Castillo</t>
  </si>
  <si>
    <t>Keren Jimenez De Los Santos</t>
  </si>
  <si>
    <t>Tecnico de Comunicaciones</t>
  </si>
  <si>
    <t>Diana Ysabel Caceres Noboa</t>
  </si>
  <si>
    <t>Gabriela Elizabeth Perdomo Batista</t>
  </si>
  <si>
    <t>Helmer Yonnich Salas Francisco</t>
  </si>
  <si>
    <t>Victor Manuel Mordan Vargas</t>
  </si>
  <si>
    <t>Analista Financiero</t>
  </si>
  <si>
    <t>Jasirys Adela Bautista Jimenez</t>
  </si>
  <si>
    <t>Milennys Alejandro Batista</t>
  </si>
  <si>
    <t>Deysi Maria Giron Trinidad</t>
  </si>
  <si>
    <t>Diogenes Alcantara Marcial</t>
  </si>
  <si>
    <t>Rafael Augusto Mendez Perez</t>
  </si>
  <si>
    <t>Maria Cristina Marcelino Rojas</t>
  </si>
  <si>
    <t>Lisanlly Lisbeth Ramirez Concepcion</t>
  </si>
  <si>
    <t>Castalia Bernarda Caraballo Nuñez</t>
  </si>
  <si>
    <t>Jose Manuel Lantigua Rivera</t>
  </si>
  <si>
    <r>
      <rPr>
        <b/>
        <sz val="10"/>
        <color theme="1"/>
        <rFont val="Malgun Gothic"/>
        <family val="2"/>
      </rPr>
      <t>CAPITULO:</t>
    </r>
    <r>
      <rPr>
        <sz val="10"/>
        <color theme="1"/>
        <rFont val="Malgun Gothic"/>
        <family val="2"/>
      </rPr>
      <t xml:space="preserve"> 0206          </t>
    </r>
    <r>
      <rPr>
        <b/>
        <sz val="10"/>
        <color theme="1"/>
        <rFont val="Malgun Gothic"/>
        <family val="2"/>
      </rPr>
      <t xml:space="preserve">SUBCAPITULO: </t>
    </r>
    <r>
      <rPr>
        <sz val="10"/>
        <color theme="1"/>
        <rFont val="Malgun Gothic"/>
        <family val="2"/>
      </rPr>
      <t xml:space="preserve">01        </t>
    </r>
    <r>
      <rPr>
        <b/>
        <sz val="10"/>
        <color theme="1"/>
        <rFont val="Malgun Gothic"/>
        <family val="2"/>
      </rPr>
      <t xml:space="preserve">  DAF: </t>
    </r>
    <r>
      <rPr>
        <sz val="10"/>
        <color theme="1"/>
        <rFont val="Malgun Gothic"/>
        <family val="2"/>
      </rPr>
      <t xml:space="preserve">01         </t>
    </r>
    <r>
      <rPr>
        <b/>
        <sz val="10"/>
        <color theme="1"/>
        <rFont val="Malgun Gothic"/>
        <family val="2"/>
      </rPr>
      <t xml:space="preserve"> UE:</t>
    </r>
    <r>
      <rPr>
        <sz val="10"/>
        <color theme="1"/>
        <rFont val="Malgun Gothic"/>
        <family val="2"/>
      </rPr>
      <t xml:space="preserve"> 0010          </t>
    </r>
    <r>
      <rPr>
        <b/>
        <sz val="10"/>
        <color theme="1"/>
        <rFont val="Malgun Gothic"/>
        <family val="2"/>
      </rPr>
      <t xml:space="preserve">PROGRAMA: </t>
    </r>
    <r>
      <rPr>
        <sz val="10"/>
        <color theme="1"/>
        <rFont val="Malgun Gothic"/>
        <family val="2"/>
      </rPr>
      <t xml:space="preserve">16          </t>
    </r>
    <r>
      <rPr>
        <b/>
        <sz val="10"/>
        <color theme="1"/>
        <rFont val="Malgun Gothic"/>
        <family val="2"/>
      </rPr>
      <t xml:space="preserve">SUBPROGRAMA: </t>
    </r>
    <r>
      <rPr>
        <sz val="10"/>
        <color theme="1"/>
        <rFont val="Malgun Gothic"/>
        <family val="2"/>
      </rPr>
      <t xml:space="preserve">01         </t>
    </r>
    <r>
      <rPr>
        <b/>
        <sz val="10"/>
        <color theme="1"/>
        <rFont val="Malgun Gothic"/>
        <family val="2"/>
      </rPr>
      <t xml:space="preserve"> PROYECTO:</t>
    </r>
    <r>
      <rPr>
        <sz val="10"/>
        <color theme="1"/>
        <rFont val="Malgun Gothic"/>
        <family val="2"/>
      </rPr>
      <t xml:space="preserve"> 00          </t>
    </r>
    <r>
      <rPr>
        <b/>
        <sz val="10"/>
        <color theme="1"/>
        <rFont val="Malgun Gothic"/>
        <family val="2"/>
      </rPr>
      <t>ACTIVIDAD</t>
    </r>
    <r>
      <rPr>
        <sz val="10"/>
        <color theme="1"/>
        <rFont val="Malgun Gothic"/>
        <family val="2"/>
      </rPr>
      <t xml:space="preserve">: 0001         </t>
    </r>
    <r>
      <rPr>
        <b/>
        <sz val="10"/>
        <color theme="1"/>
        <rFont val="Malgun Gothic"/>
        <family val="2"/>
      </rPr>
      <t xml:space="preserve"> CUENTA:</t>
    </r>
    <r>
      <rPr>
        <sz val="10"/>
        <color theme="1"/>
        <rFont val="Malgun Gothic"/>
        <family val="2"/>
      </rPr>
      <t xml:space="preserve"> 2.1.1.2.08          </t>
    </r>
    <r>
      <rPr>
        <b/>
        <sz val="10"/>
        <color theme="1"/>
        <rFont val="Malgun Gothic"/>
        <family val="2"/>
      </rPr>
      <t>FONDO</t>
    </r>
    <r>
      <rPr>
        <sz val="10"/>
        <color theme="1"/>
        <rFont val="Malgun Gothic"/>
        <family val="2"/>
      </rPr>
      <t>: 0100</t>
    </r>
  </si>
  <si>
    <t>Encargada Regional de Bienestar Estudiantil</t>
  </si>
  <si>
    <t>Encargado Secciòn de Mantenimiento y Planta Fisica</t>
  </si>
  <si>
    <t>Encargado De Departamento Servicios Generales</t>
  </si>
  <si>
    <t>Departamento de Presupuesto</t>
  </si>
  <si>
    <t>Gabriel Eduardo Espinal Bautista</t>
  </si>
  <si>
    <t>Eduardo Millburn De La Cruz</t>
  </si>
  <si>
    <t>Nicole Desiree Adames Hernandez</t>
  </si>
  <si>
    <t>Merfy Ambiorix Ramos Quevedo</t>
  </si>
  <si>
    <t>Ramon Leonel Herrera Mejia</t>
  </si>
  <si>
    <t>Ronny Santana Matos</t>
  </si>
  <si>
    <t>Inspector De Aseguramiento De La Calidad De Los Alimentos</t>
  </si>
  <si>
    <t>Eridson Manuel Arredondo Ramirez</t>
  </si>
  <si>
    <t>Tècnico De Operaciones Del (Pae)</t>
  </si>
  <si>
    <t>Departamento de Contabilidad</t>
  </si>
  <si>
    <t>Mabel Carolina Andujar Baez</t>
  </si>
  <si>
    <t>Departamento de Seguimiento al Servicio de Alimentación</t>
  </si>
  <si>
    <t>Encargado (A) Del Departamento Seguridad Y Monitorio Tic</t>
  </si>
  <si>
    <t>Regional Dajabon</t>
  </si>
  <si>
    <t>Marleny Fredaliza Martes Santana</t>
  </si>
  <si>
    <t>Encargado De Oficina Regional</t>
  </si>
  <si>
    <t>Heily Paola Gutierrez Morillo</t>
  </si>
  <si>
    <t>Dauris Castillo Palmero</t>
  </si>
  <si>
    <t>Yeison Valdez Soler</t>
  </si>
  <si>
    <t>Menny Subervi Bello</t>
  </si>
  <si>
    <t>Margarita Ceballo Santos De Gomez</t>
  </si>
  <si>
    <t>Wanda De Jesus Reyes</t>
  </si>
  <si>
    <t>Nicolas Castillo Beltre</t>
  </si>
  <si>
    <t>D Winter Yamiled Gonzalez Medina</t>
  </si>
  <si>
    <t>Direccion Recursos Humanos</t>
  </si>
  <si>
    <t>Julio Cesar Santana De Leon</t>
  </si>
  <si>
    <t>Encargado Regional De Bienestar Estudiantil</t>
  </si>
  <si>
    <t>Regional Elias Piña</t>
  </si>
  <si>
    <t>Regional Salcedo</t>
  </si>
  <si>
    <t>Gerardo Lagares Montero</t>
  </si>
  <si>
    <t>Josefa Evangelista Peralta Guzman</t>
  </si>
  <si>
    <t>Felix Christopher Cueto Henriquez</t>
  </si>
  <si>
    <t>Analista de Cooperación Internaacional</t>
  </si>
  <si>
    <t>Encargada Del Departamento De Administración Del Servicio Tic</t>
  </si>
  <si>
    <t>División de Almacén Y Suministro</t>
  </si>
  <si>
    <t>Alcides Rafael Tejada Valdez</t>
  </si>
  <si>
    <t>Encargado De Almacen Y Sumini</t>
  </si>
  <si>
    <t>Rossiny Estella De La Rosa Paniagua</t>
  </si>
  <si>
    <t>Karen Perez Perez</t>
  </si>
  <si>
    <t>Publio Rafael Moronta Lugo</t>
  </si>
  <si>
    <t>Directora Jurídica</t>
  </si>
  <si>
    <t>Director (A) De Planificacion</t>
  </si>
  <si>
    <t>Enc (A) Div De Fiscalizacion de Transferencia a Centros Educativos</t>
  </si>
  <si>
    <t>Viviana Perez Castillo</t>
  </si>
  <si>
    <t>Alamna Desiree Santos Hernandez</t>
  </si>
  <si>
    <t>Anthony Junior Echavarria Peguero</t>
  </si>
  <si>
    <t>Leidy Mejia Arismendy De Feliz</t>
  </si>
  <si>
    <t>Katerin Marlenny Novas Diaz</t>
  </si>
  <si>
    <t>Promotor  (A) De Salud Auditiva</t>
  </si>
  <si>
    <t>Yeniffer Cruz</t>
  </si>
  <si>
    <t>Carmen Iberica Baez Baez</t>
  </si>
  <si>
    <t>Encargado (A) Regional De Bienestar Estudiantil</t>
  </si>
  <si>
    <t>Sarah Nicole Polanco Ferrer</t>
  </si>
  <si>
    <t>Pascual Heredia De Los Santos</t>
  </si>
  <si>
    <t>Alvin Guerrero Espinal</t>
  </si>
  <si>
    <t>Stephanie Rosario De Jesus Garcia</t>
  </si>
  <si>
    <t>Giselle Garcia Henriquez</t>
  </si>
  <si>
    <t>Emilio Antonio Segura Peña</t>
  </si>
  <si>
    <t>Diana Carolina Morillo Poche</t>
  </si>
  <si>
    <t>Pamela Michelle Mesa Peña</t>
  </si>
  <si>
    <t>Rossanna Ivelise Brito Taveras</t>
  </si>
  <si>
    <t>Brenda Esmeralda Feliz Lara</t>
  </si>
  <si>
    <t>Jose Stalin Almonte Dilone</t>
  </si>
  <si>
    <t>Edhi Michelle Moreno De Jesus</t>
  </si>
  <si>
    <t>Técnico Archivista</t>
  </si>
  <si>
    <t>Yimarli Del Villar Peguero</t>
  </si>
  <si>
    <t>Nilvia Yiscaury De Leon Pinales</t>
  </si>
  <si>
    <t>Tecnico Optico/Tecnico</t>
  </si>
  <si>
    <t>Regional Santo Domingo Este</t>
  </si>
  <si>
    <t>Angela Maria Lozano De La Cruz</t>
  </si>
  <si>
    <t>Livanesa Bautista Santiago</t>
  </si>
  <si>
    <t>Naomy Anahi Roa Feliz</t>
  </si>
  <si>
    <t>Raudy Miguel Montas Familia</t>
  </si>
  <si>
    <t>Ana Gabriela Perez Luciano</t>
  </si>
  <si>
    <t>Tiara Alexandra Pimentel Castro</t>
  </si>
  <si>
    <t>Luis Epifanio De Leon Cabrera</t>
  </si>
  <si>
    <t>Rosmery Berroa Perez</t>
  </si>
  <si>
    <t>Genesis Maria Vasquez Cabrera</t>
  </si>
  <si>
    <t>Luz Dicely Cespedes Rosario</t>
  </si>
  <si>
    <t>Romely Teresa Hernandez Perez</t>
  </si>
  <si>
    <t>Analista De Procesos</t>
  </si>
  <si>
    <t>Lucy Marcell Guzman Abreu</t>
  </si>
  <si>
    <t>Lisbeth Maxine Mateo Hernandez</t>
  </si>
  <si>
    <t>Isbel Omairy Diaz Diaz</t>
  </si>
  <si>
    <t>Susana Libanessa Francisco Hiraldo</t>
  </si>
  <si>
    <t>Coordinador (A) Regional De N</t>
  </si>
  <si>
    <t>Tecnico De Alimentacion Escol</t>
  </si>
  <si>
    <t>Alfa Nerys Isabel Salazar</t>
  </si>
  <si>
    <t>Keyri Linette Reyes Diaz</t>
  </si>
  <si>
    <t>Katherine Ortiz Santana</t>
  </si>
  <si>
    <t>Alesandra Valenzuela Ramirez</t>
  </si>
  <si>
    <t>Derick Anderson Garcia Rosario</t>
  </si>
  <si>
    <t>Ambar Naeli Cabrera Marte</t>
  </si>
  <si>
    <t>Encargado (A) Del Departamento De Desarrollo Institucional</t>
  </si>
  <si>
    <t>Dirección de Salud y Nutrición</t>
  </si>
  <si>
    <t>Dirección de Servicios Estudiantiles</t>
  </si>
  <si>
    <t>Director (A) De Servicios Estudiantiles</t>
  </si>
  <si>
    <t xml:space="preserve">División de Participación Estudiantil </t>
  </si>
  <si>
    <t>Departamento de Desarrollo E Implementacion De Sistemas</t>
  </si>
  <si>
    <t xml:space="preserve">Direccion de Compras Y Contrataciones </t>
  </si>
  <si>
    <t>Departamento de Tesorería</t>
  </si>
  <si>
    <t>Departamento de Evaluacion del Desempeño y Capacitación</t>
  </si>
  <si>
    <t xml:space="preserve">Departamento de Registro, Control y Nómina </t>
  </si>
  <si>
    <t>Departamento de Relaciones Públicas</t>
  </si>
  <si>
    <t>Direccion de Comunicaciones</t>
  </si>
  <si>
    <t xml:space="preserve">Director </t>
  </si>
  <si>
    <t>Directora</t>
  </si>
  <si>
    <t>Seccion de Aseguramiento de la Calidad del Gasto</t>
  </si>
  <si>
    <t xml:space="preserve">Seccion de Gestion de Libramientos de Pago </t>
  </si>
  <si>
    <t>Katty Anabel Alcantara Montas</t>
  </si>
  <si>
    <t>Division de Cuentas Por Cobrar A Proveedores</t>
  </si>
  <si>
    <t>Abdon Ismael Suarez De Los Santos</t>
  </si>
  <si>
    <t>Encargado Division Cuenta Por Cobrar A Proveedores</t>
  </si>
  <si>
    <t>Leandro Fulcar</t>
  </si>
  <si>
    <t>Victor Elan Peña Baez</t>
  </si>
  <si>
    <t>Sección de Igualda De Género</t>
  </si>
  <si>
    <t>Nidia Irenes Guzman Perez</t>
  </si>
  <si>
    <t>Encargado De La Sección de Igualda De Género</t>
  </si>
  <si>
    <t>Ricardo Jose Castro Jimenez</t>
  </si>
  <si>
    <t>Nicolasa Turbi De Los Santos</t>
  </si>
  <si>
    <t>Francisco Antonio Espinosa Feliz</t>
  </si>
  <si>
    <t>Jimmy Nolberto Mora Marte</t>
  </si>
  <si>
    <t>Odette Carlota Gloryni Ortiz Perez</t>
  </si>
  <si>
    <t>Regional de Cotui</t>
  </si>
  <si>
    <t>Cristian Ramses Medina Brito</t>
  </si>
  <si>
    <t>Vicheily Piñeiro Paredes</t>
  </si>
  <si>
    <t>Soporte Mesa De Ayuda</t>
  </si>
  <si>
    <t>Awilda Ines Reyes Beltre</t>
  </si>
  <si>
    <t xml:space="preserve">Encargado De División De Litigios </t>
  </si>
  <si>
    <t>Velissa Aylen Velasquez Cesa</t>
  </si>
  <si>
    <t>Analista De Desarrollo Institucional</t>
  </si>
  <si>
    <t>División De Asistencia Tecnica A Proveedores</t>
  </si>
  <si>
    <t>División de Compras Jornadas Extendida Del Almuerzo Escolar</t>
  </si>
  <si>
    <t xml:space="preserve">Encargada De La Division De Compras Jornadas Extendida Del Almuerzo Escolar </t>
  </si>
  <si>
    <t>Encargado De La Division De Asistencia Tecnica A Proveedores</t>
  </si>
  <si>
    <t>Sección de Productos Panificados</t>
  </si>
  <si>
    <t>Encargado (A) De La Seccion De Productos Panificados</t>
  </si>
  <si>
    <t>División De Seguimientos Y Control De Contratos</t>
  </si>
  <si>
    <t xml:space="preserve">Encargado (A) De La Division De Seguimiento Y Control De Contratos </t>
  </si>
  <si>
    <t>División de Compras De Insumos y Productos</t>
  </si>
  <si>
    <t xml:space="preserve">Encargado (A) De La Division De Compras De Insumos Y Productos </t>
  </si>
  <si>
    <t xml:space="preserve">División De Planeacion Preparacion De Compras </t>
  </si>
  <si>
    <t xml:space="preserve">División De Compras De Insumos De Salud Escolar </t>
  </si>
  <si>
    <t xml:space="preserve">Encargada De La Division Compras De Insumos De Salud Escolar </t>
  </si>
  <si>
    <t xml:space="preserve">Encargada Del Departamento De Tesoreria </t>
  </si>
  <si>
    <t xml:space="preserve">Division De Supervision A La Alimentacion En Territorio </t>
  </si>
  <si>
    <t xml:space="preserve">Encargado (A) De La Division De Supervision A La Alimentacion En Territorio </t>
  </si>
  <si>
    <t>Departamento De Contratacion De Servicios De Alimentacion Escolar</t>
  </si>
  <si>
    <t>Encargado (A) De Contratacion De Servicios De Alimentacion Escolar</t>
  </si>
  <si>
    <t xml:space="preserve">Director (A) De Compras Y Contrataciones </t>
  </si>
  <si>
    <t>Encargado (A) De La División Apoyo Estudiantil</t>
  </si>
  <si>
    <t>Seccion De Procustos Lacteos</t>
  </si>
  <si>
    <t>Encargado (A) De La Seccion De Productos Lacteos</t>
  </si>
  <si>
    <t>Regional Nordeste / San Francisco de Macoris</t>
  </si>
  <si>
    <t xml:space="preserve">Departamento de Reclutamiento y Selección </t>
  </si>
  <si>
    <t>Encargada De La Division De Protocolo</t>
  </si>
  <si>
    <t xml:space="preserve">Encargada Del Departamento De Relaciones Publicas </t>
  </si>
  <si>
    <t>Coordinador Regional de Salud y Servicios Sociales</t>
  </si>
  <si>
    <t>Encargada Del Departamento de Medios Digitales</t>
  </si>
  <si>
    <t>Encargado de la División de Control Financiero</t>
  </si>
  <si>
    <t xml:space="preserve">División Trabajo Social y Apoyo Estudiantil </t>
  </si>
  <si>
    <t xml:space="preserve">Departamento de Participacion y Servicios Estudiantil </t>
  </si>
  <si>
    <t xml:space="preserve">Encargada Departamento de Participacion y Servicios Estudiantil </t>
  </si>
  <si>
    <t>Soporte Técnico informático</t>
  </si>
  <si>
    <t xml:space="preserve">Encardo De La División De Planeacion Preparacion De Compras </t>
  </si>
  <si>
    <t>Departamento De Contrataciones Utileria Y Salud Escolar</t>
  </si>
  <si>
    <t>Seccion De Servicios De Alimentacion Rural</t>
  </si>
  <si>
    <t>División De Compras De Textiles</t>
  </si>
  <si>
    <t>Departamento De Contratacion Operacionales</t>
  </si>
  <si>
    <t>División Desarrollo de Productos</t>
  </si>
  <si>
    <t xml:space="preserve">División Evaluacion Nutricional </t>
  </si>
  <si>
    <t>Departamento de Comunicación Digital</t>
  </si>
  <si>
    <t>Departamento de Seguridad y Monitorion TIC</t>
  </si>
  <si>
    <t xml:space="preserve"> Encargada De La División  De Evaluación Nutricional</t>
  </si>
  <si>
    <t>Coordinador (A) Del Sistema De Vigilancia Alimentaria Y Nutricional Escolar (Sisvane)</t>
  </si>
  <si>
    <t>Ana Ilda Javier Dani</t>
  </si>
  <si>
    <t>Johan Jose Tavarez Santos</t>
  </si>
  <si>
    <t>Yulio Johann Ortiz Lora</t>
  </si>
  <si>
    <t>Encargado De Departamento Desarrollo E Implementacion De Sistemas</t>
  </si>
  <si>
    <t>Evelin Altagracia Santos Batista</t>
  </si>
  <si>
    <t>Coordinador Administrativo De Direccion De Area</t>
  </si>
  <si>
    <t>Solanyi Concepcion Sanchez Rodrigue</t>
  </si>
  <si>
    <t>Carmen Jael Peralta Guerrero De Jac</t>
  </si>
  <si>
    <t>Mayerlin Margarita Javier Liriano D</t>
  </si>
  <si>
    <t>Nery Josefina Hernandez Peña De Dia</t>
  </si>
  <si>
    <t>Sonia Maria Rodriguez Eduardo De Fr</t>
  </si>
  <si>
    <t>Nelsy Cristina Rodriguez Genao De C</t>
  </si>
  <si>
    <t>Maria Matilde Altagracia Estevez De</t>
  </si>
  <si>
    <t>Patricia Margarita Pascual Fernande</t>
  </si>
  <si>
    <t>Mercedes Altagracia Rodriguez Picha</t>
  </si>
  <si>
    <t>Felicia Altagracia Lizardo Beato De</t>
  </si>
  <si>
    <t>Lissette Noemi Pichardo De Los Sant</t>
  </si>
  <si>
    <t xml:space="preserve">Rina Altagracia Rodriguez De De La </t>
  </si>
  <si>
    <t>Dilia Marjorie Javier Asencio De Ga</t>
  </si>
  <si>
    <t>Nómina Personal Temporal Marzo  2025</t>
  </si>
  <si>
    <t>Kharla Abril Constanza Henriquez</t>
  </si>
  <si>
    <t>Departamento de Operaciones 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</si>
</sst>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_);[Red]\(&quot;$&quot;#,##0.00\)"/>
    <numFmt numFmtId="43" formatCode="_(* #,##0.00_);_(* \(#,##0.00\);_(* &quot;-&quot;??_);_(@_)"/>
  </numFmts>
  <fonts count="41"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theme="1"/>
      <name val="Malgun Gothic"/>
      <family val="2"/>
    </font>
    <font>
      <b/>
      <sz val="10"/>
      <color theme="1"/>
      <name val="Malgun Gothic"/>
      <family val="2"/>
    </font>
    <font>
      <b/>
      <sz val="10"/>
      <name val="Malgun Gothic"/>
      <family val="2"/>
    </font>
    <font>
      <sz val="10"/>
      <color theme="1"/>
      <name val="Malgun Gothic"/>
      <family val="2"/>
    </font>
    <font>
      <b/>
      <u val="double"/>
      <sz val="10"/>
      <color theme="1"/>
      <name val="Malgun Gothic"/>
      <family val="2"/>
    </font>
    <font>
      <b/>
      <i/>
      <u/>
      <sz val="10"/>
      <color theme="1"/>
      <name val="Malgun Gothic"/>
      <family val="2"/>
    </font>
    <font>
      <i/>
      <sz val="10"/>
      <color theme="1"/>
      <name val="Malgun Gothic"/>
      <family val="2"/>
    </font>
    <font>
      <b/>
      <i/>
      <sz val="10"/>
      <color theme="1"/>
      <name val="Malgun Gothic"/>
      <family val="2"/>
    </font>
    <font>
      <sz val="9"/>
      <color theme="1"/>
      <name val="Malgun Gothic"/>
      <family val="2"/>
    </font>
    <font>
      <b/>
      <sz val="9"/>
      <color theme="1"/>
      <name val="Malgun Gothic"/>
      <family val="2"/>
    </font>
    <font>
      <b/>
      <sz val="11"/>
      <name val="Malgun Gothic"/>
      <family val="2"/>
    </font>
    <font>
      <b/>
      <sz val="11"/>
      <color theme="0"/>
      <name val="Malgun Gothic"/>
      <family val="2"/>
    </font>
    <font>
      <b/>
      <sz val="16"/>
      <color theme="2" tint="-0.749992370372631"/>
      <name val="Bell MT"/>
      <family val="1"/>
    </font>
    <font>
      <sz val="10"/>
      <name val="Malgun Gothic"/>
      <family val="2"/>
    </font>
    <font>
      <sz val="11"/>
      <name val="Malgun Gothic"/>
      <family val="2"/>
    </font>
    <font>
      <sz val="10"/>
      <name val="Calibri"/>
      <family val="2"/>
      <scheme val="minor"/>
    </font>
    <font>
      <b/>
      <sz val="10"/>
      <color theme="0"/>
      <name val="Malgun Gothic"/>
      <family val="2"/>
    </font>
    <font>
      <sz val="10"/>
      <color theme="1"/>
      <name val="Calibri"/>
      <family val="2"/>
      <scheme val="minor"/>
    </font>
    <font>
      <b/>
      <i/>
      <sz val="10"/>
      <name val="Malgun Gothic"/>
      <family val="2"/>
    </font>
    <font>
      <sz val="11"/>
      <color rgb="FF9C5700"/>
      <name val="Calibri"/>
      <family val="2"/>
      <scheme val="minor"/>
    </font>
    <font>
      <sz val="11"/>
      <color rgb="FF000000"/>
      <name val="Calibri"/>
      <family val="2"/>
      <scheme val="minor"/>
    </font>
    <font>
      <sz val="11"/>
      <name val="Calibri"/>
      <family val="2"/>
      <scheme val="minor"/>
    </font>
  </fonts>
  <fills count="39">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49998474074526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s>
  <cellStyleXfs count="53">
    <xf numFmtId="0" fontId="0" fillId="0" borderId="0"/>
    <xf numFmtId="0" fontId="2" fillId="0" borderId="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5" applyNumberFormat="0" applyAlignment="0" applyProtection="0"/>
    <xf numFmtId="0" fontId="12" fillId="7" borderId="6" applyNumberFormat="0" applyAlignment="0" applyProtection="0"/>
    <xf numFmtId="0" fontId="13" fillId="7" borderId="5" applyNumberFormat="0" applyAlignment="0" applyProtection="0"/>
    <xf numFmtId="0" fontId="14" fillId="0" borderId="7" applyNumberFormat="0" applyFill="0" applyAlignment="0" applyProtection="0"/>
    <xf numFmtId="0" fontId="15" fillId="8" borderId="8" applyNumberFormat="0" applyAlignment="0" applyProtection="0"/>
    <xf numFmtId="0" fontId="16" fillId="0" borderId="0" applyNumberFormat="0" applyFill="0" applyBorder="0" applyAlignment="0" applyProtection="0"/>
    <xf numFmtId="0" fontId="3" fillId="9" borderId="9" applyNumberFormat="0" applyFont="0" applyAlignment="0" applyProtection="0"/>
    <xf numFmtId="0" fontId="17" fillId="0" borderId="0" applyNumberFormat="0" applyFill="0" applyBorder="0" applyAlignment="0" applyProtection="0"/>
    <xf numFmtId="0" fontId="1" fillId="0" borderId="10"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8" fillId="5"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cellStyleXfs>
  <cellXfs count="184">
    <xf numFmtId="0" fontId="0" fillId="0" borderId="0" xfId="0"/>
    <xf numFmtId="0" fontId="19" fillId="2" borderId="0" xfId="0" applyFont="1" applyFill="1" applyAlignment="1">
      <alignment vertical="center"/>
    </xf>
    <xf numFmtId="0" fontId="22" fillId="2" borderId="0" xfId="0" applyFont="1" applyFill="1" applyAlignment="1">
      <alignment vertical="center"/>
    </xf>
    <xf numFmtId="0" fontId="22" fillId="2" borderId="0" xfId="0" applyFont="1" applyFill="1" applyAlignment="1">
      <alignment horizontal="center" vertical="center"/>
    </xf>
    <xf numFmtId="0" fontId="26" fillId="2" borderId="0" xfId="1" applyFont="1" applyFill="1" applyAlignment="1">
      <alignment horizontal="center" vertical="center"/>
    </xf>
    <xf numFmtId="0" fontId="20" fillId="2" borderId="0" xfId="0" applyFont="1" applyFill="1" applyAlignment="1">
      <alignment vertical="center"/>
    </xf>
    <xf numFmtId="4" fontId="22" fillId="2" borderId="0" xfId="0" applyNumberFormat="1" applyFont="1" applyFill="1" applyAlignment="1">
      <alignment horizontal="center" vertical="center"/>
    </xf>
    <xf numFmtId="0" fontId="27" fillId="2" borderId="0" xfId="0" applyFont="1" applyFill="1" applyAlignment="1">
      <alignment vertical="top"/>
    </xf>
    <xf numFmtId="0" fontId="32" fillId="2" borderId="1" xfId="0" applyFont="1" applyFill="1" applyBorder="1" applyAlignment="1">
      <alignment vertical="center"/>
    </xf>
    <xf numFmtId="0" fontId="32" fillId="2" borderId="1" xfId="0" applyFont="1" applyFill="1" applyBorder="1" applyAlignment="1">
      <alignment horizontal="center" vertical="center"/>
    </xf>
    <xf numFmtId="0" fontId="29" fillId="35" borderId="15" xfId="0" applyFont="1" applyFill="1" applyBorder="1"/>
    <xf numFmtId="0" fontId="33" fillId="2" borderId="0" xfId="0" applyFont="1" applyFill="1" applyAlignment="1">
      <alignment vertical="center"/>
    </xf>
    <xf numFmtId="0" fontId="21" fillId="2" borderId="1" xfId="0" applyFont="1" applyFill="1" applyBorder="1" applyAlignment="1">
      <alignment vertical="center"/>
    </xf>
    <xf numFmtId="14" fontId="34" fillId="2" borderId="1" xfId="0" applyNumberFormat="1" applyFont="1" applyFill="1" applyBorder="1" applyAlignment="1">
      <alignment horizontal="center" vertical="center"/>
    </xf>
    <xf numFmtId="4" fontId="32" fillId="2" borderId="1" xfId="0" applyNumberFormat="1" applyFont="1" applyFill="1" applyBorder="1" applyAlignment="1">
      <alignment horizontal="center" vertical="center"/>
    </xf>
    <xf numFmtId="4" fontId="32" fillId="2" borderId="12" xfId="0" applyNumberFormat="1" applyFont="1" applyFill="1" applyBorder="1" applyAlignment="1">
      <alignment horizontal="center" vertical="center"/>
    </xf>
    <xf numFmtId="0" fontId="32" fillId="2" borderId="0" xfId="0" applyFont="1" applyFill="1" applyAlignment="1">
      <alignment vertical="center"/>
    </xf>
    <xf numFmtId="0" fontId="32" fillId="2" borderId="12" xfId="0" applyFont="1" applyFill="1" applyBorder="1" applyAlignment="1">
      <alignment horizontal="center" vertical="center"/>
    </xf>
    <xf numFmtId="0" fontId="32" fillId="2" borderId="12" xfId="0" applyFont="1" applyFill="1" applyBorder="1" applyAlignment="1">
      <alignment vertical="center"/>
    </xf>
    <xf numFmtId="0" fontId="21" fillId="35" borderId="15" xfId="0" applyFont="1" applyFill="1" applyBorder="1"/>
    <xf numFmtId="0" fontId="20" fillId="36" borderId="1" xfId="0" applyFont="1" applyFill="1" applyBorder="1" applyAlignment="1">
      <alignment horizontal="center" vertical="center" wrapText="1"/>
    </xf>
    <xf numFmtId="4" fontId="32" fillId="35" borderId="15" xfId="0" applyNumberFormat="1" applyFont="1" applyFill="1" applyBorder="1" applyAlignment="1">
      <alignment horizontal="center" vertical="center"/>
    </xf>
    <xf numFmtId="4" fontId="32" fillId="2" borderId="16" xfId="0" applyNumberFormat="1" applyFont="1" applyFill="1" applyBorder="1" applyAlignment="1">
      <alignment horizontal="center" vertical="center"/>
    </xf>
    <xf numFmtId="0" fontId="22" fillId="38" borderId="0" xfId="0" applyFont="1" applyFill="1" applyAlignment="1">
      <alignment horizontal="center" vertical="center"/>
    </xf>
    <xf numFmtId="0" fontId="21" fillId="2" borderId="16" xfId="0" applyFont="1" applyFill="1" applyBorder="1" applyAlignment="1">
      <alignment vertical="center"/>
    </xf>
    <xf numFmtId="0" fontId="32" fillId="2" borderId="1" xfId="0" applyFont="1" applyFill="1" applyBorder="1" applyAlignment="1">
      <alignment horizontal="left" vertical="center" wrapText="1"/>
    </xf>
    <xf numFmtId="0" fontId="32" fillId="2" borderId="1" xfId="0" quotePrefix="1" applyFont="1" applyFill="1" applyBorder="1" applyAlignment="1">
      <alignment horizontal="left" vertical="center"/>
    </xf>
    <xf numFmtId="0" fontId="33" fillId="35" borderId="0" xfId="0" applyFont="1" applyFill="1" applyAlignment="1">
      <alignment vertical="center"/>
    </xf>
    <xf numFmtId="0" fontId="32" fillId="35" borderId="0" xfId="0" applyFont="1" applyFill="1" applyAlignment="1">
      <alignment vertical="center"/>
    </xf>
    <xf numFmtId="0" fontId="21" fillId="0" borderId="1" xfId="0" applyFont="1" applyBorder="1" applyAlignment="1">
      <alignment vertical="center"/>
    </xf>
    <xf numFmtId="0" fontId="32" fillId="0" borderId="1" xfId="0" applyFont="1" applyBorder="1" applyAlignment="1">
      <alignment vertical="center"/>
    </xf>
    <xf numFmtId="0" fontId="32" fillId="0" borderId="1" xfId="0" applyFont="1" applyBorder="1" applyAlignment="1">
      <alignment horizontal="center" vertical="center"/>
    </xf>
    <xf numFmtId="14" fontId="34" fillId="0" borderId="1" xfId="0" applyNumberFormat="1" applyFont="1" applyBorder="1" applyAlignment="1">
      <alignment horizontal="center" vertical="center"/>
    </xf>
    <xf numFmtId="4" fontId="32" fillId="0" borderId="1" xfId="0" applyNumberFormat="1" applyFont="1" applyBorder="1" applyAlignment="1">
      <alignment horizontal="center" vertical="center"/>
    </xf>
    <xf numFmtId="0" fontId="32" fillId="0" borderId="12" xfId="0" applyFont="1" applyBorder="1" applyAlignment="1">
      <alignment horizontal="center" vertical="center"/>
    </xf>
    <xf numFmtId="4" fontId="32" fillId="0" borderId="16" xfId="0" applyNumberFormat="1" applyFont="1" applyBorder="1" applyAlignment="1">
      <alignment horizontal="center" vertical="center"/>
    </xf>
    <xf numFmtId="4" fontId="32" fillId="0" borderId="12" xfId="0" applyNumberFormat="1" applyFont="1" applyBorder="1" applyAlignment="1">
      <alignment horizontal="center" vertical="center"/>
    </xf>
    <xf numFmtId="0" fontId="32" fillId="0" borderId="1" xfId="0" quotePrefix="1" applyFont="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4" fontId="32" fillId="2" borderId="15" xfId="0" applyNumberFormat="1" applyFont="1" applyFill="1" applyBorder="1" applyAlignment="1">
      <alignment horizontal="center" vertical="center"/>
    </xf>
    <xf numFmtId="0" fontId="32" fillId="2" borderId="15" xfId="0" applyFont="1" applyFill="1" applyBorder="1" applyAlignment="1">
      <alignment vertical="center"/>
    </xf>
    <xf numFmtId="0" fontId="32" fillId="2" borderId="17" xfId="0" applyFont="1" applyFill="1" applyBorder="1" applyAlignment="1">
      <alignment vertical="center"/>
    </xf>
    <xf numFmtId="0" fontId="22" fillId="2" borderId="1" xfId="0" applyFont="1" applyFill="1" applyBorder="1" applyAlignment="1">
      <alignment vertical="center"/>
    </xf>
    <xf numFmtId="0" fontId="22" fillId="2" borderId="1" xfId="0" applyFont="1" applyFill="1" applyBorder="1" applyAlignment="1">
      <alignment horizontal="center" vertical="center"/>
    </xf>
    <xf numFmtId="14" fontId="36" fillId="2" borderId="1" xfId="0" applyNumberFormat="1" applyFont="1" applyFill="1" applyBorder="1" applyAlignment="1">
      <alignment horizontal="center" vertical="center"/>
    </xf>
    <xf numFmtId="4" fontId="22" fillId="2" borderId="1" xfId="0" applyNumberFormat="1" applyFont="1" applyFill="1" applyBorder="1" applyAlignment="1">
      <alignment horizontal="center" vertical="center"/>
    </xf>
    <xf numFmtId="4" fontId="22" fillId="2" borderId="16" xfId="0" applyNumberFormat="1" applyFont="1" applyFill="1" applyBorder="1" applyAlignment="1">
      <alignment horizontal="center" vertical="center"/>
    </xf>
    <xf numFmtId="0" fontId="22" fillId="2" borderId="12" xfId="0" applyFont="1" applyFill="1" applyBorder="1" applyAlignment="1">
      <alignment horizontal="center" vertical="center"/>
    </xf>
    <xf numFmtId="4" fontId="22" fillId="2" borderId="12" xfId="0" applyNumberFormat="1" applyFont="1" applyFill="1" applyBorder="1" applyAlignment="1">
      <alignment horizontal="center"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2" fillId="0" borderId="12" xfId="0" applyFont="1" applyBorder="1" applyAlignment="1">
      <alignment horizontal="center" vertical="center"/>
    </xf>
    <xf numFmtId="4" fontId="22" fillId="0" borderId="1" xfId="0" applyNumberFormat="1" applyFont="1" applyBorder="1" applyAlignment="1">
      <alignment horizontal="center" vertical="center"/>
    </xf>
    <xf numFmtId="4" fontId="22" fillId="0" borderId="16" xfId="0" applyNumberFormat="1" applyFont="1" applyBorder="1" applyAlignment="1">
      <alignment horizontal="center" vertical="center"/>
    </xf>
    <xf numFmtId="14" fontId="36" fillId="0" borderId="1" xfId="0" applyNumberFormat="1" applyFont="1" applyBorder="1" applyAlignment="1">
      <alignment horizontal="center" vertical="center"/>
    </xf>
    <xf numFmtId="0" fontId="22" fillId="2" borderId="12" xfId="0" applyFont="1" applyFill="1" applyBorder="1" applyAlignment="1">
      <alignment vertical="center"/>
    </xf>
    <xf numFmtId="0" fontId="22" fillId="2" borderId="16" xfId="0" applyFont="1" applyFill="1" applyBorder="1" applyAlignment="1">
      <alignment vertical="center"/>
    </xf>
    <xf numFmtId="0" fontId="22" fillId="2" borderId="16" xfId="0" applyFont="1" applyFill="1" applyBorder="1" applyAlignment="1">
      <alignment horizontal="center" vertical="center"/>
    </xf>
    <xf numFmtId="0" fontId="32" fillId="2" borderId="0" xfId="0" applyFont="1" applyFill="1" applyAlignment="1">
      <alignment horizontal="center" vertical="center"/>
    </xf>
    <xf numFmtId="0" fontId="37" fillId="2" borderId="0" xfId="1" applyFont="1" applyFill="1" applyAlignment="1">
      <alignment horizontal="center" vertical="center"/>
    </xf>
    <xf numFmtId="0" fontId="21" fillId="2" borderId="15" xfId="0" applyFont="1" applyFill="1" applyBorder="1" applyAlignment="1">
      <alignment vertical="center"/>
    </xf>
    <xf numFmtId="14" fontId="34" fillId="0" borderId="15" xfId="0" applyNumberFormat="1" applyFont="1" applyBorder="1" applyAlignment="1">
      <alignment horizontal="center" vertical="center"/>
    </xf>
    <xf numFmtId="4" fontId="32" fillId="0" borderId="15" xfId="0" applyNumberFormat="1" applyFont="1" applyBorder="1" applyAlignment="1">
      <alignment horizontal="center" vertical="center"/>
    </xf>
    <xf numFmtId="4" fontId="0" fillId="0" borderId="1" xfId="0" applyNumberFormat="1" applyBorder="1" applyAlignment="1">
      <alignment horizontal="center" vertical="center"/>
    </xf>
    <xf numFmtId="14" fontId="36" fillId="2" borderId="1" xfId="0" quotePrefix="1" applyNumberFormat="1" applyFont="1" applyFill="1" applyBorder="1" applyAlignment="1">
      <alignment horizontal="center" vertical="center"/>
    </xf>
    <xf numFmtId="0" fontId="21" fillId="0" borderId="15" xfId="0" applyFont="1" applyBorder="1" applyAlignment="1">
      <alignment vertical="center"/>
    </xf>
    <xf numFmtId="4" fontId="0" fillId="0" borderId="15" xfId="0" applyNumberFormat="1" applyBorder="1" applyAlignment="1">
      <alignment horizontal="center" vertical="center"/>
    </xf>
    <xf numFmtId="4" fontId="32" fillId="35" borderId="1" xfId="0" applyNumberFormat="1" applyFont="1" applyFill="1" applyBorder="1" applyAlignment="1">
      <alignment horizontal="center" vertical="center"/>
    </xf>
    <xf numFmtId="4" fontId="22" fillId="2" borderId="15" xfId="0" applyNumberFormat="1" applyFont="1" applyFill="1" applyBorder="1" applyAlignment="1">
      <alignment horizontal="center" vertical="center"/>
    </xf>
    <xf numFmtId="4" fontId="32" fillId="2" borderId="17" xfId="0" applyNumberFormat="1" applyFont="1" applyFill="1" applyBorder="1" applyAlignment="1">
      <alignment horizontal="center" vertical="center"/>
    </xf>
    <xf numFmtId="14" fontId="36" fillId="2" borderId="14" xfId="0" applyNumberFormat="1" applyFont="1" applyFill="1" applyBorder="1" applyAlignment="1">
      <alignment horizontal="center" vertical="center"/>
    </xf>
    <xf numFmtId="14" fontId="34" fillId="2" borderId="14" xfId="0" applyNumberFormat="1" applyFont="1" applyFill="1" applyBorder="1" applyAlignment="1">
      <alignment horizontal="center" vertical="center"/>
    </xf>
    <xf numFmtId="0" fontId="29" fillId="35" borderId="18" xfId="0" quotePrefix="1" applyFont="1" applyFill="1" applyBorder="1" applyAlignment="1">
      <alignment horizontal="left" vertical="center"/>
    </xf>
    <xf numFmtId="0" fontId="29" fillId="35" borderId="15" xfId="0" applyFont="1" applyFill="1" applyBorder="1" applyAlignment="1">
      <alignment horizontal="center"/>
    </xf>
    <xf numFmtId="4" fontId="32" fillId="35" borderId="19" xfId="0" applyNumberFormat="1" applyFont="1" applyFill="1" applyBorder="1" applyAlignment="1">
      <alignment horizontal="center" vertical="center"/>
    </xf>
    <xf numFmtId="0" fontId="32" fillId="0" borderId="15" xfId="0" applyFont="1" applyBorder="1" applyAlignment="1">
      <alignment vertical="center"/>
    </xf>
    <xf numFmtId="0" fontId="22" fillId="0" borderId="15" xfId="0" applyFont="1" applyBorder="1" applyAlignment="1">
      <alignment vertical="center"/>
    </xf>
    <xf numFmtId="4" fontId="32" fillId="0" borderId="11" xfId="0" applyNumberFormat="1" applyFont="1" applyBorder="1" applyAlignment="1">
      <alignment horizontal="center" vertical="center"/>
    </xf>
    <xf numFmtId="0" fontId="32" fillId="2" borderId="16" xfId="0" applyFont="1" applyFill="1" applyBorder="1" applyAlignment="1">
      <alignment vertical="center"/>
    </xf>
    <xf numFmtId="0" fontId="32" fillId="2" borderId="16" xfId="0" applyFont="1" applyFill="1" applyBorder="1" applyAlignment="1">
      <alignment horizontal="center" vertical="center"/>
    </xf>
    <xf numFmtId="0" fontId="29" fillId="35" borderId="11" xfId="0" applyFont="1" applyFill="1" applyBorder="1"/>
    <xf numFmtId="0" fontId="21" fillId="35" borderId="11" xfId="0" applyFont="1" applyFill="1" applyBorder="1"/>
    <xf numFmtId="4" fontId="32" fillId="35" borderId="11" xfId="0" applyNumberFormat="1" applyFont="1" applyFill="1" applyBorder="1" applyAlignment="1">
      <alignment horizontal="center" vertical="center"/>
    </xf>
    <xf numFmtId="4" fontId="32" fillId="35" borderId="12" xfId="0" applyNumberFormat="1" applyFont="1" applyFill="1" applyBorder="1" applyAlignment="1">
      <alignment horizontal="center" vertical="center"/>
    </xf>
    <xf numFmtId="0" fontId="32" fillId="0" borderId="12" xfId="0" applyFont="1" applyBorder="1" applyAlignment="1">
      <alignment vertical="center"/>
    </xf>
    <xf numFmtId="0" fontId="22" fillId="0" borderId="12" xfId="0" applyFont="1" applyBorder="1" applyAlignment="1">
      <alignment vertical="center"/>
    </xf>
    <xf numFmtId="0" fontId="29" fillId="0" borderId="0" xfId="0" applyFont="1"/>
    <xf numFmtId="14" fontId="36" fillId="2" borderId="16" xfId="0" applyNumberFormat="1" applyFont="1" applyFill="1" applyBorder="1" applyAlignment="1">
      <alignment horizontal="center" vertical="center"/>
    </xf>
    <xf numFmtId="14" fontId="34" fillId="2" borderId="12" xfId="0" applyNumberFormat="1" applyFont="1" applyFill="1" applyBorder="1" applyAlignment="1">
      <alignment horizontal="center" vertical="center"/>
    </xf>
    <xf numFmtId="0" fontId="29" fillId="35" borderId="15" xfId="0" applyFont="1" applyFill="1" applyBorder="1" applyAlignment="1">
      <alignment vertical="center"/>
    </xf>
    <xf numFmtId="0" fontId="21" fillId="0" borderId="16" xfId="0" applyFont="1" applyBorder="1" applyAlignment="1">
      <alignment vertical="center"/>
    </xf>
    <xf numFmtId="0" fontId="32" fillId="0" borderId="16" xfId="0" applyFont="1" applyBorder="1" applyAlignment="1">
      <alignment vertical="center"/>
    </xf>
    <xf numFmtId="0" fontId="32" fillId="0" borderId="16" xfId="0" applyFont="1" applyBorder="1" applyAlignment="1">
      <alignment horizontal="center" vertical="center"/>
    </xf>
    <xf numFmtId="0" fontId="22" fillId="0" borderId="16" xfId="0" applyFont="1" applyBorder="1" applyAlignment="1">
      <alignment horizontal="center" vertical="center"/>
    </xf>
    <xf numFmtId="4" fontId="0" fillId="0" borderId="13" xfId="0" applyNumberFormat="1" applyBorder="1" applyAlignment="1">
      <alignment horizontal="center" vertical="center"/>
    </xf>
    <xf numFmtId="14" fontId="36" fillId="2" borderId="12" xfId="0" applyNumberFormat="1" applyFont="1" applyFill="1" applyBorder="1" applyAlignment="1">
      <alignment horizontal="center" vertical="center"/>
    </xf>
    <xf numFmtId="0" fontId="32" fillId="0" borderId="11" xfId="0" applyFont="1" applyBorder="1" applyAlignment="1">
      <alignment vertical="center"/>
    </xf>
    <xf numFmtId="0" fontId="30" fillId="34" borderId="21" xfId="0" applyFont="1" applyFill="1" applyBorder="1" applyAlignment="1">
      <alignment horizontal="center" vertical="center"/>
    </xf>
    <xf numFmtId="0" fontId="29" fillId="35" borderId="18" xfId="0" applyFont="1" applyFill="1" applyBorder="1" applyAlignment="1">
      <alignment vertical="center"/>
    </xf>
    <xf numFmtId="0" fontId="32" fillId="2" borderId="23" xfId="0" applyFont="1" applyFill="1" applyBorder="1" applyAlignment="1">
      <alignment horizontal="center" vertical="center"/>
    </xf>
    <xf numFmtId="0" fontId="32" fillId="2" borderId="24" xfId="0" applyFont="1" applyFill="1" applyBorder="1" applyAlignment="1">
      <alignment horizontal="center" vertical="center"/>
    </xf>
    <xf numFmtId="0" fontId="34" fillId="0" borderId="22" xfId="0" applyFont="1" applyBorder="1" applyAlignment="1">
      <alignment horizontal="center" vertical="center"/>
    </xf>
    <xf numFmtId="0" fontId="29" fillId="35" borderId="24" xfId="0" applyFont="1" applyFill="1" applyBorder="1" applyAlignment="1">
      <alignment vertical="center"/>
    </xf>
    <xf numFmtId="0" fontId="34" fillId="2" borderId="22" xfId="0" applyFont="1" applyFill="1" applyBorder="1" applyAlignment="1">
      <alignment horizontal="center" vertical="center"/>
    </xf>
    <xf numFmtId="0" fontId="34" fillId="2" borderId="25" xfId="0" applyFont="1" applyFill="1" applyBorder="1" applyAlignment="1">
      <alignment horizontal="center" vertical="center"/>
    </xf>
    <xf numFmtId="0" fontId="34" fillId="2" borderId="23" xfId="0" applyFont="1" applyFill="1" applyBorder="1" applyAlignment="1">
      <alignment horizontal="center" vertical="center"/>
    </xf>
    <xf numFmtId="0" fontId="32" fillId="0" borderId="22" xfId="0" applyFont="1" applyBorder="1" applyAlignment="1">
      <alignment horizontal="center" vertical="center"/>
    </xf>
    <xf numFmtId="0" fontId="32" fillId="2" borderId="22" xfId="0" applyFont="1" applyFill="1" applyBorder="1" applyAlignment="1">
      <alignment horizontal="center" vertical="center"/>
    </xf>
    <xf numFmtId="0" fontId="32" fillId="0" borderId="18" xfId="0" applyFont="1" applyBorder="1" applyAlignment="1">
      <alignment horizontal="center" vertical="center"/>
    </xf>
    <xf numFmtId="0" fontId="29" fillId="35" borderId="18" xfId="0" applyFont="1" applyFill="1" applyBorder="1"/>
    <xf numFmtId="0" fontId="32" fillId="2" borderId="18" xfId="0" applyFont="1" applyFill="1" applyBorder="1" applyAlignment="1">
      <alignment horizontal="center" vertical="center"/>
    </xf>
    <xf numFmtId="0" fontId="32" fillId="2" borderId="26" xfId="0" applyFont="1" applyFill="1" applyBorder="1" applyAlignment="1">
      <alignment horizontal="center" vertical="center"/>
    </xf>
    <xf numFmtId="43" fontId="30" fillId="34" borderId="28" xfId="45" applyFont="1" applyFill="1" applyBorder="1" applyAlignment="1">
      <alignment horizontal="center" vertical="center"/>
    </xf>
    <xf numFmtId="14" fontId="34" fillId="0" borderId="16" xfId="0" applyNumberFormat="1" applyFont="1" applyBorder="1" applyAlignment="1">
      <alignment horizontal="center" vertical="center"/>
    </xf>
    <xf numFmtId="0" fontId="20" fillId="36" borderId="16" xfId="0" applyFont="1" applyFill="1" applyBorder="1" applyAlignment="1">
      <alignment horizontal="center" vertical="center" wrapText="1"/>
    </xf>
    <xf numFmtId="0" fontId="20" fillId="2" borderId="1" xfId="0" applyFont="1" applyFill="1" applyBorder="1" applyAlignment="1">
      <alignment vertical="center"/>
    </xf>
    <xf numFmtId="0" fontId="22" fillId="2" borderId="22" xfId="0" applyFont="1" applyFill="1" applyBorder="1" applyAlignment="1">
      <alignment horizontal="center" vertical="center"/>
    </xf>
    <xf numFmtId="8" fontId="40" fillId="2" borderId="1" xfId="0" applyNumberFormat="1" applyFont="1" applyFill="1" applyBorder="1" applyAlignment="1">
      <alignment horizontal="left" vertical="center" wrapText="1"/>
    </xf>
    <xf numFmtId="0" fontId="39" fillId="2" borderId="1" xfId="0" applyFont="1" applyFill="1" applyBorder="1" applyAlignment="1">
      <alignment horizontal="left" vertical="center" wrapText="1"/>
    </xf>
    <xf numFmtId="14" fontId="34" fillId="2" borderId="15" xfId="0" applyNumberFormat="1" applyFont="1" applyFill="1" applyBorder="1" applyAlignment="1">
      <alignment horizontal="center" vertical="center"/>
    </xf>
    <xf numFmtId="4" fontId="0" fillId="2" borderId="15" xfId="0" applyNumberFormat="1" applyFill="1" applyBorder="1" applyAlignment="1">
      <alignment horizontal="center" vertical="center"/>
    </xf>
    <xf numFmtId="0" fontId="35" fillId="34" borderId="16" xfId="0" applyFont="1" applyFill="1" applyBorder="1" applyAlignment="1">
      <alignment horizontal="center" vertical="center"/>
    </xf>
    <xf numFmtId="0" fontId="28" fillId="37" borderId="16" xfId="0" applyFont="1" applyFill="1" applyBorder="1" applyAlignment="1">
      <alignment horizontal="center" vertical="center" wrapText="1"/>
    </xf>
    <xf numFmtId="0" fontId="29" fillId="35" borderId="29" xfId="0" applyFont="1" applyFill="1" applyBorder="1" applyAlignment="1">
      <alignment vertical="center"/>
    </xf>
    <xf numFmtId="0" fontId="29" fillId="35" borderId="30" xfId="0" applyFont="1" applyFill="1" applyBorder="1"/>
    <xf numFmtId="0" fontId="21" fillId="35" borderId="30" xfId="0" applyFont="1" applyFill="1" applyBorder="1"/>
    <xf numFmtId="4" fontId="32" fillId="35" borderId="30" xfId="0" applyNumberFormat="1" applyFont="1" applyFill="1" applyBorder="1" applyAlignment="1">
      <alignment horizontal="center" vertical="center"/>
    </xf>
    <xf numFmtId="0" fontId="21" fillId="2" borderId="12" xfId="0" applyFont="1" applyFill="1" applyBorder="1" applyAlignment="1">
      <alignment vertical="center"/>
    </xf>
    <xf numFmtId="0" fontId="21" fillId="2" borderId="14" xfId="0" applyFont="1" applyFill="1" applyBorder="1" applyAlignment="1">
      <alignment vertical="center"/>
    </xf>
    <xf numFmtId="0" fontId="21" fillId="2" borderId="1" xfId="0" quotePrefix="1" applyFont="1" applyFill="1" applyBorder="1" applyAlignment="1">
      <alignment horizontal="left" vertical="center"/>
    </xf>
    <xf numFmtId="4" fontId="33" fillId="2" borderId="0" xfId="0" applyNumberFormat="1" applyFont="1" applyFill="1" applyAlignment="1">
      <alignment vertical="center"/>
    </xf>
    <xf numFmtId="0" fontId="29" fillId="35" borderId="0" xfId="0" applyFont="1" applyFill="1"/>
    <xf numFmtId="4" fontId="19" fillId="2" borderId="0" xfId="0" applyNumberFormat="1" applyFont="1" applyFill="1" applyAlignment="1">
      <alignment vertical="center"/>
    </xf>
    <xf numFmtId="4" fontId="33" fillId="0" borderId="0" xfId="0" applyNumberFormat="1" applyFont="1" applyAlignment="1">
      <alignment vertical="center"/>
    </xf>
    <xf numFmtId="0" fontId="0" fillId="0" borderId="1" xfId="0" applyBorder="1"/>
    <xf numFmtId="0" fontId="29" fillId="35" borderId="18" xfId="0" applyFont="1" applyFill="1" applyBorder="1" applyAlignment="1">
      <alignment horizontal="left" vertical="center" wrapText="1"/>
    </xf>
    <xf numFmtId="0" fontId="29" fillId="35" borderId="15" xfId="0" applyFont="1" applyFill="1" applyBorder="1" applyAlignment="1">
      <alignment horizontal="left" vertical="center" wrapText="1"/>
    </xf>
    <xf numFmtId="0" fontId="20" fillId="36" borderId="1" xfId="0" applyFont="1" applyFill="1" applyBorder="1" applyAlignment="1">
      <alignment horizontal="center" vertical="center" wrapText="1"/>
    </xf>
    <xf numFmtId="0" fontId="20" fillId="36" borderId="16" xfId="0" applyFont="1" applyFill="1" applyBorder="1" applyAlignment="1">
      <alignment horizontal="center" vertical="center" wrapText="1"/>
    </xf>
    <xf numFmtId="0" fontId="30" fillId="34" borderId="20" xfId="0" applyFont="1" applyFill="1" applyBorder="1" applyAlignment="1">
      <alignment horizontal="center" vertical="center" wrapText="1"/>
    </xf>
    <xf numFmtId="0" fontId="30" fillId="34" borderId="22" xfId="0" applyFont="1" applyFill="1" applyBorder="1" applyAlignment="1">
      <alignment horizontal="center" vertical="center" wrapText="1"/>
    </xf>
    <xf numFmtId="0" fontId="30" fillId="34" borderId="25" xfId="0" applyFont="1" applyFill="1" applyBorder="1" applyAlignment="1">
      <alignment horizontal="center" vertical="center" wrapText="1"/>
    </xf>
    <xf numFmtId="0" fontId="30" fillId="34" borderId="21" xfId="0" applyFont="1" applyFill="1" applyBorder="1" applyAlignment="1">
      <alignment horizontal="center" vertical="center"/>
    </xf>
    <xf numFmtId="0" fontId="30" fillId="34" borderId="1" xfId="0" applyFont="1" applyFill="1" applyBorder="1" applyAlignment="1">
      <alignment horizontal="center" vertical="center"/>
    </xf>
    <xf numFmtId="0" fontId="30" fillId="34" borderId="16" xfId="0" applyFont="1" applyFill="1" applyBorder="1" applyAlignment="1">
      <alignment horizontal="center" vertical="center"/>
    </xf>
    <xf numFmtId="0" fontId="30" fillId="34" borderId="21" xfId="0" applyFont="1" applyFill="1" applyBorder="1" applyAlignment="1">
      <alignment horizontal="center" vertical="center" wrapText="1"/>
    </xf>
    <xf numFmtId="0" fontId="30" fillId="34" borderId="1" xfId="0" applyFont="1" applyFill="1" applyBorder="1" applyAlignment="1">
      <alignment horizontal="center" vertical="center" wrapText="1"/>
    </xf>
    <xf numFmtId="0" fontId="30" fillId="34" borderId="16" xfId="0" applyFont="1" applyFill="1" applyBorder="1" applyAlignment="1">
      <alignment horizontal="center" vertical="center" wrapText="1"/>
    </xf>
    <xf numFmtId="0" fontId="29" fillId="2" borderId="27" xfId="0" applyFont="1" applyFill="1" applyBorder="1" applyAlignment="1">
      <alignment horizontal="right" vertical="center"/>
    </xf>
    <xf numFmtId="0" fontId="29" fillId="2" borderId="28" xfId="0" applyFont="1" applyFill="1" applyBorder="1" applyAlignment="1">
      <alignment horizontal="right" vertical="center"/>
    </xf>
    <xf numFmtId="0" fontId="23" fillId="2" borderId="0" xfId="0" applyFont="1" applyFill="1" applyAlignment="1">
      <alignment horizontal="center" vertical="center"/>
    </xf>
    <xf numFmtId="0" fontId="24" fillId="2" borderId="0" xfId="0" applyFont="1" applyFill="1" applyAlignment="1">
      <alignment horizontal="center" vertical="center"/>
    </xf>
    <xf numFmtId="0" fontId="25" fillId="2" borderId="0" xfId="1" applyFont="1" applyFill="1" applyAlignment="1">
      <alignment horizontal="center" vertical="center"/>
    </xf>
    <xf numFmtId="0" fontId="30" fillId="34" borderId="31" xfId="0" applyFont="1" applyFill="1" applyBorder="1" applyAlignment="1">
      <alignment horizontal="center" vertical="center" wrapText="1"/>
    </xf>
    <xf numFmtId="0" fontId="30" fillId="34" borderId="14" xfId="0" applyFont="1" applyFill="1" applyBorder="1" applyAlignment="1">
      <alignment horizontal="center" vertical="center" wrapText="1"/>
    </xf>
    <xf numFmtId="0" fontId="30" fillId="34" borderId="32" xfId="0" applyFont="1" applyFill="1" applyBorder="1" applyAlignment="1">
      <alignment horizontal="center" vertical="center" wrapText="1"/>
    </xf>
    <xf numFmtId="0" fontId="20" fillId="36" borderId="1" xfId="0" applyFont="1" applyFill="1" applyBorder="1" applyAlignment="1">
      <alignment horizontal="center" vertical="center"/>
    </xf>
    <xf numFmtId="4" fontId="30" fillId="34" borderId="21" xfId="0" applyNumberFormat="1" applyFont="1" applyFill="1" applyBorder="1" applyAlignment="1">
      <alignment horizontal="center" vertical="center" wrapText="1"/>
    </xf>
    <xf numFmtId="4" fontId="30" fillId="34" borderId="1" xfId="0" applyNumberFormat="1" applyFont="1" applyFill="1" applyBorder="1" applyAlignment="1">
      <alignment horizontal="center" vertical="center" wrapText="1"/>
    </xf>
    <xf numFmtId="4" fontId="30" fillId="34" borderId="16" xfId="0" applyNumberFormat="1" applyFont="1" applyFill="1" applyBorder="1" applyAlignment="1">
      <alignment horizontal="center" vertical="center" wrapText="1"/>
    </xf>
    <xf numFmtId="0" fontId="22" fillId="2" borderId="0" xfId="1" applyFont="1" applyFill="1" applyAlignment="1">
      <alignment horizontal="center" vertical="top"/>
    </xf>
    <xf numFmtId="0" fontId="35" fillId="34" borderId="21" xfId="0" applyFont="1" applyFill="1" applyBorder="1" applyAlignment="1">
      <alignment horizontal="center" vertical="center"/>
    </xf>
    <xf numFmtId="0" fontId="35" fillId="34" borderId="1" xfId="0" applyFont="1" applyFill="1" applyBorder="1" applyAlignment="1">
      <alignment horizontal="center" vertical="center"/>
    </xf>
    <xf numFmtId="0" fontId="31" fillId="2" borderId="0" xfId="1" quotePrefix="1" applyFont="1" applyFill="1" applyAlignment="1">
      <alignment horizontal="center" vertical="center"/>
    </xf>
    <xf numFmtId="0" fontId="31" fillId="2" borderId="0" xfId="1" applyFont="1" applyFill="1" applyAlignment="1">
      <alignment horizontal="center" vertical="center"/>
    </xf>
    <xf numFmtId="0" fontId="22" fillId="2" borderId="0" xfId="1" applyFont="1" applyFill="1" applyAlignment="1">
      <alignment horizontal="center" vertical="center"/>
    </xf>
    <xf numFmtId="0" fontId="29" fillId="35" borderId="33" xfId="0" applyFont="1" applyFill="1" applyBorder="1"/>
    <xf numFmtId="4" fontId="32" fillId="2" borderId="19" xfId="0" applyNumberFormat="1" applyFont="1" applyFill="1" applyBorder="1" applyAlignment="1">
      <alignment horizontal="center" vertical="center"/>
    </xf>
    <xf numFmtId="4" fontId="22" fillId="2" borderId="19" xfId="0" applyNumberFormat="1" applyFont="1" applyFill="1" applyBorder="1" applyAlignment="1">
      <alignment horizontal="center" vertical="center"/>
    </xf>
    <xf numFmtId="0" fontId="29" fillId="35" borderId="34" xfId="0" applyFont="1" applyFill="1" applyBorder="1"/>
    <xf numFmtId="4" fontId="32" fillId="2" borderId="35" xfId="0" applyNumberFormat="1" applyFont="1" applyFill="1" applyBorder="1" applyAlignment="1">
      <alignment horizontal="center" vertical="center"/>
    </xf>
    <xf numFmtId="4" fontId="32" fillId="0" borderId="19" xfId="0" applyNumberFormat="1" applyFont="1" applyBorder="1" applyAlignment="1">
      <alignment horizontal="center" vertical="center"/>
    </xf>
    <xf numFmtId="4" fontId="22" fillId="0" borderId="19" xfId="0" applyNumberFormat="1" applyFont="1" applyBorder="1" applyAlignment="1">
      <alignment horizontal="center" vertical="center"/>
    </xf>
    <xf numFmtId="4" fontId="32" fillId="0" borderId="36" xfId="0" applyNumberFormat="1" applyFont="1" applyBorder="1" applyAlignment="1">
      <alignment horizontal="center" vertical="center"/>
    </xf>
    <xf numFmtId="0" fontId="29" fillId="35" borderId="37" xfId="0" applyFont="1" applyFill="1" applyBorder="1"/>
    <xf numFmtId="4" fontId="22" fillId="2" borderId="36" xfId="0" applyNumberFormat="1" applyFont="1" applyFill="1" applyBorder="1" applyAlignment="1">
      <alignment horizontal="center" vertical="center"/>
    </xf>
    <xf numFmtId="0" fontId="29" fillId="35" borderId="34" xfId="0" applyFont="1" applyFill="1" applyBorder="1" applyAlignment="1">
      <alignment vertical="center"/>
    </xf>
    <xf numFmtId="0" fontId="0" fillId="0" borderId="0" xfId="0" applyBorder="1" applyAlignment="1">
      <alignment vertical="center"/>
    </xf>
    <xf numFmtId="0" fontId="33" fillId="2" borderId="0" xfId="0" applyFont="1" applyFill="1" applyBorder="1" applyAlignment="1">
      <alignment vertical="center"/>
    </xf>
    <xf numFmtId="4" fontId="22" fillId="0" borderId="36" xfId="0" applyNumberFormat="1" applyFont="1" applyBorder="1" applyAlignment="1">
      <alignment horizontal="center" vertical="center"/>
    </xf>
    <xf numFmtId="4" fontId="32" fillId="2" borderId="36" xfId="0" applyNumberFormat="1" applyFont="1" applyFill="1" applyBorder="1" applyAlignment="1">
      <alignment horizontal="center" vertical="center"/>
    </xf>
    <xf numFmtId="0" fontId="29" fillId="35" borderId="34" xfId="0" applyFont="1" applyFill="1" applyBorder="1" applyAlignment="1">
      <alignment horizontal="left" vertical="center" wrapText="1"/>
    </xf>
    <xf numFmtId="43" fontId="30" fillId="34" borderId="38" xfId="45" applyFont="1" applyFill="1" applyBorder="1" applyAlignment="1">
      <alignment horizontal="center" vertical="center"/>
    </xf>
  </cellXfs>
  <cellStyles count="53">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47" xr:uid="{017111A9-FA46-44CA-B491-D4580D895858}"/>
    <cellStyle name="60% - Énfasis2" xfId="26" builtinId="36" customBuiltin="1"/>
    <cellStyle name="60% - Énfasis2 2" xfId="48" xr:uid="{FED2A674-B1DA-495C-8F6F-DAFDD24049A0}"/>
    <cellStyle name="60% - Énfasis3" xfId="30" builtinId="40" customBuiltin="1"/>
    <cellStyle name="60% - Énfasis3 2" xfId="49" xr:uid="{93087A2F-9D14-4443-82F9-3CFD96BB8AF1}"/>
    <cellStyle name="60% - Énfasis4" xfId="34" builtinId="44" customBuiltin="1"/>
    <cellStyle name="60% - Énfasis4 2" xfId="50" xr:uid="{6E1F3BBF-5639-48CB-86C1-91AA43B3ECF8}"/>
    <cellStyle name="60% - Énfasis5" xfId="38" builtinId="48" customBuiltin="1"/>
    <cellStyle name="60% - Énfasis5 2" xfId="51" xr:uid="{1BF2E037-A1A3-47BC-A11D-52325DD99B7E}"/>
    <cellStyle name="60% - Énfasis6" xfId="42" builtinId="52" customBuiltin="1"/>
    <cellStyle name="60% - Énfasis6 2" xfId="52" xr:uid="{3DD05168-A157-40EA-97AC-7E2528BC7922}"/>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Millares" xfId="45" builtinId="3"/>
    <cellStyle name="Millares 2 3" xfId="44" xr:uid="{00000000-0005-0000-0000-000024000000}"/>
    <cellStyle name="Neutral" xfId="9" builtinId="28" customBuiltin="1"/>
    <cellStyle name="Neutral 2" xfId="46" xr:uid="{744DDFD3-CC64-479B-8000-48370DBF09BE}"/>
    <cellStyle name="Normal" xfId="0" builtinId="0"/>
    <cellStyle name="Normal 2" xfId="1" xr:uid="{00000000-0005-0000-0000-000027000000}"/>
    <cellStyle name="Normal 4 3" xfId="43" xr:uid="{00000000-0005-0000-0000-000028000000}"/>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62D20CB1-17D2-40D2-BA6A-2DBFD027008E}"/>
  </tableStyles>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571500</xdr:colOff>
      <xdr:row>1</xdr:row>
      <xdr:rowOff>56590</xdr:rowOff>
    </xdr:from>
    <xdr:to>
      <xdr:col>9</xdr:col>
      <xdr:colOff>9525</xdr:colOff>
      <xdr:row>8</xdr:row>
      <xdr:rowOff>204757</xdr:rowOff>
    </xdr:to>
    <xdr:pic>
      <xdr:nvPicPr>
        <xdr:cNvPr id="4" name="Picture 4" descr="C:\Users\franklyn.mirabal.INABIE\Desktop\LOGO DIRECCION DE RECURSOS HUMANOS.png">
          <a:extLst>
            <a:ext uri="{FF2B5EF4-FFF2-40B4-BE49-F238E27FC236}">
              <a16:creationId xmlns:a16="http://schemas.microsoft.com/office/drawing/2014/main" id="{526837A1-4F6F-4CD9-8D15-14EF8743E3B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01575" y="304240"/>
          <a:ext cx="3495675" cy="188171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oleObject" Target="file:///\\BE102010\fs_dep_nomina$\GESTI&#211;N%202025\NOMINAS%202025\FEBRERO%202025\NOMINA%20PERSONAL%20TEMPORAL%20FEBRERO%202025.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U:\A&#209;O%202024\NOMINAS\ABRIL%202024\NOMINA%20CONTRATADO%20TEMPORAL%20%20ABRIL%202024.XLS" TargetMode="External"/><Relationship Id="rId1" Type="http://schemas.openxmlformats.org/officeDocument/2006/relationships/externalLinkPath" Target="/A&#209;O%202024/NOMINAS/ABRIL%202024/NOMINA%20CONTRATADO%20TEMPORAL%20%20ABRIL%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oleLink xmlns:r="http://schemas.openxmlformats.org/officeDocument/2006/relationships" r:id="rId1" progId="Excel.SheetBinaryMacroEnabled.12">
    <oleItems>
      <mc:AlternateContent xmlns:mc="http://schemas.openxmlformats.org/markup-compatibility/2006">
        <mc:Choice Requires="x14">
          <x14:oleItem name="!NOMINA PERSONAL TEMPORAL FEBRER!F463C9" advise="1">
            <x14:values>
              <value>
                <val>2559.6799999999998</val>
              </value>
            </x14:values>
          </x14:oleItem>
        </mc:Choice>
        <mc:Fallback>
          <oleItem name="!NOMINA PERSONAL TEMPORAL FEBRER!F463C9" advise="1"/>
        </mc:Fallback>
      </mc:AlternateContent>
    </oleItems>
  </oleLin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MINA CONTRATADO TEMPORAL  ABR"/>
    </sheetNames>
    <sheetDataSet>
      <sheetData sheetId="0">
        <row r="4">
          <cell r="A4" t="str">
            <v>ROSILVIA MARIA MOYA BREA</v>
          </cell>
          <cell r="B4" t="str">
            <v>AUXIIAR DE CONTABILIDAD</v>
          </cell>
          <cell r="C4" t="str">
            <v>00-001-1854220-8</v>
          </cell>
          <cell r="D4">
            <v>801496</v>
          </cell>
          <cell r="E4">
            <v>48000</v>
          </cell>
          <cell r="F4">
            <v>0</v>
          </cell>
          <cell r="G4">
            <v>48000</v>
          </cell>
          <cell r="H4">
            <v>1377.6</v>
          </cell>
          <cell r="I4">
            <v>1571.73</v>
          </cell>
          <cell r="J4">
            <v>1459.2</v>
          </cell>
        </row>
        <row r="5">
          <cell r="A5" t="str">
            <v>ANGEL MANUEL TEJEDA TEJADA</v>
          </cell>
          <cell r="B5" t="str">
            <v>SOPORTE TECNICO</v>
          </cell>
          <cell r="C5" t="str">
            <v>00-402-2445585-3</v>
          </cell>
          <cell r="D5">
            <v>801506</v>
          </cell>
          <cell r="E5">
            <v>48000</v>
          </cell>
          <cell r="F5">
            <v>0</v>
          </cell>
          <cell r="G5">
            <v>48000</v>
          </cell>
          <cell r="H5">
            <v>1377.6</v>
          </cell>
          <cell r="I5">
            <v>1314.41</v>
          </cell>
          <cell r="J5">
            <v>1459.2</v>
          </cell>
        </row>
        <row r="6">
          <cell r="A6" t="str">
            <v>ANA PAOLA BAEZ PIMENTEL DE ACOSTA</v>
          </cell>
          <cell r="B6" t="str">
            <v>AUXIIAR DE CONTABILIDAD</v>
          </cell>
          <cell r="C6" t="str">
            <v>00-223-0153659-9</v>
          </cell>
          <cell r="D6">
            <v>801512</v>
          </cell>
          <cell r="E6">
            <v>48000</v>
          </cell>
          <cell r="F6">
            <v>0</v>
          </cell>
          <cell r="G6">
            <v>48000</v>
          </cell>
          <cell r="H6">
            <v>1377.6</v>
          </cell>
          <cell r="I6">
            <v>1571.73</v>
          </cell>
          <cell r="J6">
            <v>1459.2</v>
          </cell>
        </row>
        <row r="7">
          <cell r="A7" t="str">
            <v>SANTA YSABEL ABAD BELTRAN</v>
          </cell>
          <cell r="B7" t="str">
            <v>INSPECTOR DE ASEGURAMIENTO DE</v>
          </cell>
          <cell r="C7" t="str">
            <v>00-001-1520323-4</v>
          </cell>
          <cell r="D7">
            <v>801566</v>
          </cell>
          <cell r="E7">
            <v>90000</v>
          </cell>
          <cell r="F7">
            <v>0</v>
          </cell>
          <cell r="G7">
            <v>90000</v>
          </cell>
          <cell r="H7">
            <v>2583</v>
          </cell>
          <cell r="I7">
            <v>0</v>
          </cell>
          <cell r="J7">
            <v>2736</v>
          </cell>
        </row>
        <row r="8">
          <cell r="A8" t="str">
            <v>CLAUDIO FAMILIA VALLEJO</v>
          </cell>
          <cell r="B8" t="str">
            <v>ENCARGADO (A) REGIONAL DE BIE</v>
          </cell>
          <cell r="C8" t="str">
            <v>00-001-0066424-2</v>
          </cell>
          <cell r="D8">
            <v>801598</v>
          </cell>
          <cell r="E8">
            <v>131000</v>
          </cell>
          <cell r="F8">
            <v>0</v>
          </cell>
          <cell r="G8">
            <v>131000</v>
          </cell>
          <cell r="H8">
            <v>3759.7</v>
          </cell>
          <cell r="I8">
            <v>19397.34</v>
          </cell>
          <cell r="J8">
            <v>3982.4</v>
          </cell>
        </row>
        <row r="9">
          <cell r="A9" t="str">
            <v>JOSIAS LANTIGUA ALCANTARA</v>
          </cell>
          <cell r="B9" t="str">
            <v>TECNICO DE COMPRAS</v>
          </cell>
          <cell r="C9" t="str">
            <v>00-402-0903185-1</v>
          </cell>
          <cell r="D9">
            <v>801728</v>
          </cell>
          <cell r="E9">
            <v>48000</v>
          </cell>
          <cell r="F9">
            <v>0</v>
          </cell>
          <cell r="G9">
            <v>48000</v>
          </cell>
          <cell r="H9">
            <v>1377.6</v>
          </cell>
          <cell r="I9">
            <v>1571.73</v>
          </cell>
          <cell r="J9">
            <v>1459.2</v>
          </cell>
        </row>
        <row r="10">
          <cell r="A10" t="str">
            <v>YENI MIGUELINA MARTES MONTERO</v>
          </cell>
          <cell r="B10" t="str">
            <v xml:space="preserve">TECNICO DE OPER. PROGRAMA DE </v>
          </cell>
          <cell r="C10" t="str">
            <v>00-108-0000448-2</v>
          </cell>
          <cell r="D10">
            <v>801734</v>
          </cell>
          <cell r="E10">
            <v>45000</v>
          </cell>
          <cell r="F10">
            <v>0</v>
          </cell>
          <cell r="G10">
            <v>45000</v>
          </cell>
          <cell r="H10">
            <v>1291.5</v>
          </cell>
          <cell r="I10">
            <v>1148.33</v>
          </cell>
          <cell r="J10">
            <v>1368</v>
          </cell>
        </row>
        <row r="11">
          <cell r="A11" t="str">
            <v>CASIRIS MIGUEL ROMAN</v>
          </cell>
          <cell r="B11" t="str">
            <v xml:space="preserve">TECNICO DE CALIDAD Y EMPAQUE </v>
          </cell>
          <cell r="C11" t="str">
            <v>00-001-1736111-3</v>
          </cell>
          <cell r="D11">
            <v>801736</v>
          </cell>
          <cell r="E11">
            <v>35000</v>
          </cell>
          <cell r="F11">
            <v>0</v>
          </cell>
          <cell r="G11">
            <v>35000</v>
          </cell>
          <cell r="H11">
            <v>1004.5</v>
          </cell>
          <cell r="I11">
            <v>0</v>
          </cell>
          <cell r="J11">
            <v>1064</v>
          </cell>
        </row>
        <row r="12">
          <cell r="A12" t="str">
            <v>DANIEL JEFFREY QUEZADA ROMERO</v>
          </cell>
          <cell r="B12" t="str">
            <v>TECNICO</v>
          </cell>
          <cell r="C12" t="str">
            <v>00-402-1327384-6</v>
          </cell>
          <cell r="D12">
            <v>801738</v>
          </cell>
          <cell r="E12">
            <v>48000</v>
          </cell>
          <cell r="F12">
            <v>0</v>
          </cell>
          <cell r="G12">
            <v>48000</v>
          </cell>
          <cell r="H12">
            <v>1377.6</v>
          </cell>
          <cell r="I12">
            <v>1571.73</v>
          </cell>
          <cell r="J12">
            <v>1459.2</v>
          </cell>
        </row>
        <row r="13">
          <cell r="A13" t="str">
            <v>ALLENNIS DANNERIS ALCANTARA FELIZ</v>
          </cell>
          <cell r="B13" t="str">
            <v>ANALISTA FINANCIERO</v>
          </cell>
          <cell r="C13" t="str">
            <v>00-003-0084834-8</v>
          </cell>
          <cell r="D13">
            <v>801740</v>
          </cell>
          <cell r="E13">
            <v>55000</v>
          </cell>
          <cell r="F13">
            <v>0</v>
          </cell>
          <cell r="G13">
            <v>55000</v>
          </cell>
          <cell r="H13">
            <v>1578.5</v>
          </cell>
          <cell r="I13">
            <v>2559.6799999999998</v>
          </cell>
          <cell r="J13">
            <v>1672</v>
          </cell>
        </row>
        <row r="14">
          <cell r="A14" t="str">
            <v>ARIDELFI MONTERO MONTERO</v>
          </cell>
          <cell r="B14" t="str">
            <v>TECNICO</v>
          </cell>
          <cell r="C14" t="str">
            <v>00-108-0010279-9</v>
          </cell>
          <cell r="D14">
            <v>801742</v>
          </cell>
          <cell r="E14">
            <v>48000</v>
          </cell>
          <cell r="F14">
            <v>0</v>
          </cell>
          <cell r="G14">
            <v>48000</v>
          </cell>
          <cell r="H14">
            <v>1377.6</v>
          </cell>
          <cell r="I14">
            <v>1571.73</v>
          </cell>
          <cell r="J14">
            <v>1459.2</v>
          </cell>
        </row>
        <row r="15">
          <cell r="A15" t="str">
            <v>LUIS AMIEL FERNANDEZ CORNIELLE</v>
          </cell>
          <cell r="B15" t="str">
            <v>TECNICO</v>
          </cell>
          <cell r="C15" t="str">
            <v>00-402-1380255-2</v>
          </cell>
          <cell r="D15">
            <v>801750</v>
          </cell>
          <cell r="E15">
            <v>43000</v>
          </cell>
          <cell r="F15">
            <v>0</v>
          </cell>
          <cell r="G15">
            <v>43000</v>
          </cell>
          <cell r="H15">
            <v>1234.0999999999999</v>
          </cell>
          <cell r="I15">
            <v>866.06</v>
          </cell>
          <cell r="J15">
            <v>1307.2</v>
          </cell>
        </row>
        <row r="16">
          <cell r="A16" t="str">
            <v>MARIA CELESTE RUIZ PAULINO</v>
          </cell>
          <cell r="B16" t="str">
            <v>ASISTENTE</v>
          </cell>
          <cell r="C16" t="str">
            <v>00-225-0091408-4</v>
          </cell>
          <cell r="D16">
            <v>801752</v>
          </cell>
          <cell r="E16">
            <v>90000</v>
          </cell>
          <cell r="F16">
            <v>0</v>
          </cell>
          <cell r="G16">
            <v>90000</v>
          </cell>
          <cell r="H16">
            <v>2583</v>
          </cell>
          <cell r="I16">
            <v>9753.1200000000008</v>
          </cell>
          <cell r="J16">
            <v>2736</v>
          </cell>
        </row>
        <row r="17">
          <cell r="A17" t="str">
            <v>ROSA MARGARITA SANTANA ROSARIO</v>
          </cell>
          <cell r="B17" t="str">
            <v>COORDINADOR ADM</v>
          </cell>
          <cell r="C17" t="str">
            <v>00-001-0712264-0</v>
          </cell>
          <cell r="D17">
            <v>801754</v>
          </cell>
          <cell r="E17">
            <v>90000</v>
          </cell>
          <cell r="F17">
            <v>0</v>
          </cell>
          <cell r="G17">
            <v>90000</v>
          </cell>
          <cell r="H17">
            <v>2583</v>
          </cell>
          <cell r="I17">
            <v>9753.1200000000008</v>
          </cell>
          <cell r="J17">
            <v>2736</v>
          </cell>
        </row>
        <row r="18">
          <cell r="A18" t="str">
            <v>YANUARY SANCHEZ FIGUEREO</v>
          </cell>
          <cell r="B18" t="str">
            <v>TECNICO</v>
          </cell>
          <cell r="C18" t="str">
            <v>00-001-1805032-7</v>
          </cell>
          <cell r="D18">
            <v>801756</v>
          </cell>
          <cell r="E18">
            <v>48000</v>
          </cell>
          <cell r="F18">
            <v>0</v>
          </cell>
          <cell r="G18">
            <v>48000</v>
          </cell>
          <cell r="H18">
            <v>1377.6</v>
          </cell>
          <cell r="I18">
            <v>1571.73</v>
          </cell>
          <cell r="J18">
            <v>1459.2</v>
          </cell>
        </row>
        <row r="19">
          <cell r="A19" t="str">
            <v>RAMON ANTONIO GONZALEZ ALCANTARA</v>
          </cell>
          <cell r="B19" t="str">
            <v>ENCARGADO(A) D SECCION DE MAN</v>
          </cell>
          <cell r="C19" t="str">
            <v>00-093-0023505-9</v>
          </cell>
          <cell r="D19">
            <v>801758</v>
          </cell>
          <cell r="E19">
            <v>90000</v>
          </cell>
          <cell r="F19">
            <v>0</v>
          </cell>
          <cell r="G19">
            <v>90000</v>
          </cell>
          <cell r="H19">
            <v>2583</v>
          </cell>
          <cell r="I19">
            <v>9753.1200000000008</v>
          </cell>
          <cell r="J19">
            <v>2736</v>
          </cell>
        </row>
        <row r="20">
          <cell r="A20" t="str">
            <v>ENMANUEL VALDEZ ALCANTARA</v>
          </cell>
          <cell r="B20" t="str">
            <v>INSPECTOR DE ASEGURAMIENTO DE</v>
          </cell>
          <cell r="C20" t="str">
            <v>00-110-0006879-8</v>
          </cell>
          <cell r="D20">
            <v>801760</v>
          </cell>
          <cell r="E20">
            <v>65000</v>
          </cell>
          <cell r="F20">
            <v>0</v>
          </cell>
          <cell r="G20">
            <v>65000</v>
          </cell>
          <cell r="H20">
            <v>1865.5</v>
          </cell>
          <cell r="I20">
            <v>4427.58</v>
          </cell>
          <cell r="J20">
            <v>1976</v>
          </cell>
        </row>
        <row r="21">
          <cell r="A21" t="str">
            <v>PAMELA ANYINET MEJIA TAVERAS</v>
          </cell>
          <cell r="B21" t="str">
            <v>INSPECTOR DE ASEGURAMIENTO DE</v>
          </cell>
          <cell r="C21" t="str">
            <v>00-001-1853882-6</v>
          </cell>
          <cell r="D21">
            <v>801762</v>
          </cell>
          <cell r="E21">
            <v>65000</v>
          </cell>
          <cell r="F21">
            <v>0</v>
          </cell>
          <cell r="G21">
            <v>65000</v>
          </cell>
          <cell r="H21">
            <v>1865.5</v>
          </cell>
          <cell r="I21">
            <v>4427.58</v>
          </cell>
          <cell r="J21">
            <v>1976</v>
          </cell>
        </row>
        <row r="22">
          <cell r="A22" t="str">
            <v>MANUEL ELIAS LUGO MONCION</v>
          </cell>
          <cell r="B22" t="str">
            <v>TECNICO DE ALIMENTACION ESCOL</v>
          </cell>
          <cell r="C22" t="str">
            <v>00-224-0082768-3</v>
          </cell>
          <cell r="D22">
            <v>801772</v>
          </cell>
          <cell r="E22">
            <v>60000</v>
          </cell>
          <cell r="F22">
            <v>0</v>
          </cell>
          <cell r="G22">
            <v>60000</v>
          </cell>
          <cell r="H22">
            <v>1722</v>
          </cell>
          <cell r="I22">
            <v>3486.68</v>
          </cell>
          <cell r="J22">
            <v>1824</v>
          </cell>
        </row>
        <row r="23">
          <cell r="A23" t="str">
            <v>BETANIA HIDALISA SEGURA SANCHEZ</v>
          </cell>
          <cell r="B23" t="str">
            <v>CONTADOR</v>
          </cell>
          <cell r="C23" t="str">
            <v>00-017-0001717-9</v>
          </cell>
          <cell r="D23">
            <v>801780</v>
          </cell>
          <cell r="E23">
            <v>55000</v>
          </cell>
          <cell r="F23">
            <v>0</v>
          </cell>
          <cell r="G23">
            <v>55000</v>
          </cell>
          <cell r="H23">
            <v>1578.5</v>
          </cell>
          <cell r="I23">
            <v>2559.6799999999998</v>
          </cell>
          <cell r="J23">
            <v>1672</v>
          </cell>
        </row>
        <row r="24">
          <cell r="A24" t="str">
            <v>CINTHIA ELIZABETH CUEVAS VARGAS</v>
          </cell>
          <cell r="B24" t="str">
            <v>TECNICO</v>
          </cell>
          <cell r="C24" t="str">
            <v>00-108-0009230-5</v>
          </cell>
          <cell r="D24">
            <v>801782</v>
          </cell>
          <cell r="E24">
            <v>48000</v>
          </cell>
          <cell r="F24">
            <v>0</v>
          </cell>
          <cell r="G24">
            <v>48000</v>
          </cell>
          <cell r="H24">
            <v>1377.6</v>
          </cell>
          <cell r="I24">
            <v>1571.73</v>
          </cell>
          <cell r="J24">
            <v>1459.2</v>
          </cell>
        </row>
        <row r="25">
          <cell r="A25" t="str">
            <v>HECTOR RAFAEL VILLALONA QUEZADA</v>
          </cell>
          <cell r="B25" t="str">
            <v>TECNICO</v>
          </cell>
          <cell r="C25" t="str">
            <v>00-108-0010602-2</v>
          </cell>
          <cell r="D25">
            <v>801784</v>
          </cell>
          <cell r="E25">
            <v>48000</v>
          </cell>
          <cell r="F25">
            <v>0</v>
          </cell>
          <cell r="G25">
            <v>48000</v>
          </cell>
          <cell r="H25">
            <v>1377.6</v>
          </cell>
          <cell r="I25">
            <v>1571.73</v>
          </cell>
          <cell r="J25">
            <v>1459.2</v>
          </cell>
        </row>
        <row r="26">
          <cell r="A26" t="str">
            <v>ANA TERESA RODRIGUEZ FLORENTINO</v>
          </cell>
          <cell r="B26" t="str">
            <v>CONTADOR</v>
          </cell>
          <cell r="C26" t="str">
            <v>00-001-1558497-1</v>
          </cell>
          <cell r="D26">
            <v>801786</v>
          </cell>
          <cell r="E26">
            <v>60000</v>
          </cell>
          <cell r="F26">
            <v>0</v>
          </cell>
          <cell r="G26">
            <v>60000</v>
          </cell>
          <cell r="H26">
            <v>1722</v>
          </cell>
          <cell r="I26">
            <v>3486.68</v>
          </cell>
          <cell r="J26">
            <v>1824</v>
          </cell>
        </row>
        <row r="27">
          <cell r="A27" t="str">
            <v>REYITA DE LOS SANTOS MESA</v>
          </cell>
          <cell r="B27" t="str">
            <v>CONTADOR</v>
          </cell>
          <cell r="C27" t="str">
            <v>00-223-0096108-7</v>
          </cell>
          <cell r="D27">
            <v>801788</v>
          </cell>
          <cell r="E27">
            <v>70000</v>
          </cell>
          <cell r="F27">
            <v>0</v>
          </cell>
          <cell r="G27">
            <v>70000</v>
          </cell>
          <cell r="H27">
            <v>2009</v>
          </cell>
          <cell r="I27">
            <v>5025.38</v>
          </cell>
          <cell r="J27">
            <v>2128</v>
          </cell>
        </row>
        <row r="28">
          <cell r="A28" t="str">
            <v xml:space="preserve">YANEIRA ALEXANDRA ROBLES MORENO DE </v>
          </cell>
          <cell r="B28" t="str">
            <v>CONTADOR</v>
          </cell>
          <cell r="C28" t="str">
            <v>00-001-1320457-2</v>
          </cell>
          <cell r="D28">
            <v>801790</v>
          </cell>
          <cell r="E28">
            <v>60000</v>
          </cell>
          <cell r="F28">
            <v>0</v>
          </cell>
          <cell r="G28">
            <v>60000</v>
          </cell>
          <cell r="H28">
            <v>1722</v>
          </cell>
          <cell r="I28">
            <v>3486.68</v>
          </cell>
          <cell r="J28">
            <v>1824</v>
          </cell>
        </row>
        <row r="29">
          <cell r="A29" t="str">
            <v>WENDY DELIA VIDAL LANCE</v>
          </cell>
          <cell r="B29" t="str">
            <v>TECNICO</v>
          </cell>
          <cell r="C29" t="str">
            <v>00-225-0010171-6</v>
          </cell>
          <cell r="D29">
            <v>801820</v>
          </cell>
          <cell r="E29">
            <v>48000</v>
          </cell>
          <cell r="F29">
            <v>0</v>
          </cell>
          <cell r="G29">
            <v>48000</v>
          </cell>
          <cell r="H29">
            <v>1377.6</v>
          </cell>
          <cell r="I29">
            <v>1571.73</v>
          </cell>
          <cell r="J29">
            <v>1459.2</v>
          </cell>
        </row>
        <row r="30">
          <cell r="A30" t="str">
            <v>LUIS OMAR SANTIAGO MOSQUEA</v>
          </cell>
          <cell r="B30" t="str">
            <v>ENCARGADO (A) DE DEPARTAMENTO</v>
          </cell>
          <cell r="C30" t="str">
            <v>00-081-0007491-6</v>
          </cell>
          <cell r="D30">
            <v>801918</v>
          </cell>
          <cell r="E30">
            <v>125000</v>
          </cell>
          <cell r="F30">
            <v>0</v>
          </cell>
          <cell r="G30">
            <v>125000</v>
          </cell>
          <cell r="H30">
            <v>3587.5</v>
          </cell>
          <cell r="I30">
            <v>17985.990000000002</v>
          </cell>
          <cell r="J30">
            <v>3800</v>
          </cell>
        </row>
        <row r="31">
          <cell r="A31" t="str">
            <v>FRANCINA MARIA RODRIGUEZ OSORIA</v>
          </cell>
          <cell r="B31" t="str">
            <v>CONTADOR</v>
          </cell>
          <cell r="C31" t="str">
            <v>00-402-1099740-5</v>
          </cell>
          <cell r="D31">
            <v>801926</v>
          </cell>
          <cell r="E31">
            <v>60000</v>
          </cell>
          <cell r="F31">
            <v>0</v>
          </cell>
          <cell r="G31">
            <v>60000</v>
          </cell>
          <cell r="H31">
            <v>1722</v>
          </cell>
          <cell r="I31">
            <v>2800.49</v>
          </cell>
          <cell r="J31">
            <v>1824</v>
          </cell>
        </row>
        <row r="32">
          <cell r="A32" t="str">
            <v>MARTHA MARIA NUÑEZ FERNANDEZ</v>
          </cell>
          <cell r="B32" t="str">
            <v>COORDINADOR (A) REGIONAL DE N</v>
          </cell>
          <cell r="C32" t="str">
            <v>00-031-0418951-3</v>
          </cell>
          <cell r="D32">
            <v>801928</v>
          </cell>
          <cell r="E32">
            <v>75000</v>
          </cell>
          <cell r="F32">
            <v>0</v>
          </cell>
          <cell r="G32">
            <v>75000</v>
          </cell>
          <cell r="H32">
            <v>2152.5</v>
          </cell>
          <cell r="I32">
            <v>6309.38</v>
          </cell>
          <cell r="J32">
            <v>2280</v>
          </cell>
        </row>
        <row r="33">
          <cell r="A33" t="str">
            <v>CAROLINA BAEZ GRATERO</v>
          </cell>
          <cell r="B33" t="str">
            <v>TECNICO DE ALIMENTACION ESCOL</v>
          </cell>
          <cell r="C33" t="str">
            <v>00-350-0001491-6</v>
          </cell>
          <cell r="D33">
            <v>801930</v>
          </cell>
          <cell r="E33">
            <v>60000</v>
          </cell>
          <cell r="F33">
            <v>0</v>
          </cell>
          <cell r="G33">
            <v>60000</v>
          </cell>
          <cell r="H33">
            <v>1722</v>
          </cell>
          <cell r="I33">
            <v>3486.68</v>
          </cell>
          <cell r="J33">
            <v>1824</v>
          </cell>
        </row>
        <row r="34">
          <cell r="A34" t="str">
            <v>EDUARLIN MANUEL JIMENEZ LANTIGUA</v>
          </cell>
          <cell r="B34" t="str">
            <v>CONTADOR</v>
          </cell>
          <cell r="C34" t="str">
            <v>00-224-0043361-5</v>
          </cell>
          <cell r="D34">
            <v>801938</v>
          </cell>
          <cell r="E34">
            <v>60000</v>
          </cell>
          <cell r="F34">
            <v>0</v>
          </cell>
          <cell r="G34">
            <v>60000</v>
          </cell>
          <cell r="H34">
            <v>1722</v>
          </cell>
          <cell r="I34">
            <v>3486.68</v>
          </cell>
          <cell r="J34">
            <v>1824</v>
          </cell>
        </row>
        <row r="35">
          <cell r="A35" t="str">
            <v>VERONICA LIBERATO RAMOS</v>
          </cell>
          <cell r="B35" t="str">
            <v>OFICIAL DE ATENCION AL USUARI</v>
          </cell>
          <cell r="C35" t="str">
            <v>00-001-0061459-3</v>
          </cell>
          <cell r="D35">
            <v>801950</v>
          </cell>
          <cell r="E35">
            <v>65000</v>
          </cell>
          <cell r="F35">
            <v>0</v>
          </cell>
          <cell r="G35">
            <v>65000</v>
          </cell>
          <cell r="H35">
            <v>1865.5</v>
          </cell>
          <cell r="I35">
            <v>4427.58</v>
          </cell>
          <cell r="J35">
            <v>1976</v>
          </cell>
        </row>
        <row r="36">
          <cell r="A36" t="str">
            <v>MILTHON PANIAGUA DELGADO</v>
          </cell>
          <cell r="B36" t="str">
            <v>TECNICO DE ALIMENTACION ESCOL</v>
          </cell>
          <cell r="C36" t="str">
            <v>00-001-1890502-5</v>
          </cell>
          <cell r="D36">
            <v>801954</v>
          </cell>
          <cell r="E36">
            <v>60000</v>
          </cell>
          <cell r="F36">
            <v>0</v>
          </cell>
          <cell r="G36">
            <v>60000</v>
          </cell>
          <cell r="H36">
            <v>1722</v>
          </cell>
          <cell r="I36">
            <v>3486.68</v>
          </cell>
          <cell r="J36">
            <v>1824</v>
          </cell>
        </row>
        <row r="37">
          <cell r="A37" t="str">
            <v>MARLENY PAULINO SANTOS</v>
          </cell>
          <cell r="B37" t="str">
            <v>COORD(A) REGIONAL DE ASEGURAM</v>
          </cell>
          <cell r="C37" t="str">
            <v>00-051-0023680-0</v>
          </cell>
          <cell r="D37">
            <v>801962</v>
          </cell>
          <cell r="E37">
            <v>75000</v>
          </cell>
          <cell r="F37">
            <v>0</v>
          </cell>
          <cell r="G37">
            <v>75000</v>
          </cell>
          <cell r="H37">
            <v>2152.5</v>
          </cell>
          <cell r="I37">
            <v>5966.28</v>
          </cell>
          <cell r="J37">
            <v>2280</v>
          </cell>
        </row>
        <row r="38">
          <cell r="A38" t="str">
            <v>MARIA LUISA SANTOS ROSARIO</v>
          </cell>
          <cell r="B38" t="str">
            <v>COORDINADOR (A) REGIONAL DE N</v>
          </cell>
          <cell r="C38" t="str">
            <v>00-047-0077019-3</v>
          </cell>
          <cell r="D38">
            <v>801964</v>
          </cell>
          <cell r="E38">
            <v>75000</v>
          </cell>
          <cell r="F38">
            <v>0</v>
          </cell>
          <cell r="G38">
            <v>75000</v>
          </cell>
          <cell r="H38">
            <v>2152.5</v>
          </cell>
          <cell r="I38">
            <v>6309.38</v>
          </cell>
          <cell r="J38">
            <v>2280</v>
          </cell>
        </row>
        <row r="39">
          <cell r="A39" t="str">
            <v>ELADIO MALAQUIA ARIAS SUAREZ</v>
          </cell>
          <cell r="B39" t="str">
            <v>ENCARGADO (A) REGIONAL DE BIE</v>
          </cell>
          <cell r="C39" t="str">
            <v>00-003-0026000-7</v>
          </cell>
          <cell r="D39">
            <v>801968</v>
          </cell>
          <cell r="E39">
            <v>131000</v>
          </cell>
          <cell r="F39">
            <v>0</v>
          </cell>
          <cell r="G39">
            <v>131000</v>
          </cell>
          <cell r="H39">
            <v>3759.7</v>
          </cell>
          <cell r="I39">
            <v>19397.34</v>
          </cell>
          <cell r="J39">
            <v>3982.4</v>
          </cell>
        </row>
        <row r="40">
          <cell r="A40" t="str">
            <v>LOIDA EUNICE LEONARDO RIJO</v>
          </cell>
          <cell r="B40" t="str">
            <v>ENCARGADO SECCION DE MAYORDOM</v>
          </cell>
          <cell r="C40" t="str">
            <v>00-001-0529496-1</v>
          </cell>
          <cell r="D40">
            <v>801979</v>
          </cell>
          <cell r="E40">
            <v>110000</v>
          </cell>
          <cell r="F40">
            <v>0</v>
          </cell>
          <cell r="G40">
            <v>110000</v>
          </cell>
          <cell r="H40">
            <v>3157</v>
          </cell>
          <cell r="I40">
            <v>14457.62</v>
          </cell>
          <cell r="J40">
            <v>3344</v>
          </cell>
        </row>
        <row r="41">
          <cell r="A41" t="str">
            <v>ALDRO DIAZ NATERA</v>
          </cell>
          <cell r="B41" t="str">
            <v>TECNICO DE ALIMENTACION ESCOL</v>
          </cell>
          <cell r="C41" t="str">
            <v>00-402-2100140-3</v>
          </cell>
          <cell r="D41">
            <v>801983</v>
          </cell>
          <cell r="E41">
            <v>60000</v>
          </cell>
          <cell r="F41">
            <v>0</v>
          </cell>
          <cell r="G41">
            <v>60000</v>
          </cell>
          <cell r="H41">
            <v>1722</v>
          </cell>
          <cell r="I41">
            <v>3486.68</v>
          </cell>
          <cell r="J41">
            <v>1824</v>
          </cell>
        </row>
        <row r="42">
          <cell r="A42" t="str">
            <v>SIMONA ROSA LANTIGUA</v>
          </cell>
          <cell r="B42" t="str">
            <v>CONTADOR</v>
          </cell>
          <cell r="C42" t="str">
            <v>00-001-0207428-3</v>
          </cell>
          <cell r="D42">
            <v>801985</v>
          </cell>
          <cell r="E42">
            <v>60000</v>
          </cell>
          <cell r="F42">
            <v>0</v>
          </cell>
          <cell r="G42">
            <v>60000</v>
          </cell>
          <cell r="H42">
            <v>1722</v>
          </cell>
          <cell r="I42">
            <v>3486.68</v>
          </cell>
          <cell r="J42">
            <v>1824</v>
          </cell>
        </row>
        <row r="43">
          <cell r="A43" t="str">
            <v>ERIDANIA BRITO GONZALEZ</v>
          </cell>
          <cell r="B43" t="str">
            <v>CONTADOR</v>
          </cell>
          <cell r="C43" t="str">
            <v>00-001-1508545-8</v>
          </cell>
          <cell r="D43">
            <v>801989</v>
          </cell>
          <cell r="E43">
            <v>60000</v>
          </cell>
          <cell r="F43">
            <v>0</v>
          </cell>
          <cell r="G43">
            <v>60000</v>
          </cell>
          <cell r="H43">
            <v>1722</v>
          </cell>
          <cell r="I43">
            <v>3486.68</v>
          </cell>
          <cell r="J43">
            <v>1824</v>
          </cell>
        </row>
        <row r="44">
          <cell r="A44" t="str">
            <v>GRICELDA MERCEDES PEÑA DE CANDELARI</v>
          </cell>
          <cell r="B44" t="str">
            <v>CONTADOR</v>
          </cell>
          <cell r="C44" t="str">
            <v>00-001-0484091-3</v>
          </cell>
          <cell r="D44">
            <v>801991</v>
          </cell>
          <cell r="E44">
            <v>60000</v>
          </cell>
          <cell r="F44">
            <v>0</v>
          </cell>
          <cell r="G44">
            <v>60000</v>
          </cell>
          <cell r="H44">
            <v>1722</v>
          </cell>
          <cell r="I44">
            <v>3486.68</v>
          </cell>
          <cell r="J44">
            <v>1824</v>
          </cell>
        </row>
        <row r="45">
          <cell r="A45" t="str">
            <v>SHAYANNE LEONEL VASQUEZ MORALES</v>
          </cell>
          <cell r="B45" t="str">
            <v>CONTADOR</v>
          </cell>
          <cell r="C45" t="str">
            <v>00-402-2184798-7</v>
          </cell>
          <cell r="D45">
            <v>801993</v>
          </cell>
          <cell r="E45">
            <v>60000</v>
          </cell>
          <cell r="F45">
            <v>0</v>
          </cell>
          <cell r="G45">
            <v>60000</v>
          </cell>
          <cell r="H45">
            <v>1722</v>
          </cell>
          <cell r="I45">
            <v>3486.68</v>
          </cell>
          <cell r="J45">
            <v>1824</v>
          </cell>
        </row>
        <row r="46">
          <cell r="A46" t="str">
            <v>YOSVANI CESPEDES SABINA</v>
          </cell>
          <cell r="B46" t="str">
            <v>ADMINISTRADOR DE MONITOREO DE</v>
          </cell>
          <cell r="C46" t="str">
            <v>00-402-3727048-9</v>
          </cell>
          <cell r="D46">
            <v>802115</v>
          </cell>
          <cell r="E46">
            <v>90000</v>
          </cell>
          <cell r="F46">
            <v>0</v>
          </cell>
          <cell r="G46">
            <v>90000</v>
          </cell>
          <cell r="H46">
            <v>2583</v>
          </cell>
          <cell r="I46">
            <v>9753.1200000000008</v>
          </cell>
          <cell r="J46">
            <v>2736</v>
          </cell>
        </row>
        <row r="47">
          <cell r="A47" t="str">
            <v>EDUARDO ANDRES LEYBA ROSARIO</v>
          </cell>
          <cell r="B47" t="str">
            <v xml:space="preserve">ENCARGADO (A) DE LA DIVISION </v>
          </cell>
          <cell r="C47" t="str">
            <v>00-020-0008379-6</v>
          </cell>
          <cell r="D47">
            <v>802117</v>
          </cell>
          <cell r="E47">
            <v>90000</v>
          </cell>
          <cell r="F47">
            <v>0</v>
          </cell>
          <cell r="G47">
            <v>90000</v>
          </cell>
          <cell r="H47">
            <v>2583</v>
          </cell>
          <cell r="I47">
            <v>9753.1200000000008</v>
          </cell>
          <cell r="J47">
            <v>2736</v>
          </cell>
        </row>
        <row r="48">
          <cell r="A48" t="str">
            <v>RAFAELINA BERIGUETE SALVADOR</v>
          </cell>
          <cell r="B48" t="str">
            <v>COORDINADOR  (A)  DE COOPERAT</v>
          </cell>
          <cell r="C48" t="str">
            <v>00-014-0014613-8</v>
          </cell>
          <cell r="D48">
            <v>802133</v>
          </cell>
          <cell r="E48">
            <v>75000</v>
          </cell>
          <cell r="F48">
            <v>0</v>
          </cell>
          <cell r="G48">
            <v>75000</v>
          </cell>
          <cell r="H48">
            <v>2152.5</v>
          </cell>
          <cell r="I48">
            <v>6309.38</v>
          </cell>
          <cell r="J48">
            <v>2280</v>
          </cell>
        </row>
        <row r="49">
          <cell r="A49" t="str">
            <v>MARTIN SIMEON LIRIANO GUZMAN</v>
          </cell>
          <cell r="B49" t="str">
            <v xml:space="preserve">TECNICO DE CALIDAD Y EMPAQUE </v>
          </cell>
          <cell r="C49" t="str">
            <v>00-031-0258657-9</v>
          </cell>
          <cell r="D49">
            <v>802135</v>
          </cell>
          <cell r="E49">
            <v>48000</v>
          </cell>
          <cell r="F49">
            <v>0</v>
          </cell>
          <cell r="G49">
            <v>48000</v>
          </cell>
          <cell r="H49">
            <v>1377.6</v>
          </cell>
          <cell r="I49">
            <v>1571.73</v>
          </cell>
          <cell r="J49">
            <v>1459.2</v>
          </cell>
        </row>
        <row r="50">
          <cell r="A50" t="str">
            <v>RAFAELA SAMANDRA BERNAVEL CUEVAS</v>
          </cell>
          <cell r="B50" t="str">
            <v>CONTADOR</v>
          </cell>
          <cell r="C50" t="str">
            <v>00-019-0002818-2</v>
          </cell>
          <cell r="D50">
            <v>802139</v>
          </cell>
          <cell r="E50">
            <v>65000</v>
          </cell>
          <cell r="F50">
            <v>0</v>
          </cell>
          <cell r="G50">
            <v>65000</v>
          </cell>
          <cell r="H50">
            <v>1865.5</v>
          </cell>
          <cell r="I50">
            <v>4427.58</v>
          </cell>
          <cell r="J50">
            <v>1976</v>
          </cell>
        </row>
        <row r="51">
          <cell r="A51" t="str">
            <v>ARIELA QUEZADA MORA</v>
          </cell>
          <cell r="B51" t="str">
            <v>ABOGADO</v>
          </cell>
          <cell r="C51" t="str">
            <v>00-108-0009383-2</v>
          </cell>
          <cell r="D51">
            <v>802145</v>
          </cell>
          <cell r="E51">
            <v>60000</v>
          </cell>
          <cell r="F51">
            <v>0</v>
          </cell>
          <cell r="G51">
            <v>60000</v>
          </cell>
          <cell r="H51">
            <v>1722</v>
          </cell>
          <cell r="I51">
            <v>3486.68</v>
          </cell>
          <cell r="J51">
            <v>1824</v>
          </cell>
        </row>
        <row r="52">
          <cell r="A52" t="str">
            <v>TAIMI SUGELY GONZALEZ DOMINGUEZ</v>
          </cell>
          <cell r="B52" t="str">
            <v xml:space="preserve">TECNICO DE OPER. PROGRAMA DE </v>
          </cell>
          <cell r="C52" t="str">
            <v>00-402-3011167-2</v>
          </cell>
          <cell r="D52">
            <v>802149</v>
          </cell>
          <cell r="E52">
            <v>45500</v>
          </cell>
          <cell r="F52">
            <v>0</v>
          </cell>
          <cell r="G52">
            <v>45500</v>
          </cell>
          <cell r="H52">
            <v>1305.8499999999999</v>
          </cell>
          <cell r="I52">
            <v>1218.8900000000001</v>
          </cell>
          <cell r="J52">
            <v>1383.2</v>
          </cell>
        </row>
        <row r="53">
          <cell r="A53" t="str">
            <v>FELLO ANTONIO DE LEON VALDEZ</v>
          </cell>
          <cell r="B53" t="str">
            <v xml:space="preserve">TECNICO DE OPER. PROGRAMA DE </v>
          </cell>
          <cell r="C53" t="str">
            <v>00-011-0031106-5</v>
          </cell>
          <cell r="D53">
            <v>802151</v>
          </cell>
          <cell r="E53">
            <v>45500</v>
          </cell>
          <cell r="F53">
            <v>0</v>
          </cell>
          <cell r="G53">
            <v>45500</v>
          </cell>
          <cell r="H53">
            <v>1305.8499999999999</v>
          </cell>
          <cell r="I53">
            <v>704.25</v>
          </cell>
          <cell r="J53">
            <v>1383.2</v>
          </cell>
        </row>
        <row r="54">
          <cell r="A54" t="str">
            <v>FLORANGEL SHANTAL QUEZADA MORA</v>
          </cell>
          <cell r="B54" t="str">
            <v>ABOGADO</v>
          </cell>
          <cell r="C54" t="str">
            <v>00-402-0065828-0</v>
          </cell>
          <cell r="D54">
            <v>802155</v>
          </cell>
          <cell r="E54">
            <v>75000</v>
          </cell>
          <cell r="F54">
            <v>0</v>
          </cell>
          <cell r="G54">
            <v>75000</v>
          </cell>
          <cell r="H54">
            <v>2152.5</v>
          </cell>
          <cell r="I54">
            <v>6309.38</v>
          </cell>
          <cell r="J54">
            <v>2280</v>
          </cell>
        </row>
        <row r="55">
          <cell r="A55" t="str">
            <v>XENIA MARIA MERCADO MEJIA</v>
          </cell>
          <cell r="B55" t="str">
            <v>ANALISTA DE COMPRAS Y CONTRAT</v>
          </cell>
          <cell r="C55" t="str">
            <v>00-229-0010257-9</v>
          </cell>
          <cell r="D55">
            <v>802161</v>
          </cell>
          <cell r="E55">
            <v>80500</v>
          </cell>
          <cell r="F55">
            <v>0</v>
          </cell>
          <cell r="G55">
            <v>80500</v>
          </cell>
          <cell r="H55">
            <v>2310.35</v>
          </cell>
          <cell r="I55">
            <v>7089.62</v>
          </cell>
          <cell r="J55">
            <v>2447.1999999999998</v>
          </cell>
        </row>
        <row r="56">
          <cell r="A56" t="str">
            <v>VICTOR MELO REYES</v>
          </cell>
          <cell r="B56" t="str">
            <v>SUPERVISOR DE DISTRITO</v>
          </cell>
          <cell r="C56" t="str">
            <v>00-018-0060797-8</v>
          </cell>
          <cell r="D56">
            <v>802167</v>
          </cell>
          <cell r="E56">
            <v>75000</v>
          </cell>
          <cell r="F56">
            <v>0</v>
          </cell>
          <cell r="G56">
            <v>75000</v>
          </cell>
          <cell r="H56">
            <v>2152.5</v>
          </cell>
          <cell r="I56">
            <v>6309.38</v>
          </cell>
          <cell r="J56">
            <v>2280</v>
          </cell>
        </row>
        <row r="57">
          <cell r="A57" t="str">
            <v>RANYELI FRIAS CAMPUSANO</v>
          </cell>
          <cell r="B57" t="str">
            <v>ENCARGADO DE CONTABILIDAD</v>
          </cell>
          <cell r="C57" t="str">
            <v>00-223-0048133-4</v>
          </cell>
          <cell r="D57">
            <v>802169</v>
          </cell>
          <cell r="E57">
            <v>140000</v>
          </cell>
          <cell r="F57">
            <v>0</v>
          </cell>
          <cell r="G57">
            <v>140000</v>
          </cell>
          <cell r="H57">
            <v>4018</v>
          </cell>
          <cell r="I57">
            <v>17132.099999999999</v>
          </cell>
          <cell r="J57">
            <v>4256</v>
          </cell>
        </row>
        <row r="58">
          <cell r="A58" t="str">
            <v>LUIS FABIO BONELLY PIÑA</v>
          </cell>
          <cell r="B58" t="str">
            <v>AUXIIAR DE CONTABILIDAD</v>
          </cell>
          <cell r="C58" t="str">
            <v>00-402-2221032-6</v>
          </cell>
          <cell r="D58">
            <v>802173</v>
          </cell>
          <cell r="E58">
            <v>48000</v>
          </cell>
          <cell r="F58">
            <v>0</v>
          </cell>
          <cell r="G58">
            <v>48000</v>
          </cell>
          <cell r="H58">
            <v>1377.6</v>
          </cell>
          <cell r="I58">
            <v>1571.73</v>
          </cell>
          <cell r="J58">
            <v>1459.2</v>
          </cell>
        </row>
        <row r="59">
          <cell r="A59" t="str">
            <v>LOURDES TRINIDAD SURIEL</v>
          </cell>
          <cell r="B59" t="str">
            <v>TECNICO DE SERVICIOS SOCIALES</v>
          </cell>
          <cell r="C59" t="str">
            <v>00-053-0019605-1</v>
          </cell>
          <cell r="D59">
            <v>802175</v>
          </cell>
          <cell r="E59">
            <v>48000</v>
          </cell>
          <cell r="F59">
            <v>0</v>
          </cell>
          <cell r="G59">
            <v>48000</v>
          </cell>
          <cell r="H59">
            <v>1377.6</v>
          </cell>
          <cell r="I59">
            <v>1571.73</v>
          </cell>
          <cell r="J59">
            <v>1459.2</v>
          </cell>
        </row>
        <row r="60">
          <cell r="A60" t="str">
            <v>MARIA MERCEDES TORRES GUERRERO</v>
          </cell>
          <cell r="B60" t="str">
            <v>DIAGRAMADOR</v>
          </cell>
          <cell r="C60" t="str">
            <v>00-001-1112257-8</v>
          </cell>
          <cell r="D60">
            <v>802179</v>
          </cell>
          <cell r="E60">
            <v>48000</v>
          </cell>
          <cell r="F60">
            <v>0</v>
          </cell>
          <cell r="G60">
            <v>48000</v>
          </cell>
          <cell r="H60">
            <v>1377.6</v>
          </cell>
          <cell r="I60">
            <v>1571.73</v>
          </cell>
          <cell r="J60">
            <v>1459.2</v>
          </cell>
        </row>
        <row r="61">
          <cell r="A61" t="str">
            <v>BERNARDO FIGUEREO GUZMAN</v>
          </cell>
          <cell r="B61" t="str">
            <v>COORDINADOR (A) REGIONAL DE N</v>
          </cell>
          <cell r="C61" t="str">
            <v>00-123-0011023-1</v>
          </cell>
          <cell r="D61">
            <v>802193</v>
          </cell>
          <cell r="E61">
            <v>65000</v>
          </cell>
          <cell r="F61">
            <v>0</v>
          </cell>
          <cell r="G61">
            <v>65000</v>
          </cell>
          <cell r="H61">
            <v>1865.5</v>
          </cell>
          <cell r="I61">
            <v>4084.48</v>
          </cell>
          <cell r="J61">
            <v>1976</v>
          </cell>
        </row>
        <row r="62">
          <cell r="A62" t="str">
            <v>ERNESTO ABEL MARTINEZ SILVESTRE</v>
          </cell>
          <cell r="B62" t="str">
            <v xml:space="preserve">TECNICO DE OPER. PROGRAMA DE </v>
          </cell>
          <cell r="C62" t="str">
            <v>00-402-2718955-8</v>
          </cell>
          <cell r="D62">
            <v>802199</v>
          </cell>
          <cell r="E62">
            <v>60000</v>
          </cell>
          <cell r="F62">
            <v>0</v>
          </cell>
          <cell r="G62">
            <v>60000</v>
          </cell>
          <cell r="H62">
            <v>1722</v>
          </cell>
          <cell r="I62">
            <v>3486.68</v>
          </cell>
          <cell r="J62">
            <v>1824</v>
          </cell>
        </row>
        <row r="63">
          <cell r="A63" t="str">
            <v>YUDERKIS CABRAL CORCINO</v>
          </cell>
          <cell r="B63" t="str">
            <v>ANALISTA DE SEG AL SERVICIO D</v>
          </cell>
          <cell r="C63" t="str">
            <v>00-017-0007988-0</v>
          </cell>
          <cell r="D63">
            <v>802205</v>
          </cell>
          <cell r="E63">
            <v>65000</v>
          </cell>
          <cell r="F63">
            <v>0</v>
          </cell>
          <cell r="G63">
            <v>65000</v>
          </cell>
          <cell r="H63">
            <v>1865.5</v>
          </cell>
          <cell r="I63">
            <v>0</v>
          </cell>
          <cell r="J63">
            <v>1976</v>
          </cell>
        </row>
        <row r="64">
          <cell r="A64" t="str">
            <v>ALBERTO ALCANTARA JIMENEZ</v>
          </cell>
          <cell r="B64" t="str">
            <v>ANALISTA DE SEG AL SERVICIO D</v>
          </cell>
          <cell r="C64" t="str">
            <v>00-015-0004720-2</v>
          </cell>
          <cell r="D64">
            <v>802207</v>
          </cell>
          <cell r="E64">
            <v>65000</v>
          </cell>
          <cell r="F64">
            <v>0</v>
          </cell>
          <cell r="G64">
            <v>65000</v>
          </cell>
          <cell r="H64">
            <v>1865.5</v>
          </cell>
          <cell r="I64">
            <v>4427.58</v>
          </cell>
          <cell r="J64">
            <v>1976</v>
          </cell>
        </row>
        <row r="65">
          <cell r="A65" t="str">
            <v>YANILDA ALTAGRACIA FERNANDEZ BAEZ</v>
          </cell>
          <cell r="B65" t="str">
            <v>INSPECTOR DE ASEGURAMIENTO DE</v>
          </cell>
          <cell r="C65" t="str">
            <v>00-402-2487158-8</v>
          </cell>
          <cell r="D65">
            <v>802211</v>
          </cell>
          <cell r="E65">
            <v>55000</v>
          </cell>
          <cell r="F65">
            <v>0</v>
          </cell>
          <cell r="G65">
            <v>55000</v>
          </cell>
          <cell r="H65">
            <v>1578.5</v>
          </cell>
          <cell r="I65">
            <v>2559.6799999999998</v>
          </cell>
          <cell r="J65">
            <v>1672</v>
          </cell>
        </row>
        <row r="66">
          <cell r="A66" t="str">
            <v>ANA PAOLA MORAN RODRIGUEZ</v>
          </cell>
          <cell r="B66" t="str">
            <v>INSPECTOR DE ASEGURAMIENTO DE</v>
          </cell>
          <cell r="C66" t="str">
            <v>00-402-2024923-5</v>
          </cell>
          <cell r="D66">
            <v>802213</v>
          </cell>
          <cell r="E66">
            <v>55000</v>
          </cell>
          <cell r="F66">
            <v>0</v>
          </cell>
          <cell r="G66">
            <v>55000</v>
          </cell>
          <cell r="H66">
            <v>1578.5</v>
          </cell>
          <cell r="I66">
            <v>2559.6799999999998</v>
          </cell>
          <cell r="J66">
            <v>1672</v>
          </cell>
        </row>
        <row r="67">
          <cell r="A67" t="str">
            <v>WILLIAM GUILLERMO PEREZ DE DIOS</v>
          </cell>
          <cell r="B67" t="str">
            <v>ANALISTA DE SEG AL SERVICIO D</v>
          </cell>
          <cell r="C67" t="str">
            <v>00-001-0185478-4</v>
          </cell>
          <cell r="D67">
            <v>802215</v>
          </cell>
          <cell r="E67">
            <v>65000</v>
          </cell>
          <cell r="F67">
            <v>0</v>
          </cell>
          <cell r="G67">
            <v>65000</v>
          </cell>
          <cell r="H67">
            <v>1865.5</v>
          </cell>
          <cell r="I67">
            <v>0</v>
          </cell>
          <cell r="J67">
            <v>1976</v>
          </cell>
        </row>
        <row r="68">
          <cell r="A68" t="str">
            <v>YSLANDY YUNILDA RODRIGUEZ VALERIO</v>
          </cell>
          <cell r="B68" t="str">
            <v>TECNICO DE ALIMENTACION ESCOL</v>
          </cell>
          <cell r="C68" t="str">
            <v>00-116-0003115-4</v>
          </cell>
          <cell r="D68">
            <v>802219</v>
          </cell>
          <cell r="E68">
            <v>60000</v>
          </cell>
          <cell r="F68">
            <v>0</v>
          </cell>
          <cell r="G68">
            <v>60000</v>
          </cell>
          <cell r="H68">
            <v>1722</v>
          </cell>
          <cell r="I68">
            <v>3486.68</v>
          </cell>
          <cell r="J68">
            <v>1824</v>
          </cell>
        </row>
        <row r="69">
          <cell r="A69" t="str">
            <v>KATTY CABRERA RODRIGUEZ</v>
          </cell>
          <cell r="B69" t="str">
            <v>ANALISTA DE SEG AL SERVICIO D</v>
          </cell>
          <cell r="C69" t="str">
            <v>00-226-0000668-2</v>
          </cell>
          <cell r="D69">
            <v>802221</v>
          </cell>
          <cell r="E69">
            <v>65000</v>
          </cell>
          <cell r="F69">
            <v>0</v>
          </cell>
          <cell r="G69">
            <v>65000</v>
          </cell>
          <cell r="H69">
            <v>1865.5</v>
          </cell>
          <cell r="I69">
            <v>4084.48</v>
          </cell>
          <cell r="J69">
            <v>1976</v>
          </cell>
        </row>
        <row r="70">
          <cell r="A70" t="str">
            <v>ANGELA MELISSA TAVAREZ BLANCO</v>
          </cell>
          <cell r="B70" t="str">
            <v>TECNICO DE ALIMENTACION ESCOL</v>
          </cell>
          <cell r="C70" t="str">
            <v>00-031-0483833-3</v>
          </cell>
          <cell r="D70">
            <v>802223</v>
          </cell>
          <cell r="E70">
            <v>60000</v>
          </cell>
          <cell r="F70">
            <v>0</v>
          </cell>
          <cell r="G70">
            <v>60000</v>
          </cell>
          <cell r="H70">
            <v>1722</v>
          </cell>
          <cell r="I70">
            <v>3486.68</v>
          </cell>
          <cell r="J70">
            <v>1824</v>
          </cell>
        </row>
        <row r="71">
          <cell r="A71" t="str">
            <v>ESTHER MARTINEZ DE LA ROSA</v>
          </cell>
          <cell r="B71" t="str">
            <v>ANALISTA DE SEG AL SERVICIO D</v>
          </cell>
          <cell r="C71" t="str">
            <v>00-224-0044635-1</v>
          </cell>
          <cell r="D71">
            <v>802255</v>
          </cell>
          <cell r="E71">
            <v>65000</v>
          </cell>
          <cell r="F71">
            <v>0</v>
          </cell>
          <cell r="G71">
            <v>65000</v>
          </cell>
          <cell r="H71">
            <v>1865.5</v>
          </cell>
          <cell r="I71">
            <v>4084.48</v>
          </cell>
          <cell r="J71">
            <v>1976</v>
          </cell>
        </row>
        <row r="72">
          <cell r="A72" t="str">
            <v>LIDIA ENCARNACION BATISTA</v>
          </cell>
          <cell r="B72" t="str">
            <v>CONTADOR</v>
          </cell>
          <cell r="C72" t="str">
            <v>00-021-0008401-7</v>
          </cell>
          <cell r="D72">
            <v>802257</v>
          </cell>
          <cell r="E72">
            <v>60000</v>
          </cell>
          <cell r="F72">
            <v>0</v>
          </cell>
          <cell r="G72">
            <v>60000</v>
          </cell>
          <cell r="H72">
            <v>1722</v>
          </cell>
          <cell r="I72">
            <v>3486.68</v>
          </cell>
          <cell r="J72">
            <v>1824</v>
          </cell>
        </row>
        <row r="73">
          <cell r="A73" t="str">
            <v>ADAMILCA FRANCO QUEZADA</v>
          </cell>
          <cell r="B73" t="str">
            <v>INSPECTOR DE ASEGURAMIENTO DE</v>
          </cell>
          <cell r="C73" t="str">
            <v>00-402-2269517-9</v>
          </cell>
          <cell r="D73">
            <v>802261</v>
          </cell>
          <cell r="E73">
            <v>55000</v>
          </cell>
          <cell r="F73">
            <v>0</v>
          </cell>
          <cell r="G73">
            <v>55000</v>
          </cell>
          <cell r="H73">
            <v>1578.5</v>
          </cell>
          <cell r="I73">
            <v>2559.6799999999998</v>
          </cell>
          <cell r="J73">
            <v>1672</v>
          </cell>
        </row>
        <row r="74">
          <cell r="A74" t="str">
            <v>YSABEL ENCARNACION ENCARNACION</v>
          </cell>
          <cell r="B74" t="str">
            <v>ANALISTA DE SEG AL SERVICIO D</v>
          </cell>
          <cell r="C74" t="str">
            <v>00-001-1275435-3</v>
          </cell>
          <cell r="D74">
            <v>802265</v>
          </cell>
          <cell r="E74">
            <v>60000</v>
          </cell>
          <cell r="F74">
            <v>0</v>
          </cell>
          <cell r="G74">
            <v>60000</v>
          </cell>
          <cell r="H74">
            <v>1722</v>
          </cell>
          <cell r="I74">
            <v>3486.68</v>
          </cell>
          <cell r="J74">
            <v>1824</v>
          </cell>
        </row>
        <row r="75">
          <cell r="A75" t="str">
            <v>ASHLEY MICHELLE FRANCO DOMINGUEZ</v>
          </cell>
          <cell r="B75" t="str">
            <v>TÉCNICO DE COMUNICACIONES</v>
          </cell>
          <cell r="C75" t="str">
            <v>00-402-4272656-6</v>
          </cell>
          <cell r="D75">
            <v>802271</v>
          </cell>
          <cell r="E75">
            <v>48000</v>
          </cell>
          <cell r="F75">
            <v>0</v>
          </cell>
          <cell r="G75">
            <v>48000</v>
          </cell>
          <cell r="H75">
            <v>1377.6</v>
          </cell>
          <cell r="I75">
            <v>1571.73</v>
          </cell>
          <cell r="J75">
            <v>1459.2</v>
          </cell>
        </row>
        <row r="76">
          <cell r="A76" t="str">
            <v>RUDDY MIRANDA PEÑA</v>
          </cell>
          <cell r="B76" t="str">
            <v>COORD(A) REGIONAL DE ASEGURAM</v>
          </cell>
          <cell r="C76" t="str">
            <v>00-047-0210875-6</v>
          </cell>
          <cell r="D76">
            <v>802273</v>
          </cell>
          <cell r="E76">
            <v>90000</v>
          </cell>
          <cell r="F76">
            <v>0</v>
          </cell>
          <cell r="G76">
            <v>90000</v>
          </cell>
          <cell r="H76">
            <v>2583</v>
          </cell>
          <cell r="I76">
            <v>9753.1200000000008</v>
          </cell>
          <cell r="J76">
            <v>2736</v>
          </cell>
        </row>
        <row r="77">
          <cell r="A77" t="str">
            <v>PURISIMA ALTAGRACIA SOSA DE ARIAS</v>
          </cell>
          <cell r="B77" t="str">
            <v>ANALISTA LEGAL</v>
          </cell>
          <cell r="C77" t="str">
            <v>00-001-0374846-3</v>
          </cell>
          <cell r="D77">
            <v>802277</v>
          </cell>
          <cell r="E77">
            <v>60000</v>
          </cell>
          <cell r="F77">
            <v>0</v>
          </cell>
          <cell r="G77">
            <v>60000</v>
          </cell>
          <cell r="H77">
            <v>1722</v>
          </cell>
          <cell r="I77">
            <v>3143.58</v>
          </cell>
          <cell r="J77">
            <v>1824</v>
          </cell>
        </row>
        <row r="78">
          <cell r="A78" t="str">
            <v>CLARK ROY FAMILIA MEJIA</v>
          </cell>
          <cell r="B78" t="str">
            <v xml:space="preserve">TECNICO DE OPER. PROGRAMA DE </v>
          </cell>
          <cell r="C78" t="str">
            <v>00-402-3715336-2</v>
          </cell>
          <cell r="D78">
            <v>802279</v>
          </cell>
          <cell r="E78">
            <v>45000</v>
          </cell>
          <cell r="F78">
            <v>0</v>
          </cell>
          <cell r="G78">
            <v>45000</v>
          </cell>
          <cell r="H78">
            <v>1291.5</v>
          </cell>
          <cell r="I78">
            <v>1148.33</v>
          </cell>
          <cell r="J78">
            <v>1368</v>
          </cell>
        </row>
        <row r="79">
          <cell r="A79" t="str">
            <v>FACTIMA DE LA CRUZ BRAZOBAN</v>
          </cell>
          <cell r="B79" t="str">
            <v>ANALISTA DE RECURSOS HUMANOS</v>
          </cell>
          <cell r="C79" t="str">
            <v>00-001-1595961-1</v>
          </cell>
          <cell r="D79">
            <v>802281</v>
          </cell>
          <cell r="E79">
            <v>77000</v>
          </cell>
          <cell r="F79">
            <v>0</v>
          </cell>
          <cell r="G79">
            <v>77000</v>
          </cell>
          <cell r="H79">
            <v>2209.9</v>
          </cell>
          <cell r="I79">
            <v>6695.19</v>
          </cell>
          <cell r="J79">
            <v>2340.8000000000002</v>
          </cell>
        </row>
        <row r="80">
          <cell r="A80" t="str">
            <v>JUAN EMILIO TAVAREZ REYES</v>
          </cell>
          <cell r="B80" t="str">
            <v>TECNICO DE ALIMENTACION ESCOL</v>
          </cell>
          <cell r="C80" t="str">
            <v>00-031-0425222-0</v>
          </cell>
          <cell r="D80">
            <v>802287</v>
          </cell>
          <cell r="E80">
            <v>60000</v>
          </cell>
          <cell r="F80">
            <v>0</v>
          </cell>
          <cell r="G80">
            <v>60000</v>
          </cell>
          <cell r="H80">
            <v>1722</v>
          </cell>
          <cell r="I80">
            <v>3486.68</v>
          </cell>
          <cell r="J80">
            <v>1824</v>
          </cell>
        </row>
        <row r="81">
          <cell r="A81" t="str">
            <v>JUAN CARLOS LOPEZ LOPEZ</v>
          </cell>
          <cell r="B81" t="str">
            <v>TECNICO DE ALIMENTACION ESCOL</v>
          </cell>
          <cell r="C81" t="str">
            <v>00-051-0022320-4</v>
          </cell>
          <cell r="D81">
            <v>802289</v>
          </cell>
          <cell r="E81">
            <v>60000</v>
          </cell>
          <cell r="F81">
            <v>0</v>
          </cell>
          <cell r="G81">
            <v>60000</v>
          </cell>
          <cell r="H81">
            <v>1722</v>
          </cell>
          <cell r="I81">
            <v>3486.68</v>
          </cell>
          <cell r="J81">
            <v>1824</v>
          </cell>
        </row>
        <row r="82">
          <cell r="A82" t="str">
            <v>JESUSA SANCHEZ SANCHEZ</v>
          </cell>
          <cell r="B82" t="str">
            <v>CONTADOR</v>
          </cell>
          <cell r="C82" t="str">
            <v>00-109-0005036-9</v>
          </cell>
          <cell r="D82">
            <v>802291</v>
          </cell>
          <cell r="E82">
            <v>60000</v>
          </cell>
          <cell r="F82">
            <v>0</v>
          </cell>
          <cell r="G82">
            <v>60000</v>
          </cell>
          <cell r="H82">
            <v>1722</v>
          </cell>
          <cell r="I82">
            <v>3486.68</v>
          </cell>
          <cell r="J82">
            <v>1824</v>
          </cell>
        </row>
        <row r="83">
          <cell r="A83" t="str">
            <v>LUIS ALBERTO BOCIO DIAZ</v>
          </cell>
          <cell r="B83" t="str">
            <v>TECNICO DE ALIMENTACION ESCOL</v>
          </cell>
          <cell r="C83" t="str">
            <v>00-022-0036004-4</v>
          </cell>
          <cell r="D83">
            <v>802333</v>
          </cell>
          <cell r="E83">
            <v>60000</v>
          </cell>
          <cell r="F83">
            <v>0</v>
          </cell>
          <cell r="G83">
            <v>60000</v>
          </cell>
          <cell r="H83">
            <v>1722</v>
          </cell>
          <cell r="I83">
            <v>3486.68</v>
          </cell>
          <cell r="J83">
            <v>1824</v>
          </cell>
        </row>
        <row r="84">
          <cell r="A84" t="str">
            <v>ADA VIRGINIA SOTO ROBLES</v>
          </cell>
          <cell r="B84" t="str">
            <v>SUPERVISOR DE DISTRITO</v>
          </cell>
          <cell r="C84" t="str">
            <v>00-027-0038634-1</v>
          </cell>
          <cell r="D84">
            <v>802393</v>
          </cell>
          <cell r="E84">
            <v>72000</v>
          </cell>
          <cell r="F84">
            <v>0</v>
          </cell>
          <cell r="G84">
            <v>72000</v>
          </cell>
          <cell r="H84">
            <v>2066.4</v>
          </cell>
          <cell r="I84">
            <v>5744.84</v>
          </cell>
          <cell r="J84">
            <v>2188.8000000000002</v>
          </cell>
        </row>
        <row r="85">
          <cell r="A85" t="str">
            <v>ANA CAROLINA BAEZ ABBOTT</v>
          </cell>
          <cell r="B85" t="str">
            <v>DIRECTOR (A) DE  ALIMENTACION</v>
          </cell>
          <cell r="C85" t="str">
            <v>00-001-1270219-6</v>
          </cell>
          <cell r="D85">
            <v>802399</v>
          </cell>
          <cell r="E85">
            <v>170000</v>
          </cell>
          <cell r="F85">
            <v>0</v>
          </cell>
          <cell r="G85">
            <v>170000</v>
          </cell>
          <cell r="H85">
            <v>4879</v>
          </cell>
          <cell r="I85">
            <v>28571.119999999999</v>
          </cell>
          <cell r="J85">
            <v>5168</v>
          </cell>
        </row>
        <row r="86">
          <cell r="A86" t="str">
            <v>SULARKA MARIBEL PEREZ GOMEZ</v>
          </cell>
          <cell r="B86" t="str">
            <v>ANALISTA DE RECURSOS HUMANOS</v>
          </cell>
          <cell r="C86" t="str">
            <v>00-001-0994209-4</v>
          </cell>
          <cell r="D86">
            <v>802401</v>
          </cell>
          <cell r="E86">
            <v>75000</v>
          </cell>
          <cell r="F86">
            <v>0</v>
          </cell>
          <cell r="G86">
            <v>75000</v>
          </cell>
          <cell r="H86">
            <v>2152.5</v>
          </cell>
          <cell r="I86">
            <v>0</v>
          </cell>
          <cell r="J86">
            <v>2280</v>
          </cell>
        </row>
        <row r="87">
          <cell r="A87" t="str">
            <v xml:space="preserve">ORESTY TEODORA DEL SOCORRO DE LEON </v>
          </cell>
          <cell r="B87" t="str">
            <v>INSPECTOR DE ASEGURAMIENTO DE</v>
          </cell>
          <cell r="C87" t="str">
            <v>00-056-0110425-9</v>
          </cell>
          <cell r="D87">
            <v>802403</v>
          </cell>
          <cell r="E87">
            <v>65000</v>
          </cell>
          <cell r="F87">
            <v>0</v>
          </cell>
          <cell r="G87">
            <v>65000</v>
          </cell>
          <cell r="H87">
            <v>1865.5</v>
          </cell>
          <cell r="I87">
            <v>4084.48</v>
          </cell>
          <cell r="J87">
            <v>1976</v>
          </cell>
        </row>
        <row r="88">
          <cell r="A88" t="str">
            <v>ROSALBA MARIA PAYAMPS CEPEDA</v>
          </cell>
          <cell r="B88" t="str">
            <v>TECNICO DE ALIMENTACION ESCOL</v>
          </cell>
          <cell r="C88" t="str">
            <v>00-031-0473086-0</v>
          </cell>
          <cell r="D88">
            <v>802407</v>
          </cell>
          <cell r="E88">
            <v>60000</v>
          </cell>
          <cell r="F88">
            <v>0</v>
          </cell>
          <cell r="G88">
            <v>60000</v>
          </cell>
          <cell r="H88">
            <v>1722</v>
          </cell>
          <cell r="I88">
            <v>3486.68</v>
          </cell>
          <cell r="J88">
            <v>1824</v>
          </cell>
        </row>
        <row r="89">
          <cell r="A89" t="str">
            <v>JUAN BAUTISTA SILVEN JAVIER</v>
          </cell>
          <cell r="B89" t="str">
            <v>ADMINISTRADOR DE RED</v>
          </cell>
          <cell r="C89" t="str">
            <v>00-065-0021970-1</v>
          </cell>
          <cell r="D89">
            <v>802411</v>
          </cell>
          <cell r="E89">
            <v>82500</v>
          </cell>
          <cell r="F89">
            <v>0</v>
          </cell>
          <cell r="G89">
            <v>82500</v>
          </cell>
          <cell r="H89">
            <v>2367.75</v>
          </cell>
          <cell r="I89">
            <v>7988.93</v>
          </cell>
          <cell r="J89">
            <v>2508</v>
          </cell>
        </row>
        <row r="90">
          <cell r="A90" t="str">
            <v>NERY JOSEFINA HERNANDEZ PEÑA DE DIA</v>
          </cell>
          <cell r="B90" t="str">
            <v>ANALISTA LEGAL</v>
          </cell>
          <cell r="C90" t="str">
            <v>00-001-1340864-5</v>
          </cell>
          <cell r="D90">
            <v>802415</v>
          </cell>
          <cell r="E90">
            <v>60000</v>
          </cell>
          <cell r="F90">
            <v>0</v>
          </cell>
          <cell r="G90">
            <v>60000</v>
          </cell>
          <cell r="H90">
            <v>1722</v>
          </cell>
          <cell r="I90">
            <v>3486.68</v>
          </cell>
          <cell r="J90">
            <v>1824</v>
          </cell>
        </row>
        <row r="91">
          <cell r="A91" t="str">
            <v>MARICELA ENCARNACION MONTERO</v>
          </cell>
          <cell r="B91" t="str">
            <v>ANALISTA LEGAL</v>
          </cell>
          <cell r="C91" t="str">
            <v>00-075-0008132-3</v>
          </cell>
          <cell r="D91">
            <v>802421</v>
          </cell>
          <cell r="E91">
            <v>60000</v>
          </cell>
          <cell r="F91">
            <v>0</v>
          </cell>
          <cell r="G91">
            <v>60000</v>
          </cell>
          <cell r="H91">
            <v>1722</v>
          </cell>
          <cell r="I91">
            <v>3486.68</v>
          </cell>
          <cell r="J91">
            <v>1824</v>
          </cell>
        </row>
        <row r="92">
          <cell r="A92" t="str">
            <v>JOHAN MANUEL DE OLEO JEREZ</v>
          </cell>
          <cell r="B92" t="str">
            <v>CONTADOR</v>
          </cell>
          <cell r="C92" t="str">
            <v>00-402-2031040-9</v>
          </cell>
          <cell r="D92">
            <v>802423</v>
          </cell>
          <cell r="E92">
            <v>60000</v>
          </cell>
          <cell r="F92">
            <v>0</v>
          </cell>
          <cell r="G92">
            <v>60000</v>
          </cell>
          <cell r="H92">
            <v>1722</v>
          </cell>
          <cell r="I92">
            <v>3486.68</v>
          </cell>
          <cell r="J92">
            <v>1824</v>
          </cell>
        </row>
        <row r="93">
          <cell r="A93" t="str">
            <v>ENMANUEL FELIZ ESPINAL</v>
          </cell>
          <cell r="B93" t="str">
            <v>ANALISTA DE SISTEMAS INFORMAT</v>
          </cell>
          <cell r="C93" t="str">
            <v>00-402-2611764-2</v>
          </cell>
          <cell r="D93">
            <v>802431</v>
          </cell>
          <cell r="E93">
            <v>85000</v>
          </cell>
          <cell r="F93">
            <v>0</v>
          </cell>
          <cell r="G93">
            <v>85000</v>
          </cell>
          <cell r="H93">
            <v>2439.5</v>
          </cell>
          <cell r="I93">
            <v>8576.99</v>
          </cell>
          <cell r="J93">
            <v>2584</v>
          </cell>
        </row>
        <row r="94">
          <cell r="A94" t="str">
            <v>DAISY YOSELINA CERDA ALVAREZ</v>
          </cell>
          <cell r="B94" t="str">
            <v>TECNICO DE ALIMENTACION ESCOL</v>
          </cell>
          <cell r="C94" t="str">
            <v>00-402-2065989-6</v>
          </cell>
          <cell r="D94">
            <v>802445</v>
          </cell>
          <cell r="E94">
            <v>60000</v>
          </cell>
          <cell r="F94">
            <v>0</v>
          </cell>
          <cell r="G94">
            <v>60000</v>
          </cell>
          <cell r="H94">
            <v>1722</v>
          </cell>
          <cell r="I94">
            <v>3143.58</v>
          </cell>
          <cell r="J94">
            <v>1824</v>
          </cell>
        </row>
        <row r="95">
          <cell r="A95" t="str">
            <v>GENDY ABISMAEL DE OLEO MONTERO</v>
          </cell>
          <cell r="B95" t="str">
            <v>ANALISTA DE SISTEMAS INFORMAT</v>
          </cell>
          <cell r="C95" t="str">
            <v>00-402-2699313-3</v>
          </cell>
          <cell r="D95">
            <v>802449</v>
          </cell>
          <cell r="E95">
            <v>75000</v>
          </cell>
          <cell r="F95">
            <v>0</v>
          </cell>
          <cell r="G95">
            <v>75000</v>
          </cell>
          <cell r="H95">
            <v>2152.5</v>
          </cell>
          <cell r="I95">
            <v>6309.38</v>
          </cell>
          <cell r="J95">
            <v>2280</v>
          </cell>
        </row>
        <row r="96">
          <cell r="A96" t="str">
            <v>RAMONA ERIDANIA MEDINA MICHEL</v>
          </cell>
          <cell r="B96" t="str">
            <v>ANALISTA DE PLANIFICACION Y D</v>
          </cell>
          <cell r="C96" t="str">
            <v>00-001-0166388-8</v>
          </cell>
          <cell r="D96">
            <v>802453</v>
          </cell>
          <cell r="E96">
            <v>55000</v>
          </cell>
          <cell r="F96">
            <v>0</v>
          </cell>
          <cell r="G96">
            <v>55000</v>
          </cell>
          <cell r="H96">
            <v>1578.5</v>
          </cell>
          <cell r="I96">
            <v>2559.6799999999998</v>
          </cell>
          <cell r="J96">
            <v>1672</v>
          </cell>
        </row>
        <row r="97">
          <cell r="A97" t="str">
            <v>SARA MILAGROS PIMENTEL GARCIA</v>
          </cell>
          <cell r="B97" t="str">
            <v>PUBLICISTA</v>
          </cell>
          <cell r="C97" t="str">
            <v>00-402-2532537-8</v>
          </cell>
          <cell r="D97">
            <v>802457</v>
          </cell>
          <cell r="E97">
            <v>75000</v>
          </cell>
          <cell r="F97">
            <v>0</v>
          </cell>
          <cell r="G97">
            <v>75000</v>
          </cell>
          <cell r="H97">
            <v>2152.5</v>
          </cell>
          <cell r="I97">
            <v>6309.38</v>
          </cell>
          <cell r="J97">
            <v>2280</v>
          </cell>
        </row>
        <row r="98">
          <cell r="A98" t="str">
            <v>MERCEDES ELIZABETH PEÑA CARRASCO</v>
          </cell>
          <cell r="B98" t="str">
            <v>CONTADOR</v>
          </cell>
          <cell r="C98" t="str">
            <v>00-001-0537048-0</v>
          </cell>
          <cell r="D98">
            <v>802461</v>
          </cell>
          <cell r="E98">
            <v>60000</v>
          </cell>
          <cell r="F98">
            <v>0</v>
          </cell>
          <cell r="G98">
            <v>60000</v>
          </cell>
          <cell r="H98">
            <v>1722</v>
          </cell>
          <cell r="I98">
            <v>3486.68</v>
          </cell>
          <cell r="J98">
            <v>1824</v>
          </cell>
        </row>
        <row r="99">
          <cell r="A99" t="str">
            <v>RINA BEL DE LOS SANTOS SANCHEZ</v>
          </cell>
          <cell r="B99" t="str">
            <v xml:space="preserve">ENCARGADO (A) DE LA DIVISION </v>
          </cell>
          <cell r="C99" t="str">
            <v>00-402-2002817-5</v>
          </cell>
          <cell r="D99">
            <v>802463</v>
          </cell>
          <cell r="E99">
            <v>96000</v>
          </cell>
          <cell r="F99">
            <v>0</v>
          </cell>
          <cell r="G99">
            <v>96000</v>
          </cell>
          <cell r="H99">
            <v>2755.2</v>
          </cell>
          <cell r="I99">
            <v>11164.47</v>
          </cell>
          <cell r="J99">
            <v>2918.4</v>
          </cell>
        </row>
        <row r="100">
          <cell r="A100" t="str">
            <v>MASSIEL JUDIT GENAO DE LOS SANTOS</v>
          </cell>
          <cell r="B100" t="str">
            <v>PERIODISTA</v>
          </cell>
          <cell r="C100" t="str">
            <v>00-402-2630914-0</v>
          </cell>
          <cell r="D100">
            <v>802473</v>
          </cell>
          <cell r="E100">
            <v>75000</v>
          </cell>
          <cell r="F100">
            <v>0</v>
          </cell>
          <cell r="G100">
            <v>75000</v>
          </cell>
          <cell r="H100">
            <v>2152.5</v>
          </cell>
          <cell r="I100">
            <v>0</v>
          </cell>
          <cell r="J100">
            <v>2280</v>
          </cell>
        </row>
        <row r="101">
          <cell r="A101" t="str">
            <v>SONIA ENCARNACION ALEJANDRO</v>
          </cell>
          <cell r="B101" t="str">
            <v>ANALISTA DE COMPRAS Y CONTRAT</v>
          </cell>
          <cell r="C101" t="str">
            <v>00-012-0108364-7</v>
          </cell>
          <cell r="D101">
            <v>802489</v>
          </cell>
          <cell r="E101">
            <v>90000</v>
          </cell>
          <cell r="F101">
            <v>0</v>
          </cell>
          <cell r="G101">
            <v>90000</v>
          </cell>
          <cell r="H101">
            <v>2583</v>
          </cell>
          <cell r="I101">
            <v>9324.25</v>
          </cell>
          <cell r="J101">
            <v>2736</v>
          </cell>
        </row>
        <row r="102">
          <cell r="A102" t="str">
            <v>ANYELI MARIA HERNANDEZ DE JESUS</v>
          </cell>
          <cell r="B102" t="str">
            <v>CONTADOR</v>
          </cell>
          <cell r="C102" t="str">
            <v>00-055-0042674-6</v>
          </cell>
          <cell r="D102">
            <v>802505</v>
          </cell>
          <cell r="E102">
            <v>55000</v>
          </cell>
          <cell r="F102">
            <v>0</v>
          </cell>
          <cell r="G102">
            <v>55000</v>
          </cell>
          <cell r="H102">
            <v>1578.5</v>
          </cell>
          <cell r="I102">
            <v>2045.04</v>
          </cell>
          <cell r="J102">
            <v>1672</v>
          </cell>
        </row>
        <row r="103">
          <cell r="A103" t="str">
            <v>MARIA ALTAGRACIA SANCHEZ BUENO</v>
          </cell>
          <cell r="B103" t="str">
            <v>ANALISTA DE SEG AL SERVICIO D</v>
          </cell>
          <cell r="C103" t="str">
            <v>00-001-0689686-3</v>
          </cell>
          <cell r="D103">
            <v>802523</v>
          </cell>
          <cell r="E103">
            <v>65000</v>
          </cell>
          <cell r="F103">
            <v>0</v>
          </cell>
          <cell r="G103">
            <v>65000</v>
          </cell>
          <cell r="H103">
            <v>1865.5</v>
          </cell>
          <cell r="I103">
            <v>4427.58</v>
          </cell>
          <cell r="J103">
            <v>1976</v>
          </cell>
        </row>
        <row r="104">
          <cell r="A104" t="str">
            <v>ROBERT ANDRES JIMENEZ MONTAS</v>
          </cell>
          <cell r="B104" t="str">
            <v>ANALISTA LEGAL</v>
          </cell>
          <cell r="C104" t="str">
            <v>00-014-0012844-1</v>
          </cell>
          <cell r="D104">
            <v>802529</v>
          </cell>
          <cell r="E104">
            <v>60000</v>
          </cell>
          <cell r="F104">
            <v>0</v>
          </cell>
          <cell r="G104">
            <v>60000</v>
          </cell>
          <cell r="H104">
            <v>1722</v>
          </cell>
          <cell r="I104">
            <v>3486.68</v>
          </cell>
          <cell r="J104">
            <v>1824</v>
          </cell>
        </row>
        <row r="105">
          <cell r="A105" t="str">
            <v>GISELA MARIA TAVAREZ PEÑA</v>
          </cell>
          <cell r="B105" t="str">
            <v>ANALISTA DE DESARROLLO INSTIT</v>
          </cell>
          <cell r="C105" t="str">
            <v>00-001-1783871-4</v>
          </cell>
          <cell r="D105">
            <v>802531</v>
          </cell>
          <cell r="E105">
            <v>90000</v>
          </cell>
          <cell r="F105">
            <v>0</v>
          </cell>
          <cell r="G105">
            <v>90000</v>
          </cell>
          <cell r="H105">
            <v>2583</v>
          </cell>
          <cell r="I105">
            <v>9324.25</v>
          </cell>
          <cell r="J105">
            <v>2736</v>
          </cell>
        </row>
        <row r="106">
          <cell r="A106" t="str">
            <v>PERLA MASSIEL RODRIGUEZ SANTANA</v>
          </cell>
          <cell r="B106" t="str">
            <v>ANALISTA DE DESARROLLO INSTIT</v>
          </cell>
          <cell r="C106" t="str">
            <v>00-004-0023761-6</v>
          </cell>
          <cell r="D106">
            <v>802533</v>
          </cell>
          <cell r="E106">
            <v>90000</v>
          </cell>
          <cell r="F106">
            <v>0</v>
          </cell>
          <cell r="G106">
            <v>90000</v>
          </cell>
          <cell r="H106">
            <v>2583</v>
          </cell>
          <cell r="I106">
            <v>9753.1200000000008</v>
          </cell>
          <cell r="J106">
            <v>2736</v>
          </cell>
        </row>
        <row r="107">
          <cell r="A107" t="str">
            <v>OSCAR JESUS POZO PAYANO</v>
          </cell>
          <cell r="B107" t="str">
            <v>ENCARGADO DE TECNOLOGIA DE LA</v>
          </cell>
          <cell r="C107" t="str">
            <v>00-001-0069480-1</v>
          </cell>
          <cell r="D107">
            <v>802539</v>
          </cell>
          <cell r="E107">
            <v>140000</v>
          </cell>
          <cell r="F107">
            <v>0</v>
          </cell>
          <cell r="G107">
            <v>140000</v>
          </cell>
          <cell r="H107">
            <v>4018</v>
          </cell>
          <cell r="I107">
            <v>21514.37</v>
          </cell>
          <cell r="J107">
            <v>4256</v>
          </cell>
        </row>
        <row r="108">
          <cell r="A108" t="str">
            <v>FRANCISCO ALBERTO RODRIGUEZ PEÑA</v>
          </cell>
          <cell r="B108" t="str">
            <v>ENCARGADO DIVISION DE TRANSPO</v>
          </cell>
          <cell r="C108" t="str">
            <v>00-001-0149418-5</v>
          </cell>
          <cell r="D108">
            <v>802541</v>
          </cell>
          <cell r="E108">
            <v>100000</v>
          </cell>
          <cell r="F108">
            <v>0</v>
          </cell>
          <cell r="G108">
            <v>100000</v>
          </cell>
          <cell r="H108">
            <v>2870</v>
          </cell>
          <cell r="I108">
            <v>12105.37</v>
          </cell>
          <cell r="J108">
            <v>3040</v>
          </cell>
        </row>
        <row r="109">
          <cell r="A109" t="str">
            <v>ROSANNA LETICIA ALBERTO PEREZ</v>
          </cell>
          <cell r="B109" t="str">
            <v>RESPONSABLE  DE LA OFICINA DE</v>
          </cell>
          <cell r="C109" t="str">
            <v>00-402-2419351-2</v>
          </cell>
          <cell r="D109">
            <v>802583</v>
          </cell>
          <cell r="E109">
            <v>140000</v>
          </cell>
          <cell r="F109">
            <v>0</v>
          </cell>
          <cell r="G109">
            <v>140000</v>
          </cell>
          <cell r="H109">
            <v>4018</v>
          </cell>
          <cell r="I109">
            <v>21514.37</v>
          </cell>
          <cell r="J109">
            <v>4256</v>
          </cell>
        </row>
        <row r="110">
          <cell r="A110" t="str">
            <v>LIMBERT JUNIOR PEREZ PEÑA</v>
          </cell>
          <cell r="B110" t="str">
            <v>ANALISTA DE PRESUPUESTO</v>
          </cell>
          <cell r="C110" t="str">
            <v>00-001-1409759-5</v>
          </cell>
          <cell r="D110">
            <v>802585</v>
          </cell>
          <cell r="E110">
            <v>90000</v>
          </cell>
          <cell r="F110">
            <v>0</v>
          </cell>
          <cell r="G110">
            <v>90000</v>
          </cell>
          <cell r="H110">
            <v>2583</v>
          </cell>
          <cell r="I110">
            <v>9753.1200000000008</v>
          </cell>
          <cell r="J110">
            <v>2736</v>
          </cell>
        </row>
        <row r="111">
          <cell r="A111" t="str">
            <v>ANA CHAVELY VALDEZ</v>
          </cell>
          <cell r="B111" t="str">
            <v>TECNICO ANALISTA DE COMPRAS Y</v>
          </cell>
          <cell r="C111" t="str">
            <v>00-001-1884243-4</v>
          </cell>
          <cell r="D111">
            <v>802587</v>
          </cell>
          <cell r="E111">
            <v>80000</v>
          </cell>
          <cell r="F111">
            <v>0</v>
          </cell>
          <cell r="G111">
            <v>80000</v>
          </cell>
          <cell r="H111">
            <v>2296</v>
          </cell>
          <cell r="I111">
            <v>6972</v>
          </cell>
          <cell r="J111">
            <v>2432</v>
          </cell>
        </row>
        <row r="112">
          <cell r="A112" t="str">
            <v>BETSY YASIRA REYES NIEVE</v>
          </cell>
          <cell r="B112" t="str">
            <v>PROMOTOR SOCIAL</v>
          </cell>
          <cell r="C112" t="str">
            <v>00-402-2746479-5</v>
          </cell>
          <cell r="D112">
            <v>802591</v>
          </cell>
          <cell r="E112">
            <v>85000</v>
          </cell>
          <cell r="F112">
            <v>0</v>
          </cell>
          <cell r="G112">
            <v>85000</v>
          </cell>
          <cell r="H112">
            <v>2439.5</v>
          </cell>
          <cell r="I112">
            <v>8576.99</v>
          </cell>
          <cell r="J112">
            <v>2584</v>
          </cell>
        </row>
        <row r="113">
          <cell r="A113" t="str">
            <v>ESTARLIN ARSENIO TAVERAS LAUREANO</v>
          </cell>
          <cell r="B113" t="str">
            <v xml:space="preserve">ENCARGADO DE DEPARTAMENTO DE </v>
          </cell>
          <cell r="C113" t="str">
            <v>00-402-2236938-7</v>
          </cell>
          <cell r="D113">
            <v>802593</v>
          </cell>
          <cell r="E113">
            <v>131000</v>
          </cell>
          <cell r="F113">
            <v>0</v>
          </cell>
          <cell r="G113">
            <v>131000</v>
          </cell>
          <cell r="H113">
            <v>3759.7</v>
          </cell>
          <cell r="I113">
            <v>18968.48</v>
          </cell>
          <cell r="J113">
            <v>3982.4</v>
          </cell>
        </row>
        <row r="114">
          <cell r="A114" t="str">
            <v>MAYERLIN MARGARITA JAVIER LIRIANO D</v>
          </cell>
          <cell r="B114" t="str">
            <v>ANALISTA LEGAL</v>
          </cell>
          <cell r="C114" t="str">
            <v>00-001-1297239-3</v>
          </cell>
          <cell r="D114">
            <v>802597</v>
          </cell>
          <cell r="E114">
            <v>60000</v>
          </cell>
          <cell r="F114">
            <v>0</v>
          </cell>
          <cell r="G114">
            <v>60000</v>
          </cell>
          <cell r="H114">
            <v>1722</v>
          </cell>
          <cell r="I114">
            <v>3486.68</v>
          </cell>
          <cell r="J114">
            <v>1824</v>
          </cell>
        </row>
        <row r="115">
          <cell r="A115" t="str">
            <v>MARTINA DE LA CRUZ PINALES</v>
          </cell>
          <cell r="B115" t="str">
            <v>ANALISTA LEGAL</v>
          </cell>
          <cell r="C115" t="str">
            <v>00-001-1124021-4</v>
          </cell>
          <cell r="D115">
            <v>802599</v>
          </cell>
          <cell r="E115">
            <v>75000</v>
          </cell>
          <cell r="F115">
            <v>0</v>
          </cell>
          <cell r="G115">
            <v>75000</v>
          </cell>
          <cell r="H115">
            <v>2152.5</v>
          </cell>
          <cell r="I115">
            <v>6309.38</v>
          </cell>
          <cell r="J115">
            <v>2280</v>
          </cell>
        </row>
        <row r="116">
          <cell r="A116" t="str">
            <v>WILSON ARISMENDY HERNANDEZ SOSA</v>
          </cell>
          <cell r="B116" t="str">
            <v>ANALISTA LEGAL</v>
          </cell>
          <cell r="C116" t="str">
            <v>00-001-1666570-4</v>
          </cell>
          <cell r="D116">
            <v>802603</v>
          </cell>
          <cell r="E116">
            <v>75000</v>
          </cell>
          <cell r="F116">
            <v>0</v>
          </cell>
          <cell r="G116">
            <v>75000</v>
          </cell>
          <cell r="H116">
            <v>2152.5</v>
          </cell>
          <cell r="I116">
            <v>0</v>
          </cell>
          <cell r="J116">
            <v>2280</v>
          </cell>
        </row>
        <row r="117">
          <cell r="A117" t="str">
            <v>ANA SILVIA TORRES PEÑA</v>
          </cell>
          <cell r="B117" t="str">
            <v>ANALISTA LEGAL</v>
          </cell>
          <cell r="C117" t="str">
            <v>00-001-0750179-3</v>
          </cell>
          <cell r="D117">
            <v>802605</v>
          </cell>
          <cell r="E117">
            <v>60000</v>
          </cell>
          <cell r="F117">
            <v>0</v>
          </cell>
          <cell r="G117">
            <v>60000</v>
          </cell>
          <cell r="H117">
            <v>1722</v>
          </cell>
          <cell r="I117">
            <v>3486.68</v>
          </cell>
          <cell r="J117">
            <v>1824</v>
          </cell>
        </row>
        <row r="118">
          <cell r="A118" t="str">
            <v>LARISSA LEOMARY GARCIA ACOSTA</v>
          </cell>
          <cell r="B118" t="str">
            <v>ANALISTA LEGAL</v>
          </cell>
          <cell r="C118" t="str">
            <v>00-001-1865574-5</v>
          </cell>
          <cell r="D118">
            <v>802609</v>
          </cell>
          <cell r="E118">
            <v>75000</v>
          </cell>
          <cell r="F118">
            <v>0</v>
          </cell>
          <cell r="G118">
            <v>75000</v>
          </cell>
          <cell r="H118">
            <v>2152.5</v>
          </cell>
          <cell r="I118">
            <v>6309.38</v>
          </cell>
          <cell r="J118">
            <v>2280</v>
          </cell>
        </row>
        <row r="119">
          <cell r="A119" t="str">
            <v>AMPARO MONTERO RIVERA</v>
          </cell>
          <cell r="B119" t="str">
            <v>PARALEGAL</v>
          </cell>
          <cell r="C119" t="str">
            <v>00-001-1557492-3</v>
          </cell>
          <cell r="D119">
            <v>802611</v>
          </cell>
          <cell r="E119">
            <v>55000</v>
          </cell>
          <cell r="F119">
            <v>0</v>
          </cell>
          <cell r="G119">
            <v>55000</v>
          </cell>
          <cell r="H119">
            <v>1578.5</v>
          </cell>
          <cell r="I119">
            <v>2559.6799999999998</v>
          </cell>
          <cell r="J119">
            <v>1672</v>
          </cell>
        </row>
        <row r="120">
          <cell r="A120" t="str">
            <v>ANA DELLY MOQUETE BELLO</v>
          </cell>
          <cell r="B120" t="str">
            <v>TECNICO ANALISTA DE COMPRAS Y</v>
          </cell>
          <cell r="C120" t="str">
            <v>00-012-0048320-2</v>
          </cell>
          <cell r="D120">
            <v>802619</v>
          </cell>
          <cell r="E120">
            <v>80000</v>
          </cell>
          <cell r="F120">
            <v>0</v>
          </cell>
          <cell r="G120">
            <v>80000</v>
          </cell>
          <cell r="H120">
            <v>2296</v>
          </cell>
          <cell r="I120">
            <v>7400.87</v>
          </cell>
          <cell r="J120">
            <v>2432</v>
          </cell>
        </row>
        <row r="121">
          <cell r="A121" t="str">
            <v>SOLANYI CONCEPCION SANCHEZ RODRIGUE</v>
          </cell>
          <cell r="B121" t="str">
            <v>TECNICO ANALISTA DE COMPRAS Y</v>
          </cell>
          <cell r="C121" t="str">
            <v>00-001-1214827-5</v>
          </cell>
          <cell r="D121">
            <v>802623</v>
          </cell>
          <cell r="E121">
            <v>85000</v>
          </cell>
          <cell r="F121">
            <v>0</v>
          </cell>
          <cell r="G121">
            <v>85000</v>
          </cell>
          <cell r="H121">
            <v>2439.5</v>
          </cell>
          <cell r="I121">
            <v>8072.42</v>
          </cell>
          <cell r="J121">
            <v>2584</v>
          </cell>
        </row>
        <row r="122">
          <cell r="A122" t="str">
            <v>ELVYS MHARCELL GRULLON RUIZ</v>
          </cell>
          <cell r="B122" t="str">
            <v>TECNICO ANALISTA DE COMPRAS Y</v>
          </cell>
          <cell r="C122" t="str">
            <v>00-001-1623072-3</v>
          </cell>
          <cell r="D122">
            <v>802625</v>
          </cell>
          <cell r="E122">
            <v>90000</v>
          </cell>
          <cell r="F122">
            <v>0</v>
          </cell>
          <cell r="G122">
            <v>90000</v>
          </cell>
          <cell r="H122">
            <v>2583</v>
          </cell>
          <cell r="I122">
            <v>9753.1200000000008</v>
          </cell>
          <cell r="J122">
            <v>2736</v>
          </cell>
        </row>
        <row r="123">
          <cell r="A123" t="str">
            <v>ANA ISABEL MONTERO MONTES DE OCA</v>
          </cell>
          <cell r="B123" t="str">
            <v>TECNICO ANALISTA DE COMPRAS Y</v>
          </cell>
          <cell r="C123" t="str">
            <v>00-402-0913168-5</v>
          </cell>
          <cell r="D123">
            <v>802629</v>
          </cell>
          <cell r="E123">
            <v>80000</v>
          </cell>
          <cell r="F123">
            <v>0</v>
          </cell>
          <cell r="G123">
            <v>80000</v>
          </cell>
          <cell r="H123">
            <v>2296</v>
          </cell>
          <cell r="I123">
            <v>7400.87</v>
          </cell>
          <cell r="J123">
            <v>2432</v>
          </cell>
        </row>
        <row r="124">
          <cell r="A124" t="str">
            <v>ANNY YANETTE CASADO ARIAS</v>
          </cell>
          <cell r="B124" t="str">
            <v>DIRECTOR (A) DE RECURSOS HUMA</v>
          </cell>
          <cell r="C124" t="str">
            <v>00-224-0062746-3</v>
          </cell>
          <cell r="D124">
            <v>802633</v>
          </cell>
          <cell r="E124">
            <v>170000</v>
          </cell>
          <cell r="F124">
            <v>0</v>
          </cell>
          <cell r="G124">
            <v>170000</v>
          </cell>
          <cell r="H124">
            <v>4879</v>
          </cell>
          <cell r="I124">
            <v>28571.119999999999</v>
          </cell>
          <cell r="J124">
            <v>5168</v>
          </cell>
        </row>
        <row r="125">
          <cell r="A125" t="str">
            <v>GERARD RADHAMES DE LOS SANTOS VALDE</v>
          </cell>
          <cell r="B125" t="str">
            <v>DIRECTOR (A) DE PLANIFICACION</v>
          </cell>
          <cell r="C125" t="str">
            <v>00-223-0008021-9</v>
          </cell>
          <cell r="D125">
            <v>802637</v>
          </cell>
          <cell r="E125">
            <v>170000</v>
          </cell>
          <cell r="F125">
            <v>0</v>
          </cell>
          <cell r="G125">
            <v>170000</v>
          </cell>
          <cell r="H125">
            <v>4879</v>
          </cell>
          <cell r="I125">
            <v>28571.119999999999</v>
          </cell>
          <cell r="J125">
            <v>5168</v>
          </cell>
        </row>
        <row r="126">
          <cell r="A126" t="str">
            <v>ABRAHAM STALYN PLATA MEJIA</v>
          </cell>
          <cell r="B126" t="str">
            <v>ANALISTA DE PLANIFICACION Y D</v>
          </cell>
          <cell r="C126" t="str">
            <v>00-224-0038601-1</v>
          </cell>
          <cell r="D126">
            <v>802647</v>
          </cell>
          <cell r="E126">
            <v>90000</v>
          </cell>
          <cell r="F126">
            <v>0</v>
          </cell>
          <cell r="G126">
            <v>90000</v>
          </cell>
          <cell r="H126">
            <v>2583</v>
          </cell>
          <cell r="I126">
            <v>9753.1200000000008</v>
          </cell>
          <cell r="J126">
            <v>2736</v>
          </cell>
        </row>
        <row r="127">
          <cell r="A127" t="str">
            <v>JESUS MARIA RODRIGUEZ CUEVAS</v>
          </cell>
          <cell r="B127" t="str">
            <v>ENCARGADO (A) DEL DEPARTAMENT</v>
          </cell>
          <cell r="C127" t="str">
            <v>00-001-1784465-4</v>
          </cell>
          <cell r="D127">
            <v>802653</v>
          </cell>
          <cell r="E127">
            <v>140000</v>
          </cell>
          <cell r="F127">
            <v>0</v>
          </cell>
          <cell r="G127">
            <v>140000</v>
          </cell>
          <cell r="H127">
            <v>4018</v>
          </cell>
          <cell r="I127">
            <v>21514.37</v>
          </cell>
          <cell r="J127">
            <v>4256</v>
          </cell>
        </row>
        <row r="128">
          <cell r="A128" t="str">
            <v>ISRAEL ROSEY PEREZ</v>
          </cell>
          <cell r="B128" t="str">
            <v xml:space="preserve">ENCARGADO DE DEPARTAMENTO DE </v>
          </cell>
          <cell r="C128" t="str">
            <v>00-001-1766990-3</v>
          </cell>
          <cell r="D128">
            <v>802655</v>
          </cell>
          <cell r="E128">
            <v>135000</v>
          </cell>
          <cell r="F128">
            <v>0</v>
          </cell>
          <cell r="G128">
            <v>135000</v>
          </cell>
          <cell r="H128">
            <v>3874.5</v>
          </cell>
          <cell r="I128">
            <v>19909.38</v>
          </cell>
          <cell r="J128">
            <v>4104</v>
          </cell>
        </row>
        <row r="129">
          <cell r="A129" t="str">
            <v>KIMBERLY ERISMEL CASTRO MATOS</v>
          </cell>
          <cell r="B129" t="str">
            <v>SOPORTE TÉCNICO INFORMÁTICO</v>
          </cell>
          <cell r="C129" t="str">
            <v>00-402-2526735-6</v>
          </cell>
          <cell r="D129">
            <v>802657</v>
          </cell>
          <cell r="E129">
            <v>43000</v>
          </cell>
          <cell r="F129">
            <v>0</v>
          </cell>
          <cell r="G129">
            <v>43000</v>
          </cell>
          <cell r="H129">
            <v>1234.0999999999999</v>
          </cell>
          <cell r="I129">
            <v>866.06</v>
          </cell>
          <cell r="J129">
            <v>1307.2</v>
          </cell>
        </row>
        <row r="130">
          <cell r="A130" t="str">
            <v>MARIO RAFAEL PEÑA FRICA</v>
          </cell>
          <cell r="B130" t="str">
            <v>SOPORTE TÉCNICO INFORMÁTICO</v>
          </cell>
          <cell r="C130" t="str">
            <v>00-402-1561703-2</v>
          </cell>
          <cell r="D130">
            <v>802659</v>
          </cell>
          <cell r="E130">
            <v>48000</v>
          </cell>
          <cell r="F130">
            <v>0</v>
          </cell>
          <cell r="G130">
            <v>48000</v>
          </cell>
          <cell r="H130">
            <v>1377.6</v>
          </cell>
          <cell r="I130">
            <v>1571.73</v>
          </cell>
          <cell r="J130">
            <v>1459.2</v>
          </cell>
        </row>
        <row r="131">
          <cell r="A131" t="str">
            <v>YSAMAR MATOS PANTALEÓN</v>
          </cell>
          <cell r="B131" t="str">
            <v>ANALISTA DE SISTEMAS INFORMAT</v>
          </cell>
          <cell r="C131" t="str">
            <v>00-402-1424655-1</v>
          </cell>
          <cell r="D131">
            <v>802663</v>
          </cell>
          <cell r="E131">
            <v>55000</v>
          </cell>
          <cell r="F131">
            <v>0</v>
          </cell>
          <cell r="G131">
            <v>55000</v>
          </cell>
          <cell r="H131">
            <v>1578.5</v>
          </cell>
          <cell r="I131">
            <v>2559.6799999999998</v>
          </cell>
          <cell r="J131">
            <v>1672</v>
          </cell>
        </row>
        <row r="132">
          <cell r="A132" t="str">
            <v>JUANA IVELISSE DE LOS SANTOS NIN</v>
          </cell>
          <cell r="B132" t="str">
            <v>CONTADOR</v>
          </cell>
          <cell r="C132" t="str">
            <v>00-130-0000715-6</v>
          </cell>
          <cell r="D132">
            <v>802665</v>
          </cell>
          <cell r="E132">
            <v>60000</v>
          </cell>
          <cell r="F132">
            <v>0</v>
          </cell>
          <cell r="G132">
            <v>60000</v>
          </cell>
          <cell r="H132">
            <v>1722</v>
          </cell>
          <cell r="I132">
            <v>3486.68</v>
          </cell>
          <cell r="J132">
            <v>1824</v>
          </cell>
        </row>
        <row r="133">
          <cell r="A133" t="str">
            <v>FRANKLYN RAFAEL MIRABAL RODRIGUEZ</v>
          </cell>
          <cell r="B133" t="str">
            <v>ANALISTA DE RECURSOS HUMANOS</v>
          </cell>
          <cell r="C133" t="str">
            <v>00-402-2497799-7</v>
          </cell>
          <cell r="D133">
            <v>802667</v>
          </cell>
          <cell r="E133">
            <v>70000</v>
          </cell>
          <cell r="F133">
            <v>0</v>
          </cell>
          <cell r="G133">
            <v>70000</v>
          </cell>
          <cell r="H133">
            <v>2009</v>
          </cell>
          <cell r="I133">
            <v>0</v>
          </cell>
          <cell r="J133">
            <v>2128</v>
          </cell>
        </row>
        <row r="134">
          <cell r="A134" t="str">
            <v>PRISILA ORTEGA GUZMAN</v>
          </cell>
          <cell r="B134" t="str">
            <v>ANALISTA DE RECURSOS HUMANOS</v>
          </cell>
          <cell r="C134" t="str">
            <v>00-402-2042301-2</v>
          </cell>
          <cell r="D134">
            <v>802669</v>
          </cell>
          <cell r="E134">
            <v>88000</v>
          </cell>
          <cell r="F134">
            <v>0</v>
          </cell>
          <cell r="G134">
            <v>88000</v>
          </cell>
          <cell r="H134">
            <v>2525.6</v>
          </cell>
          <cell r="I134">
            <v>5121.7299999999996</v>
          </cell>
          <cell r="J134">
            <v>2675.2</v>
          </cell>
        </row>
        <row r="135">
          <cell r="A135" t="str">
            <v>TANIA BEATRIZ JAQUEZ DE LARA</v>
          </cell>
          <cell r="B135" t="str">
            <v>ENCARGADO (A) DEL DEPARTAMENT</v>
          </cell>
          <cell r="C135" t="str">
            <v>00-001-0096983-1</v>
          </cell>
          <cell r="D135">
            <v>802675</v>
          </cell>
          <cell r="E135">
            <v>140000</v>
          </cell>
          <cell r="F135">
            <v>0</v>
          </cell>
          <cell r="G135">
            <v>140000</v>
          </cell>
          <cell r="H135">
            <v>4018</v>
          </cell>
          <cell r="I135">
            <v>21085.5</v>
          </cell>
          <cell r="J135">
            <v>4256</v>
          </cell>
        </row>
        <row r="136">
          <cell r="A136" t="str">
            <v>LICELOT YAMILKA RAMIREZ GORIS</v>
          </cell>
          <cell r="B136" t="str">
            <v>TECNICO DE COMPRAS</v>
          </cell>
          <cell r="C136" t="str">
            <v>00-001-1759373-1</v>
          </cell>
          <cell r="D136">
            <v>802677</v>
          </cell>
          <cell r="E136">
            <v>48000</v>
          </cell>
          <cell r="F136">
            <v>0</v>
          </cell>
          <cell r="G136">
            <v>48000</v>
          </cell>
          <cell r="H136">
            <v>1377.6</v>
          </cell>
          <cell r="I136">
            <v>1571.73</v>
          </cell>
          <cell r="J136">
            <v>1459.2</v>
          </cell>
        </row>
        <row r="137">
          <cell r="A137" t="str">
            <v>ADA YRIS ESTEVES DE LOS SANTOS</v>
          </cell>
          <cell r="B137" t="str">
            <v>TECNICO DE COMPRAS</v>
          </cell>
          <cell r="C137" t="str">
            <v>00-225-0048078-9</v>
          </cell>
          <cell r="D137">
            <v>802685</v>
          </cell>
          <cell r="E137">
            <v>48000</v>
          </cell>
          <cell r="F137">
            <v>0</v>
          </cell>
          <cell r="G137">
            <v>48000</v>
          </cell>
          <cell r="H137">
            <v>1377.6</v>
          </cell>
          <cell r="I137">
            <v>1571.73</v>
          </cell>
          <cell r="J137">
            <v>1459.2</v>
          </cell>
        </row>
        <row r="138">
          <cell r="A138" t="str">
            <v>RAFAEL VERAS CHACON</v>
          </cell>
          <cell r="B138" t="str">
            <v>ENC (A) DE DIVISION DE INSPEC</v>
          </cell>
          <cell r="C138" t="str">
            <v>00-001-1759327-7</v>
          </cell>
          <cell r="D138">
            <v>802689</v>
          </cell>
          <cell r="E138">
            <v>110000</v>
          </cell>
          <cell r="F138">
            <v>0</v>
          </cell>
          <cell r="G138">
            <v>110000</v>
          </cell>
          <cell r="H138">
            <v>3157</v>
          </cell>
          <cell r="I138">
            <v>14457.62</v>
          </cell>
          <cell r="J138">
            <v>3344</v>
          </cell>
        </row>
        <row r="139">
          <cell r="A139" t="str">
            <v>ADRIAN STEWAR ROA ESPINOSA</v>
          </cell>
          <cell r="B139" t="str">
            <v>ANALISTA DE PROYECTO</v>
          </cell>
          <cell r="C139" t="str">
            <v>00-012-0118762-0</v>
          </cell>
          <cell r="D139">
            <v>802705</v>
          </cell>
          <cell r="E139">
            <v>80000</v>
          </cell>
          <cell r="F139">
            <v>0</v>
          </cell>
          <cell r="G139">
            <v>80000</v>
          </cell>
          <cell r="H139">
            <v>2296</v>
          </cell>
          <cell r="I139">
            <v>7400.87</v>
          </cell>
          <cell r="J139">
            <v>2432</v>
          </cell>
        </row>
        <row r="140">
          <cell r="A140" t="str">
            <v>KENIA LIBERTINA LOPEZ GOMEZ</v>
          </cell>
          <cell r="B140" t="str">
            <v xml:space="preserve">ENCARGADO (A) DE LA DIVISION </v>
          </cell>
          <cell r="C140" t="str">
            <v>00-001-1362490-2</v>
          </cell>
          <cell r="D140">
            <v>802709</v>
          </cell>
          <cell r="E140">
            <v>110000</v>
          </cell>
          <cell r="F140">
            <v>0</v>
          </cell>
          <cell r="G140">
            <v>110000</v>
          </cell>
          <cell r="H140">
            <v>3157</v>
          </cell>
          <cell r="I140">
            <v>2900.61</v>
          </cell>
          <cell r="J140">
            <v>3344</v>
          </cell>
        </row>
        <row r="141">
          <cell r="A141" t="str">
            <v>ISABEL CRISTINA MENDEZ DE DIAZ</v>
          </cell>
          <cell r="B141" t="str">
            <v>ENCARGADO (A) REGIONAL DE BIE</v>
          </cell>
          <cell r="C141" t="str">
            <v>00-031-0514634-8</v>
          </cell>
          <cell r="D141">
            <v>802711</v>
          </cell>
          <cell r="E141">
            <v>140000</v>
          </cell>
          <cell r="F141">
            <v>0</v>
          </cell>
          <cell r="G141">
            <v>140000</v>
          </cell>
          <cell r="H141">
            <v>4018</v>
          </cell>
          <cell r="I141">
            <v>21514.37</v>
          </cell>
          <cell r="J141">
            <v>4256</v>
          </cell>
        </row>
        <row r="142">
          <cell r="A142" t="str">
            <v>MARYERIS ALVAREZ NATERA</v>
          </cell>
          <cell r="B142" t="str">
            <v>TECNICO DE SERVICIOS SOCIALES</v>
          </cell>
          <cell r="C142" t="str">
            <v>00-097-0020460-6</v>
          </cell>
          <cell r="D142">
            <v>802713</v>
          </cell>
          <cell r="E142">
            <v>48000</v>
          </cell>
          <cell r="F142">
            <v>0</v>
          </cell>
          <cell r="G142">
            <v>48000</v>
          </cell>
          <cell r="H142">
            <v>1377.6</v>
          </cell>
          <cell r="I142">
            <v>1571.73</v>
          </cell>
          <cell r="J142">
            <v>1459.2</v>
          </cell>
        </row>
        <row r="143">
          <cell r="A143" t="str">
            <v>ERNESTO VANTROY DE JESUS OLMOS</v>
          </cell>
          <cell r="B143" t="str">
            <v>ENCARGADO DE DEPARTAMENTO ADM</v>
          </cell>
          <cell r="C143" t="str">
            <v>00-001-1720151-7</v>
          </cell>
          <cell r="D143">
            <v>802715</v>
          </cell>
          <cell r="E143">
            <v>115000</v>
          </cell>
          <cell r="F143">
            <v>0</v>
          </cell>
          <cell r="G143">
            <v>115000</v>
          </cell>
          <cell r="H143">
            <v>3300.5</v>
          </cell>
          <cell r="I143">
            <v>15633.74</v>
          </cell>
          <cell r="J143">
            <v>3496</v>
          </cell>
        </row>
        <row r="144">
          <cell r="A144" t="str">
            <v>LAURA ESTHER CONCEPCION PAULINO</v>
          </cell>
          <cell r="B144" t="str">
            <v>ANALISTA DE MEDIOS DIGITALES</v>
          </cell>
          <cell r="C144" t="str">
            <v>00-402-2312571-3</v>
          </cell>
          <cell r="D144">
            <v>802721</v>
          </cell>
          <cell r="E144">
            <v>90000</v>
          </cell>
          <cell r="F144">
            <v>0</v>
          </cell>
          <cell r="G144">
            <v>90000</v>
          </cell>
          <cell r="H144">
            <v>2583</v>
          </cell>
          <cell r="I144">
            <v>9753.1200000000008</v>
          </cell>
          <cell r="J144">
            <v>2736</v>
          </cell>
        </row>
        <row r="145">
          <cell r="A145" t="str">
            <v>MIA ESPINOSA URBAEZ</v>
          </cell>
          <cell r="B145" t="str">
            <v>PERIODISTA</v>
          </cell>
          <cell r="C145" t="str">
            <v>00-402-2117065-3</v>
          </cell>
          <cell r="D145">
            <v>802727</v>
          </cell>
          <cell r="E145">
            <v>75000</v>
          </cell>
          <cell r="F145">
            <v>0</v>
          </cell>
          <cell r="G145">
            <v>75000</v>
          </cell>
          <cell r="H145">
            <v>2152.5</v>
          </cell>
          <cell r="I145">
            <v>6309.38</v>
          </cell>
          <cell r="J145">
            <v>2280</v>
          </cell>
        </row>
        <row r="146">
          <cell r="A146" t="str">
            <v>MARTHA MARINA DIAZ DE LUNA</v>
          </cell>
          <cell r="B146" t="str">
            <v>PROMOTOR SOCIAL</v>
          </cell>
          <cell r="C146" t="str">
            <v>00-001-0045534-4</v>
          </cell>
          <cell r="D146">
            <v>802731</v>
          </cell>
          <cell r="E146">
            <v>60000</v>
          </cell>
          <cell r="F146">
            <v>0</v>
          </cell>
          <cell r="G146">
            <v>60000</v>
          </cell>
          <cell r="H146">
            <v>1722</v>
          </cell>
          <cell r="I146">
            <v>3486.68</v>
          </cell>
          <cell r="J146">
            <v>1824</v>
          </cell>
        </row>
        <row r="147">
          <cell r="A147" t="str">
            <v xml:space="preserve">ANGEL F MIGUEL SEBASTIAN RODRIGUEZ </v>
          </cell>
          <cell r="B147" t="str">
            <v>ENCARGADO (A) DE  LA DIVISION</v>
          </cell>
          <cell r="C147" t="str">
            <v>00-001-0101124-5</v>
          </cell>
          <cell r="D147">
            <v>802735</v>
          </cell>
          <cell r="E147">
            <v>110000</v>
          </cell>
          <cell r="F147">
            <v>0</v>
          </cell>
          <cell r="G147">
            <v>110000</v>
          </cell>
          <cell r="H147">
            <v>3157</v>
          </cell>
          <cell r="I147">
            <v>14457.62</v>
          </cell>
          <cell r="J147">
            <v>3344</v>
          </cell>
        </row>
        <row r="148">
          <cell r="A148" t="str">
            <v>JEIMY MARTE GERMAN</v>
          </cell>
          <cell r="B148" t="str">
            <v>COORDINADOR ADM</v>
          </cell>
          <cell r="C148" t="str">
            <v>00-001-1349530-3</v>
          </cell>
          <cell r="D148">
            <v>802739</v>
          </cell>
          <cell r="E148">
            <v>90000</v>
          </cell>
          <cell r="F148">
            <v>0</v>
          </cell>
          <cell r="G148">
            <v>90000</v>
          </cell>
          <cell r="H148">
            <v>2583</v>
          </cell>
          <cell r="I148">
            <v>9753.1200000000008</v>
          </cell>
          <cell r="J148">
            <v>2736</v>
          </cell>
        </row>
        <row r="149">
          <cell r="A149" t="str">
            <v>RAQUEL CRISTINA ASENSIO RIVAS</v>
          </cell>
          <cell r="B149" t="str">
            <v>ENCARGADO</v>
          </cell>
          <cell r="C149" t="str">
            <v>00-001-1569402-8</v>
          </cell>
          <cell r="D149">
            <v>802745</v>
          </cell>
          <cell r="E149">
            <v>110000</v>
          </cell>
          <cell r="F149">
            <v>0</v>
          </cell>
          <cell r="G149">
            <v>110000</v>
          </cell>
          <cell r="H149">
            <v>3157</v>
          </cell>
          <cell r="I149">
            <v>2900.62</v>
          </cell>
          <cell r="J149">
            <v>3344</v>
          </cell>
        </row>
        <row r="150">
          <cell r="A150" t="str">
            <v>WENDY ALEXANDRA ENCARNACION NIN</v>
          </cell>
          <cell r="B150" t="str">
            <v>CONTADOR</v>
          </cell>
          <cell r="C150" t="str">
            <v>00-001-0366450-4</v>
          </cell>
          <cell r="D150">
            <v>802755</v>
          </cell>
          <cell r="E150">
            <v>85000</v>
          </cell>
          <cell r="F150">
            <v>0</v>
          </cell>
          <cell r="G150">
            <v>85000</v>
          </cell>
          <cell r="H150">
            <v>2439.5</v>
          </cell>
          <cell r="I150">
            <v>0</v>
          </cell>
          <cell r="J150">
            <v>2584</v>
          </cell>
        </row>
        <row r="151">
          <cell r="A151" t="str">
            <v>ELIZABETH MARGARITA FRIAS NUÑEZ</v>
          </cell>
          <cell r="B151" t="str">
            <v>ANALISTA DE FISCALIZACION Y C</v>
          </cell>
          <cell r="C151" t="str">
            <v>00-001-1535214-8</v>
          </cell>
          <cell r="D151">
            <v>802757</v>
          </cell>
          <cell r="E151">
            <v>75000</v>
          </cell>
          <cell r="F151">
            <v>0</v>
          </cell>
          <cell r="G151">
            <v>75000</v>
          </cell>
          <cell r="H151">
            <v>2152.5</v>
          </cell>
          <cell r="I151">
            <v>5966.28</v>
          </cell>
          <cell r="J151">
            <v>2280</v>
          </cell>
        </row>
        <row r="152">
          <cell r="A152" t="str">
            <v>JOSE MANUEL URBAEZ</v>
          </cell>
          <cell r="B152" t="str">
            <v>ANALISTA LEGAL</v>
          </cell>
          <cell r="C152" t="str">
            <v>00-019-0017019-0</v>
          </cell>
          <cell r="D152">
            <v>802761</v>
          </cell>
          <cell r="E152">
            <v>60000</v>
          </cell>
          <cell r="F152">
            <v>0</v>
          </cell>
          <cell r="G152">
            <v>60000</v>
          </cell>
          <cell r="H152">
            <v>1722</v>
          </cell>
          <cell r="I152">
            <v>3486.68</v>
          </cell>
          <cell r="J152">
            <v>1824</v>
          </cell>
        </row>
        <row r="153">
          <cell r="A153" t="str">
            <v>EUCLIDES HIRALDO VARGAS</v>
          </cell>
          <cell r="B153" t="str">
            <v>ANALISTA DE FISCALIZACION Y C</v>
          </cell>
          <cell r="C153" t="str">
            <v>00-223-0036170-0</v>
          </cell>
          <cell r="D153">
            <v>802787</v>
          </cell>
          <cell r="E153">
            <v>80000</v>
          </cell>
          <cell r="F153">
            <v>0</v>
          </cell>
          <cell r="G153">
            <v>80000</v>
          </cell>
          <cell r="H153">
            <v>2296</v>
          </cell>
          <cell r="I153">
            <v>7400.87</v>
          </cell>
          <cell r="J153">
            <v>2432</v>
          </cell>
        </row>
        <row r="154">
          <cell r="A154" t="str">
            <v>ANACELY BERENICE GOMEZ MARTINEZ</v>
          </cell>
          <cell r="B154" t="str">
            <v>ANALISTA DE DATOS ESTADÍSTICO</v>
          </cell>
          <cell r="C154" t="str">
            <v>00-402-1417278-1</v>
          </cell>
          <cell r="D154">
            <v>802795</v>
          </cell>
          <cell r="E154">
            <v>65000</v>
          </cell>
          <cell r="F154">
            <v>0</v>
          </cell>
          <cell r="G154">
            <v>65000</v>
          </cell>
          <cell r="H154">
            <v>1865.5</v>
          </cell>
          <cell r="I154">
            <v>4427.58</v>
          </cell>
          <cell r="J154">
            <v>1976</v>
          </cell>
        </row>
        <row r="155">
          <cell r="A155" t="str">
            <v>FRANCELYS CAMPOS GONZALEZ</v>
          </cell>
          <cell r="B155" t="str">
            <v>ANALISTA DE FISCALIZACION Y C</v>
          </cell>
          <cell r="C155" t="str">
            <v>00-224-0052167-4</v>
          </cell>
          <cell r="D155">
            <v>802797</v>
          </cell>
          <cell r="E155">
            <v>85000</v>
          </cell>
          <cell r="F155">
            <v>0</v>
          </cell>
          <cell r="G155">
            <v>85000</v>
          </cell>
          <cell r="H155">
            <v>2439.5</v>
          </cell>
          <cell r="I155">
            <v>8576.99</v>
          </cell>
          <cell r="J155">
            <v>2584</v>
          </cell>
        </row>
        <row r="156">
          <cell r="A156" t="str">
            <v xml:space="preserve">RINA ALTAGRACIA RODRIGUEZ DE DE LA </v>
          </cell>
          <cell r="B156" t="str">
            <v>CONTADOR</v>
          </cell>
          <cell r="C156" t="str">
            <v>00-001-0137575-6</v>
          </cell>
          <cell r="D156">
            <v>802799</v>
          </cell>
          <cell r="E156">
            <v>85000</v>
          </cell>
          <cell r="F156">
            <v>0</v>
          </cell>
          <cell r="G156">
            <v>85000</v>
          </cell>
          <cell r="H156">
            <v>2439.5</v>
          </cell>
          <cell r="I156">
            <v>8576.99</v>
          </cell>
          <cell r="J156">
            <v>2584</v>
          </cell>
        </row>
        <row r="157">
          <cell r="A157" t="str">
            <v>EMELINDA GUERRERO VALLEJO</v>
          </cell>
          <cell r="B157" t="str">
            <v xml:space="preserve">ENCARGADO (A) DPTO./DIVISION </v>
          </cell>
          <cell r="C157" t="str">
            <v>00-225-0038155-7</v>
          </cell>
          <cell r="D157">
            <v>802801</v>
          </cell>
          <cell r="E157">
            <v>135000</v>
          </cell>
          <cell r="F157">
            <v>0</v>
          </cell>
          <cell r="G157">
            <v>135000</v>
          </cell>
          <cell r="H157">
            <v>3874.5</v>
          </cell>
          <cell r="I157">
            <v>20338.240000000002</v>
          </cell>
          <cell r="J157">
            <v>4104</v>
          </cell>
        </row>
        <row r="158">
          <cell r="A158" t="str">
            <v>FRANCISCO SAMUEL VEGAZO FANITH</v>
          </cell>
          <cell r="B158" t="str">
            <v xml:space="preserve">ENCARGADO (A) DE DIVISION DE </v>
          </cell>
          <cell r="C158" t="str">
            <v>00-001-0560751-9</v>
          </cell>
          <cell r="D158">
            <v>802805</v>
          </cell>
          <cell r="E158">
            <v>110000</v>
          </cell>
          <cell r="F158">
            <v>0</v>
          </cell>
          <cell r="G158">
            <v>110000</v>
          </cell>
          <cell r="H158">
            <v>3157</v>
          </cell>
          <cell r="I158">
            <v>6359.36</v>
          </cell>
          <cell r="J158">
            <v>3344</v>
          </cell>
        </row>
        <row r="159">
          <cell r="A159" t="str">
            <v>GUILLERMO IVAN DE JESUS SANTANA</v>
          </cell>
          <cell r="B159" t="str">
            <v>CONTADOR</v>
          </cell>
          <cell r="C159" t="str">
            <v>00-402-2178608-6</v>
          </cell>
          <cell r="D159">
            <v>802807</v>
          </cell>
          <cell r="E159">
            <v>65000</v>
          </cell>
          <cell r="F159">
            <v>0</v>
          </cell>
          <cell r="G159">
            <v>65000</v>
          </cell>
          <cell r="H159">
            <v>1865.5</v>
          </cell>
          <cell r="I159">
            <v>4427.58</v>
          </cell>
          <cell r="J159">
            <v>1976</v>
          </cell>
        </row>
        <row r="160">
          <cell r="A160" t="str">
            <v>LEANDRO CARABALLO</v>
          </cell>
          <cell r="B160" t="str">
            <v>CONTADOR</v>
          </cell>
          <cell r="C160" t="str">
            <v>00-093-0061113-5</v>
          </cell>
          <cell r="D160">
            <v>802809</v>
          </cell>
          <cell r="E160">
            <v>65000</v>
          </cell>
          <cell r="F160">
            <v>0</v>
          </cell>
          <cell r="G160">
            <v>65000</v>
          </cell>
          <cell r="H160">
            <v>1865.5</v>
          </cell>
          <cell r="I160">
            <v>4427.58</v>
          </cell>
          <cell r="J160">
            <v>1976</v>
          </cell>
        </row>
        <row r="161">
          <cell r="A161" t="str">
            <v>RUTH ELIZABETH PAYANO NUÑEZ</v>
          </cell>
          <cell r="B161" t="str">
            <v>CONTADOR</v>
          </cell>
          <cell r="C161" t="str">
            <v>00-225-0024353-4</v>
          </cell>
          <cell r="D161">
            <v>802811</v>
          </cell>
          <cell r="E161">
            <v>65000</v>
          </cell>
          <cell r="F161">
            <v>0</v>
          </cell>
          <cell r="G161">
            <v>65000</v>
          </cell>
          <cell r="H161">
            <v>1865.5</v>
          </cell>
          <cell r="I161">
            <v>4427.58</v>
          </cell>
          <cell r="J161">
            <v>1976</v>
          </cell>
        </row>
        <row r="162">
          <cell r="A162" t="str">
            <v>MARINA MENDOZA GUTIERREZ</v>
          </cell>
          <cell r="B162" t="str">
            <v>CONTADOR</v>
          </cell>
          <cell r="C162" t="str">
            <v>00-001-1498430-5</v>
          </cell>
          <cell r="D162">
            <v>802813</v>
          </cell>
          <cell r="E162">
            <v>60000</v>
          </cell>
          <cell r="F162">
            <v>0</v>
          </cell>
          <cell r="G162">
            <v>60000</v>
          </cell>
          <cell r="H162">
            <v>1722</v>
          </cell>
          <cell r="I162">
            <v>3486.68</v>
          </cell>
          <cell r="J162">
            <v>1824</v>
          </cell>
        </row>
        <row r="163">
          <cell r="A163" t="str">
            <v>JOCELYN ALTAGRACIA SALAS DEL ORBE</v>
          </cell>
          <cell r="B163" t="str">
            <v>CONTADOR</v>
          </cell>
          <cell r="C163" t="str">
            <v>00-001-1107900-0</v>
          </cell>
          <cell r="D163">
            <v>802815</v>
          </cell>
          <cell r="E163">
            <v>65000</v>
          </cell>
          <cell r="F163">
            <v>0</v>
          </cell>
          <cell r="G163">
            <v>65000</v>
          </cell>
          <cell r="H163">
            <v>1865.5</v>
          </cell>
          <cell r="I163">
            <v>4427.58</v>
          </cell>
          <cell r="J163">
            <v>1976</v>
          </cell>
        </row>
        <row r="164">
          <cell r="A164" t="str">
            <v>ANYIBEL DE LA CRUZ DE LA ROSA</v>
          </cell>
          <cell r="B164" t="str">
            <v>TÉCNICO DE CONTABILIDAD</v>
          </cell>
          <cell r="C164" t="str">
            <v>00-224-0066457-3</v>
          </cell>
          <cell r="D164">
            <v>802817</v>
          </cell>
          <cell r="E164">
            <v>48000</v>
          </cell>
          <cell r="F164">
            <v>0</v>
          </cell>
          <cell r="G164">
            <v>48000</v>
          </cell>
          <cell r="H164">
            <v>1377.6</v>
          </cell>
          <cell r="I164">
            <v>1314.41</v>
          </cell>
          <cell r="J164">
            <v>1459.2</v>
          </cell>
        </row>
        <row r="165">
          <cell r="A165" t="str">
            <v>SONALIS MARLENY LAGARES SANTANA</v>
          </cell>
          <cell r="B165" t="str">
            <v>ANALISTA DE COMPRAS Y CONTRAT</v>
          </cell>
          <cell r="C165" t="str">
            <v>00-402-2182682-5</v>
          </cell>
          <cell r="D165">
            <v>802821</v>
          </cell>
          <cell r="E165">
            <v>70000</v>
          </cell>
          <cell r="F165">
            <v>0</v>
          </cell>
          <cell r="G165">
            <v>70000</v>
          </cell>
          <cell r="H165">
            <v>2009</v>
          </cell>
          <cell r="I165">
            <v>5025.38</v>
          </cell>
          <cell r="J165">
            <v>2128</v>
          </cell>
        </row>
        <row r="166">
          <cell r="A166" t="str">
            <v>JUDITH ESTHER PIMENTEL MARTINEZ</v>
          </cell>
          <cell r="B166" t="str">
            <v>COORDINADORA (A) ADMINISTRATI</v>
          </cell>
          <cell r="C166" t="str">
            <v>00-031-0013276-4</v>
          </cell>
          <cell r="D166">
            <v>802823</v>
          </cell>
          <cell r="E166">
            <v>90000</v>
          </cell>
          <cell r="F166">
            <v>0</v>
          </cell>
          <cell r="G166">
            <v>90000</v>
          </cell>
          <cell r="H166">
            <v>2583</v>
          </cell>
          <cell r="I166">
            <v>9753.1200000000008</v>
          </cell>
          <cell r="J166">
            <v>2736</v>
          </cell>
        </row>
        <row r="167">
          <cell r="A167" t="str">
            <v>NADIA YNES ROSARIO MERCEDES</v>
          </cell>
          <cell r="B167" t="str">
            <v>ANALISTA DE FISCALIZACION Y C</v>
          </cell>
          <cell r="C167" t="str">
            <v>00-059-0018210-5</v>
          </cell>
          <cell r="D167">
            <v>802825</v>
          </cell>
          <cell r="E167">
            <v>75000</v>
          </cell>
          <cell r="F167">
            <v>0</v>
          </cell>
          <cell r="G167">
            <v>75000</v>
          </cell>
          <cell r="H167">
            <v>2152.5</v>
          </cell>
          <cell r="I167">
            <v>6309.38</v>
          </cell>
          <cell r="J167">
            <v>2280</v>
          </cell>
        </row>
        <row r="168">
          <cell r="A168" t="str">
            <v>LAURA JACQUELINE FRIAS FABIAN</v>
          </cell>
          <cell r="B168" t="str">
            <v>TECNICO DE EQUIPOS DENTALES</v>
          </cell>
          <cell r="C168" t="str">
            <v>00-402-1200115-6</v>
          </cell>
          <cell r="D168">
            <v>802829</v>
          </cell>
          <cell r="E168">
            <v>45000</v>
          </cell>
          <cell r="F168">
            <v>0</v>
          </cell>
          <cell r="G168">
            <v>45000</v>
          </cell>
          <cell r="H168">
            <v>1291.5</v>
          </cell>
          <cell r="I168">
            <v>1148.33</v>
          </cell>
          <cell r="J168">
            <v>1368</v>
          </cell>
        </row>
        <row r="169">
          <cell r="A169" t="str">
            <v>RAUL ALMANZAR</v>
          </cell>
          <cell r="B169" t="str">
            <v>ANALISTA LEGAL</v>
          </cell>
          <cell r="C169" t="str">
            <v>00-001-1490686-0</v>
          </cell>
          <cell r="D169">
            <v>802831</v>
          </cell>
          <cell r="E169">
            <v>80000</v>
          </cell>
          <cell r="F169">
            <v>0</v>
          </cell>
          <cell r="G169">
            <v>80000</v>
          </cell>
          <cell r="H169">
            <v>2296</v>
          </cell>
          <cell r="I169">
            <v>7400.87</v>
          </cell>
          <cell r="J169">
            <v>2432</v>
          </cell>
        </row>
        <row r="170">
          <cell r="A170" t="str">
            <v>JORKIS RAMIREZ SANTANA</v>
          </cell>
          <cell r="B170" t="str">
            <v>ANALISTA LEGAL</v>
          </cell>
          <cell r="C170" t="str">
            <v>00-090-0020138-5</v>
          </cell>
          <cell r="D170">
            <v>802835</v>
          </cell>
          <cell r="E170">
            <v>75000</v>
          </cell>
          <cell r="F170">
            <v>0</v>
          </cell>
          <cell r="G170">
            <v>75000</v>
          </cell>
          <cell r="H170">
            <v>2152.5</v>
          </cell>
          <cell r="I170">
            <v>6309.38</v>
          </cell>
          <cell r="J170">
            <v>2280</v>
          </cell>
        </row>
        <row r="171">
          <cell r="A171" t="str">
            <v>MARIO GUILLERMO DUJARRIC DIAZ</v>
          </cell>
          <cell r="B171" t="str">
            <v>TECNICO DE ALIMENTACION ESCOL</v>
          </cell>
          <cell r="C171" t="str">
            <v>00-402-2268641-8</v>
          </cell>
          <cell r="D171">
            <v>802839</v>
          </cell>
          <cell r="E171">
            <v>55000</v>
          </cell>
          <cell r="F171">
            <v>0</v>
          </cell>
          <cell r="G171">
            <v>55000</v>
          </cell>
          <cell r="H171">
            <v>1578.5</v>
          </cell>
          <cell r="I171">
            <v>2559.6799999999998</v>
          </cell>
          <cell r="J171">
            <v>1672</v>
          </cell>
        </row>
        <row r="172">
          <cell r="A172" t="str">
            <v>JUAN FRANCISCO VIDAL MANZANILLO</v>
          </cell>
          <cell r="B172" t="str">
            <v xml:space="preserve">ENCARGADO (A) DE DIVISION DE </v>
          </cell>
          <cell r="C172" t="str">
            <v>00-052-0000752-3</v>
          </cell>
          <cell r="D172">
            <v>802841</v>
          </cell>
          <cell r="E172">
            <v>110000</v>
          </cell>
          <cell r="F172">
            <v>0</v>
          </cell>
          <cell r="G172">
            <v>110000</v>
          </cell>
          <cell r="H172">
            <v>3157</v>
          </cell>
          <cell r="I172">
            <v>14457.62</v>
          </cell>
          <cell r="J172">
            <v>3344</v>
          </cell>
        </row>
        <row r="173">
          <cell r="A173" t="str">
            <v>ELBA LUISA ROA ROA</v>
          </cell>
          <cell r="B173" t="str">
            <v>TÉCNICO DE CONTABILIDAD</v>
          </cell>
          <cell r="C173" t="str">
            <v>00-011-0030903-6</v>
          </cell>
          <cell r="D173">
            <v>802845</v>
          </cell>
          <cell r="E173">
            <v>48000</v>
          </cell>
          <cell r="F173">
            <v>0</v>
          </cell>
          <cell r="G173">
            <v>48000</v>
          </cell>
          <cell r="H173">
            <v>1377.6</v>
          </cell>
          <cell r="I173">
            <v>1571.73</v>
          </cell>
          <cell r="J173">
            <v>1459.2</v>
          </cell>
        </row>
        <row r="174">
          <cell r="A174" t="str">
            <v>LUIS ENRIQUE MENDIETA RAMIREZ</v>
          </cell>
          <cell r="B174" t="str">
            <v>ANALISTA DE COMPRAS Y CONTRAT</v>
          </cell>
          <cell r="C174" t="str">
            <v>00-224-0044652-6</v>
          </cell>
          <cell r="D174">
            <v>802851</v>
          </cell>
          <cell r="E174">
            <v>80000</v>
          </cell>
          <cell r="F174">
            <v>0</v>
          </cell>
          <cell r="G174">
            <v>80000</v>
          </cell>
          <cell r="H174">
            <v>2296</v>
          </cell>
          <cell r="I174">
            <v>7400.87</v>
          </cell>
          <cell r="J174">
            <v>2432</v>
          </cell>
        </row>
        <row r="175">
          <cell r="A175" t="str">
            <v>SOMERY MARINA BATISTA ACENCIO</v>
          </cell>
          <cell r="B175" t="str">
            <v>CONTADOR</v>
          </cell>
          <cell r="C175" t="str">
            <v>00-223-0108876-5</v>
          </cell>
          <cell r="D175">
            <v>802853</v>
          </cell>
          <cell r="E175">
            <v>55000</v>
          </cell>
          <cell r="F175">
            <v>0</v>
          </cell>
          <cell r="G175">
            <v>55000</v>
          </cell>
          <cell r="H175">
            <v>1578.5</v>
          </cell>
          <cell r="I175">
            <v>2559.6799999999998</v>
          </cell>
          <cell r="J175">
            <v>1672</v>
          </cell>
        </row>
        <row r="176">
          <cell r="A176" t="str">
            <v>ELIZABETH DE PAULA NUÑEZ</v>
          </cell>
          <cell r="B176" t="str">
            <v>CONTADOR</v>
          </cell>
          <cell r="C176" t="str">
            <v>00-225-0069821-6</v>
          </cell>
          <cell r="D176">
            <v>802859</v>
          </cell>
          <cell r="E176">
            <v>55000</v>
          </cell>
          <cell r="F176">
            <v>0</v>
          </cell>
          <cell r="G176">
            <v>55000</v>
          </cell>
          <cell r="H176">
            <v>1578.5</v>
          </cell>
          <cell r="I176">
            <v>2559.6799999999998</v>
          </cell>
          <cell r="J176">
            <v>1672</v>
          </cell>
        </row>
        <row r="177">
          <cell r="A177" t="str">
            <v>NOELY FRANCHESCA REYNOSO VARGAS</v>
          </cell>
          <cell r="B177" t="str">
            <v>SUPERVISOR DE DISTRITO</v>
          </cell>
          <cell r="C177" t="str">
            <v>00-402-3798137-4</v>
          </cell>
          <cell r="D177">
            <v>802861</v>
          </cell>
          <cell r="E177">
            <v>60000</v>
          </cell>
          <cell r="F177">
            <v>0</v>
          </cell>
          <cell r="G177">
            <v>60000</v>
          </cell>
          <cell r="H177">
            <v>1722</v>
          </cell>
          <cell r="I177">
            <v>3486.68</v>
          </cell>
          <cell r="J177">
            <v>1824</v>
          </cell>
        </row>
        <row r="178">
          <cell r="A178" t="str">
            <v>JOSE MIGUEL LINARES</v>
          </cell>
          <cell r="B178" t="str">
            <v>CONTADOR</v>
          </cell>
          <cell r="C178" t="str">
            <v>00-224-0024510-0</v>
          </cell>
          <cell r="D178">
            <v>802863</v>
          </cell>
          <cell r="E178">
            <v>55000</v>
          </cell>
          <cell r="F178">
            <v>0</v>
          </cell>
          <cell r="G178">
            <v>55000</v>
          </cell>
          <cell r="H178">
            <v>1578.5</v>
          </cell>
          <cell r="I178">
            <v>2559.6799999999998</v>
          </cell>
          <cell r="J178">
            <v>1672</v>
          </cell>
        </row>
        <row r="179">
          <cell r="A179" t="str">
            <v>MICHAEL ZABALA CUELLO</v>
          </cell>
          <cell r="B179" t="str">
            <v>ANALISTA DE SEG AL SERVICIO D</v>
          </cell>
          <cell r="C179" t="str">
            <v>00-402-2933457-4</v>
          </cell>
          <cell r="D179">
            <v>802865</v>
          </cell>
          <cell r="E179">
            <v>65000</v>
          </cell>
          <cell r="F179">
            <v>0</v>
          </cell>
          <cell r="G179">
            <v>65000</v>
          </cell>
          <cell r="H179">
            <v>1865.5</v>
          </cell>
          <cell r="I179">
            <v>0</v>
          </cell>
          <cell r="J179">
            <v>1976</v>
          </cell>
        </row>
        <row r="180">
          <cell r="A180" t="str">
            <v>KATHY ALMONTE MARTINEZ</v>
          </cell>
          <cell r="B180" t="str">
            <v>CONTADOR</v>
          </cell>
          <cell r="C180" t="str">
            <v>00-001-1663397-5</v>
          </cell>
          <cell r="D180">
            <v>802867</v>
          </cell>
          <cell r="E180">
            <v>65000</v>
          </cell>
          <cell r="F180">
            <v>0</v>
          </cell>
          <cell r="G180">
            <v>65000</v>
          </cell>
          <cell r="H180">
            <v>1865.5</v>
          </cell>
          <cell r="I180">
            <v>4427.58</v>
          </cell>
          <cell r="J180">
            <v>1976</v>
          </cell>
        </row>
        <row r="181">
          <cell r="A181" t="str">
            <v>OMAR EDUARDO GUZMAN MUÑOZ</v>
          </cell>
          <cell r="B181" t="str">
            <v>ANALISTA DE SEG AL SERVICIO D</v>
          </cell>
          <cell r="C181" t="str">
            <v>00-001-1280818-3</v>
          </cell>
          <cell r="D181">
            <v>802869</v>
          </cell>
          <cell r="E181">
            <v>65000</v>
          </cell>
          <cell r="F181">
            <v>0</v>
          </cell>
          <cell r="G181">
            <v>65000</v>
          </cell>
          <cell r="H181">
            <v>1865.5</v>
          </cell>
          <cell r="I181">
            <v>4084.48</v>
          </cell>
          <cell r="J181">
            <v>1976</v>
          </cell>
        </row>
        <row r="182">
          <cell r="A182" t="str">
            <v>ISABEL MARTINEZ BRITO</v>
          </cell>
          <cell r="B182" t="str">
            <v>CONTADOR</v>
          </cell>
          <cell r="C182" t="str">
            <v>00-402-2303006-1</v>
          </cell>
          <cell r="D182">
            <v>802871</v>
          </cell>
          <cell r="E182">
            <v>65000</v>
          </cell>
          <cell r="F182">
            <v>0</v>
          </cell>
          <cell r="G182">
            <v>65000</v>
          </cell>
          <cell r="H182">
            <v>1865.5</v>
          </cell>
          <cell r="I182">
            <v>4427.58</v>
          </cell>
          <cell r="J182">
            <v>1976</v>
          </cell>
        </row>
        <row r="183">
          <cell r="A183" t="str">
            <v>JORGE MICHAEL HENRIQUEZ ROBLES</v>
          </cell>
          <cell r="B183" t="str">
            <v>ANALISTA DE RECURSOS HUMANOS</v>
          </cell>
          <cell r="C183" t="str">
            <v>00-048-0092390-8</v>
          </cell>
          <cell r="D183">
            <v>802881</v>
          </cell>
          <cell r="E183">
            <v>65000</v>
          </cell>
          <cell r="F183">
            <v>0</v>
          </cell>
          <cell r="G183">
            <v>65000</v>
          </cell>
          <cell r="H183">
            <v>1865.5</v>
          </cell>
          <cell r="I183">
            <v>4427.58</v>
          </cell>
          <cell r="J183">
            <v>1976</v>
          </cell>
        </row>
        <row r="184">
          <cell r="A184" t="str">
            <v>JEAN LUIS JOAQUIN HURTADO</v>
          </cell>
          <cell r="B184" t="str">
            <v>ANALISTA DE SEG AL SERVICIO D</v>
          </cell>
          <cell r="C184" t="str">
            <v>00-223-0097746-3</v>
          </cell>
          <cell r="D184">
            <v>802883</v>
          </cell>
          <cell r="E184">
            <v>90000</v>
          </cell>
          <cell r="F184">
            <v>0</v>
          </cell>
          <cell r="G184">
            <v>90000</v>
          </cell>
          <cell r="H184">
            <v>2583</v>
          </cell>
          <cell r="I184">
            <v>9753.1200000000008</v>
          </cell>
          <cell r="J184">
            <v>2736</v>
          </cell>
        </row>
        <row r="185">
          <cell r="A185" t="str">
            <v>DARNELLIS ROSARIO BELEN</v>
          </cell>
          <cell r="B185" t="str">
            <v>ANALISTA LEGAL</v>
          </cell>
          <cell r="C185" t="str">
            <v>00-402-2440020-6</v>
          </cell>
          <cell r="D185">
            <v>802887</v>
          </cell>
          <cell r="E185">
            <v>60000</v>
          </cell>
          <cell r="F185">
            <v>0</v>
          </cell>
          <cell r="G185">
            <v>60000</v>
          </cell>
          <cell r="H185">
            <v>1722</v>
          </cell>
          <cell r="I185">
            <v>3486.68</v>
          </cell>
          <cell r="J185">
            <v>1824</v>
          </cell>
        </row>
        <row r="186">
          <cell r="A186" t="str">
            <v>KENHICHI SASAKI TABATA</v>
          </cell>
          <cell r="B186" t="str">
            <v xml:space="preserve">DIRECTOR DE TECNOLOGIA DE LA </v>
          </cell>
          <cell r="C186" t="str">
            <v>00-079-0012594-4</v>
          </cell>
          <cell r="D186">
            <v>802889</v>
          </cell>
          <cell r="E186">
            <v>170000</v>
          </cell>
          <cell r="F186">
            <v>0</v>
          </cell>
          <cell r="G186">
            <v>170000</v>
          </cell>
          <cell r="H186">
            <v>4879</v>
          </cell>
          <cell r="I186">
            <v>28571.119999999999</v>
          </cell>
          <cell r="J186">
            <v>5168</v>
          </cell>
        </row>
        <row r="187">
          <cell r="A187" t="str">
            <v>TEODISTA YSABEL MOTA GONZALEZ</v>
          </cell>
          <cell r="B187" t="str">
            <v>ANALISTA LEGAL</v>
          </cell>
          <cell r="C187" t="str">
            <v>00-001-1141835-6</v>
          </cell>
          <cell r="D187">
            <v>802893</v>
          </cell>
          <cell r="E187">
            <v>75000</v>
          </cell>
          <cell r="F187">
            <v>0</v>
          </cell>
          <cell r="G187">
            <v>75000</v>
          </cell>
          <cell r="H187">
            <v>2152.5</v>
          </cell>
          <cell r="I187">
            <v>6309.38</v>
          </cell>
          <cell r="J187">
            <v>2280</v>
          </cell>
        </row>
        <row r="188">
          <cell r="A188" t="str">
            <v>LIBRADA DINORAH VIDAL REYES</v>
          </cell>
          <cell r="B188" t="str">
            <v>ANALISTA LEGAL</v>
          </cell>
          <cell r="C188" t="str">
            <v>00-001-1239227-9</v>
          </cell>
          <cell r="D188">
            <v>802903</v>
          </cell>
          <cell r="E188">
            <v>90000</v>
          </cell>
          <cell r="F188">
            <v>0</v>
          </cell>
          <cell r="G188">
            <v>90000</v>
          </cell>
          <cell r="H188">
            <v>2583</v>
          </cell>
          <cell r="I188">
            <v>9753.1200000000008</v>
          </cell>
          <cell r="J188">
            <v>2736</v>
          </cell>
        </row>
        <row r="189">
          <cell r="A189" t="str">
            <v>AUDREY ROSANNA LORA DE CABRERA</v>
          </cell>
          <cell r="B189" t="str">
            <v>DIRECTOR (A) DE SALUD Y SERVI</v>
          </cell>
          <cell r="C189" t="str">
            <v>00-001-1504896-9</v>
          </cell>
          <cell r="D189">
            <v>802913</v>
          </cell>
          <cell r="E189">
            <v>165000</v>
          </cell>
          <cell r="F189">
            <v>0</v>
          </cell>
          <cell r="G189">
            <v>165000</v>
          </cell>
          <cell r="H189">
            <v>4735.5</v>
          </cell>
          <cell r="I189">
            <v>27394.99</v>
          </cell>
          <cell r="J189">
            <v>5016</v>
          </cell>
        </row>
        <row r="190">
          <cell r="A190" t="str">
            <v>CARLOS RAFAEL HERNANDEZ REYES</v>
          </cell>
          <cell r="B190" t="str">
            <v>COORDINADOR DE UNIFORMES Y UT</v>
          </cell>
          <cell r="C190" t="str">
            <v>00-001-1112953-2</v>
          </cell>
          <cell r="D190">
            <v>802915</v>
          </cell>
          <cell r="E190">
            <v>90000</v>
          </cell>
          <cell r="F190">
            <v>0</v>
          </cell>
          <cell r="G190">
            <v>90000</v>
          </cell>
          <cell r="H190">
            <v>2583</v>
          </cell>
          <cell r="I190">
            <v>9753.1200000000008</v>
          </cell>
          <cell r="J190">
            <v>2736</v>
          </cell>
        </row>
        <row r="191">
          <cell r="A191" t="str">
            <v>CESAR NEFTALI CARRASCO SOTO</v>
          </cell>
          <cell r="B191" t="str">
            <v>CONTADOR</v>
          </cell>
          <cell r="C191" t="str">
            <v>00-013-0043637-3</v>
          </cell>
          <cell r="D191">
            <v>802919</v>
          </cell>
          <cell r="E191">
            <v>60000</v>
          </cell>
          <cell r="F191">
            <v>0</v>
          </cell>
          <cell r="G191">
            <v>60000</v>
          </cell>
          <cell r="H191">
            <v>1722</v>
          </cell>
          <cell r="I191">
            <v>3486.68</v>
          </cell>
          <cell r="J191">
            <v>1824</v>
          </cell>
        </row>
        <row r="192">
          <cell r="A192" t="str">
            <v>VICTORIA REGINA RAMIREZ BATISTA</v>
          </cell>
          <cell r="B192" t="str">
            <v>OFICIAL DE ACCESO A LA INFORM</v>
          </cell>
          <cell r="C192" t="str">
            <v>00-031-0566175-9</v>
          </cell>
          <cell r="D192">
            <v>802951</v>
          </cell>
          <cell r="E192">
            <v>65000</v>
          </cell>
          <cell r="F192">
            <v>0</v>
          </cell>
          <cell r="G192">
            <v>65000</v>
          </cell>
          <cell r="H192">
            <v>1865.5</v>
          </cell>
          <cell r="I192">
            <v>4427.58</v>
          </cell>
          <cell r="J192">
            <v>1976</v>
          </cell>
        </row>
        <row r="193">
          <cell r="A193" t="str">
            <v>JANSEL JAVIER SANCHEZ DE LA CRUZ</v>
          </cell>
          <cell r="B193" t="str">
            <v>TECNICO ADM</v>
          </cell>
          <cell r="C193" t="str">
            <v>00-402-3671209-3</v>
          </cell>
          <cell r="D193">
            <v>802955</v>
          </cell>
          <cell r="E193">
            <v>48000</v>
          </cell>
          <cell r="F193">
            <v>0</v>
          </cell>
          <cell r="G193">
            <v>48000</v>
          </cell>
          <cell r="H193">
            <v>1377.6</v>
          </cell>
          <cell r="I193">
            <v>1571.73</v>
          </cell>
          <cell r="J193">
            <v>1459.2</v>
          </cell>
        </row>
        <row r="194">
          <cell r="A194" t="str">
            <v>JONATAN AGLISBERTO CABRERA PEGUERO</v>
          </cell>
          <cell r="B194" t="str">
            <v>ANALISTA LEGAL</v>
          </cell>
          <cell r="C194" t="str">
            <v>00-001-1140728-4</v>
          </cell>
          <cell r="D194">
            <v>802957</v>
          </cell>
          <cell r="E194">
            <v>75000</v>
          </cell>
          <cell r="F194">
            <v>0</v>
          </cell>
          <cell r="G194">
            <v>75000</v>
          </cell>
          <cell r="H194">
            <v>2152.5</v>
          </cell>
          <cell r="I194">
            <v>0</v>
          </cell>
          <cell r="J194">
            <v>2280</v>
          </cell>
        </row>
        <row r="195">
          <cell r="A195" t="str">
            <v>CARMEN JAEL PERALTA GUERRERO DE JAC</v>
          </cell>
          <cell r="B195" t="str">
            <v>ANALISTA LEGAL</v>
          </cell>
          <cell r="C195" t="str">
            <v>00-224-0027567-7</v>
          </cell>
          <cell r="D195">
            <v>802959</v>
          </cell>
          <cell r="E195">
            <v>75000</v>
          </cell>
          <cell r="F195">
            <v>0</v>
          </cell>
          <cell r="G195">
            <v>75000</v>
          </cell>
          <cell r="H195">
            <v>2152.5</v>
          </cell>
          <cell r="I195">
            <v>6309.38</v>
          </cell>
          <cell r="J195">
            <v>2280</v>
          </cell>
        </row>
        <row r="196">
          <cell r="A196" t="str">
            <v>LUIS ABEL NUÑEZ MARTINEZ</v>
          </cell>
          <cell r="B196" t="str">
            <v>CONTADOR</v>
          </cell>
          <cell r="C196" t="str">
            <v>00-402-2529171-1</v>
          </cell>
          <cell r="D196">
            <v>802967</v>
          </cell>
          <cell r="E196">
            <v>85000</v>
          </cell>
          <cell r="F196">
            <v>0</v>
          </cell>
          <cell r="G196">
            <v>85000</v>
          </cell>
          <cell r="H196">
            <v>2439.5</v>
          </cell>
          <cell r="I196">
            <v>8576.99</v>
          </cell>
          <cell r="J196">
            <v>2584</v>
          </cell>
        </row>
        <row r="197">
          <cell r="A197" t="str">
            <v>ANA ROMILDA SUERO FANINI DE INOA</v>
          </cell>
          <cell r="B197" t="str">
            <v>ANALISTA DE FISCALIZACION Y C</v>
          </cell>
          <cell r="C197" t="str">
            <v>00-001-0069614-5</v>
          </cell>
          <cell r="D197">
            <v>802969</v>
          </cell>
          <cell r="E197">
            <v>85000</v>
          </cell>
          <cell r="F197">
            <v>0</v>
          </cell>
          <cell r="G197">
            <v>85000</v>
          </cell>
          <cell r="H197">
            <v>2439.5</v>
          </cell>
          <cell r="I197">
            <v>132.56</v>
          </cell>
          <cell r="J197">
            <v>2584</v>
          </cell>
        </row>
        <row r="198">
          <cell r="A198" t="str">
            <v>DEYANIRA SANCHEZ DE SUSANA</v>
          </cell>
          <cell r="B198" t="str">
            <v>ANALISTA DE FISCALIZACION Y C</v>
          </cell>
          <cell r="C198" t="str">
            <v>00-001-0941487-0</v>
          </cell>
          <cell r="D198">
            <v>802971</v>
          </cell>
          <cell r="E198">
            <v>85000</v>
          </cell>
          <cell r="F198">
            <v>0</v>
          </cell>
          <cell r="G198">
            <v>85000</v>
          </cell>
          <cell r="H198">
            <v>2439.5</v>
          </cell>
          <cell r="I198">
            <v>8576.99</v>
          </cell>
          <cell r="J198">
            <v>2584</v>
          </cell>
        </row>
        <row r="199">
          <cell r="A199" t="str">
            <v>CANDY GISELLE DE LEON UBRI</v>
          </cell>
          <cell r="B199" t="str">
            <v>CONTADOR</v>
          </cell>
          <cell r="C199" t="str">
            <v>00-001-1736820-9</v>
          </cell>
          <cell r="D199">
            <v>802983</v>
          </cell>
          <cell r="E199">
            <v>70000</v>
          </cell>
          <cell r="F199">
            <v>0</v>
          </cell>
          <cell r="G199">
            <v>70000</v>
          </cell>
          <cell r="H199">
            <v>2009</v>
          </cell>
          <cell r="I199">
            <v>5368.48</v>
          </cell>
          <cell r="J199">
            <v>2128</v>
          </cell>
        </row>
        <row r="200">
          <cell r="A200" t="str">
            <v>CORNELIO FLORIAN MATEO</v>
          </cell>
          <cell r="B200" t="str">
            <v>ENCARGADO DE SERVICIOS GENERA</v>
          </cell>
          <cell r="C200" t="str">
            <v>00-001-0032913-5</v>
          </cell>
          <cell r="D200">
            <v>802987</v>
          </cell>
          <cell r="E200">
            <v>130000</v>
          </cell>
          <cell r="F200">
            <v>0</v>
          </cell>
          <cell r="G200">
            <v>130000</v>
          </cell>
          <cell r="H200">
            <v>3731</v>
          </cell>
          <cell r="I200">
            <v>19162.12</v>
          </cell>
          <cell r="J200">
            <v>3952</v>
          </cell>
        </row>
        <row r="201">
          <cell r="A201" t="str">
            <v>CARLA PENDONES CASTILLO</v>
          </cell>
          <cell r="B201" t="str">
            <v>COORDINADOR (A) PROGRAMA DE T</v>
          </cell>
          <cell r="C201" t="str">
            <v>00-402-2458890-1</v>
          </cell>
          <cell r="D201">
            <v>802989</v>
          </cell>
          <cell r="E201">
            <v>90000</v>
          </cell>
          <cell r="F201">
            <v>0</v>
          </cell>
          <cell r="G201">
            <v>90000</v>
          </cell>
          <cell r="H201">
            <v>2583</v>
          </cell>
          <cell r="I201">
            <v>9753.1200000000008</v>
          </cell>
          <cell r="J201">
            <v>2736</v>
          </cell>
        </row>
        <row r="202">
          <cell r="A202" t="str">
            <v>FRANSCISCO JOSE APONTE PONS</v>
          </cell>
          <cell r="B202" t="str">
            <v>CONTADOR</v>
          </cell>
          <cell r="C202" t="str">
            <v>00-001-0081095-1</v>
          </cell>
          <cell r="D202">
            <v>802999</v>
          </cell>
          <cell r="E202">
            <v>75000</v>
          </cell>
          <cell r="F202">
            <v>0</v>
          </cell>
          <cell r="G202">
            <v>75000</v>
          </cell>
          <cell r="H202">
            <v>2152.5</v>
          </cell>
          <cell r="I202">
            <v>6309.38</v>
          </cell>
          <cell r="J202">
            <v>2280</v>
          </cell>
        </row>
        <row r="203">
          <cell r="A203" t="str">
            <v>LOURDES ALTAGRACIA DURAN HIDALGO</v>
          </cell>
          <cell r="B203" t="str">
            <v>CONTADOR</v>
          </cell>
          <cell r="C203" t="str">
            <v>00-001-0825699-1</v>
          </cell>
          <cell r="D203">
            <v>803001</v>
          </cell>
          <cell r="E203">
            <v>60000</v>
          </cell>
          <cell r="F203">
            <v>0</v>
          </cell>
          <cell r="G203">
            <v>60000</v>
          </cell>
          <cell r="H203">
            <v>1722</v>
          </cell>
          <cell r="I203">
            <v>3143.58</v>
          </cell>
          <cell r="J203">
            <v>1824</v>
          </cell>
        </row>
        <row r="204">
          <cell r="A204" t="str">
            <v>LUISA FERNANDA SANCHEZ TAPIA</v>
          </cell>
          <cell r="B204" t="str">
            <v>CONTADOR</v>
          </cell>
          <cell r="C204" t="str">
            <v>00-402-3186802-3</v>
          </cell>
          <cell r="D204">
            <v>803003</v>
          </cell>
          <cell r="E204">
            <v>60000</v>
          </cell>
          <cell r="F204">
            <v>0</v>
          </cell>
          <cell r="G204">
            <v>60000</v>
          </cell>
          <cell r="H204">
            <v>1722</v>
          </cell>
          <cell r="I204">
            <v>3486.68</v>
          </cell>
          <cell r="J204">
            <v>1824</v>
          </cell>
        </row>
        <row r="205">
          <cell r="A205" t="str">
            <v>PATRICIA LEINES THOMAS DOMINGUEZ</v>
          </cell>
          <cell r="B205" t="str">
            <v>CONTADOR</v>
          </cell>
          <cell r="C205" t="str">
            <v>00-402-3542802-2</v>
          </cell>
          <cell r="D205">
            <v>803005</v>
          </cell>
          <cell r="E205">
            <v>60000</v>
          </cell>
          <cell r="F205">
            <v>0</v>
          </cell>
          <cell r="G205">
            <v>60000</v>
          </cell>
          <cell r="H205">
            <v>1722</v>
          </cell>
          <cell r="I205">
            <v>3486.68</v>
          </cell>
          <cell r="J205">
            <v>1824</v>
          </cell>
        </row>
        <row r="206">
          <cell r="A206" t="str">
            <v>MIGUEL ELIAS JIMENEZ RIVERA</v>
          </cell>
          <cell r="B206" t="str">
            <v>CONTADOR</v>
          </cell>
          <cell r="C206" t="str">
            <v>00-402-2150558-5</v>
          </cell>
          <cell r="D206">
            <v>803007</v>
          </cell>
          <cell r="E206">
            <v>60000</v>
          </cell>
          <cell r="F206">
            <v>0</v>
          </cell>
          <cell r="G206">
            <v>60000</v>
          </cell>
          <cell r="H206">
            <v>1722</v>
          </cell>
          <cell r="I206">
            <v>3486.68</v>
          </cell>
          <cell r="J206">
            <v>1824</v>
          </cell>
        </row>
        <row r="207">
          <cell r="A207" t="str">
            <v>DALILA NOEMI PADILLA DE DIAZ</v>
          </cell>
          <cell r="B207" t="str">
            <v>CONTADOR</v>
          </cell>
          <cell r="C207" t="str">
            <v>00-001-1403899-5</v>
          </cell>
          <cell r="D207">
            <v>803009</v>
          </cell>
          <cell r="E207">
            <v>60000</v>
          </cell>
          <cell r="F207">
            <v>0</v>
          </cell>
          <cell r="G207">
            <v>60000</v>
          </cell>
          <cell r="H207">
            <v>1722</v>
          </cell>
          <cell r="I207">
            <v>3486.68</v>
          </cell>
          <cell r="J207">
            <v>1824</v>
          </cell>
        </row>
        <row r="208">
          <cell r="A208" t="str">
            <v>MARIA ESTHER GARCIA GARCIA</v>
          </cell>
          <cell r="B208" t="str">
            <v>CONTADOR</v>
          </cell>
          <cell r="C208" t="str">
            <v>00-047-0184799-0</v>
          </cell>
          <cell r="D208">
            <v>803013</v>
          </cell>
          <cell r="E208">
            <v>60000</v>
          </cell>
          <cell r="F208">
            <v>0</v>
          </cell>
          <cell r="G208">
            <v>60000</v>
          </cell>
          <cell r="H208">
            <v>1722</v>
          </cell>
          <cell r="I208">
            <v>3486.68</v>
          </cell>
          <cell r="J208">
            <v>1824</v>
          </cell>
        </row>
        <row r="209">
          <cell r="A209" t="str">
            <v>RANDY ANTONIO HUBIERE GOMEZ</v>
          </cell>
          <cell r="B209" t="str">
            <v>CONTADOR</v>
          </cell>
          <cell r="C209" t="str">
            <v>00-402-2313857-5</v>
          </cell>
          <cell r="D209">
            <v>803015</v>
          </cell>
          <cell r="E209">
            <v>60000</v>
          </cell>
          <cell r="F209">
            <v>0</v>
          </cell>
          <cell r="G209">
            <v>60000</v>
          </cell>
          <cell r="H209">
            <v>1722</v>
          </cell>
          <cell r="I209">
            <v>3486.68</v>
          </cell>
          <cell r="J209">
            <v>1824</v>
          </cell>
        </row>
        <row r="210">
          <cell r="A210" t="str">
            <v>CARMI CRISTAL SANTOS HERNANDEZ</v>
          </cell>
          <cell r="B210" t="str">
            <v>ANALISTA LEGAL</v>
          </cell>
          <cell r="C210" t="str">
            <v>00-402-2834890-6</v>
          </cell>
          <cell r="D210">
            <v>803017</v>
          </cell>
          <cell r="E210">
            <v>60000</v>
          </cell>
          <cell r="F210">
            <v>0</v>
          </cell>
          <cell r="G210">
            <v>60000</v>
          </cell>
          <cell r="H210">
            <v>1722</v>
          </cell>
          <cell r="I210">
            <v>3486.68</v>
          </cell>
          <cell r="J210">
            <v>1824</v>
          </cell>
        </row>
        <row r="211">
          <cell r="A211" t="str">
            <v>GIOBERTA YARITIN TAVAREZ DE GUTIERR</v>
          </cell>
          <cell r="B211" t="str">
            <v>ANALISTA DE FISCALIZACION Y C</v>
          </cell>
          <cell r="C211" t="str">
            <v>00-001-1435632-2</v>
          </cell>
          <cell r="D211">
            <v>803025</v>
          </cell>
          <cell r="E211">
            <v>85000</v>
          </cell>
          <cell r="F211">
            <v>0</v>
          </cell>
          <cell r="G211">
            <v>85000</v>
          </cell>
          <cell r="H211">
            <v>2439.5</v>
          </cell>
          <cell r="I211">
            <v>8576.99</v>
          </cell>
          <cell r="J211">
            <v>2584</v>
          </cell>
        </row>
        <row r="212">
          <cell r="A212" t="str">
            <v>ELIZABETH SANCHEZ ENCARNACION</v>
          </cell>
          <cell r="B212" t="str">
            <v>CONTADOR</v>
          </cell>
          <cell r="C212" t="str">
            <v>00-012-0077202-6</v>
          </cell>
          <cell r="D212">
            <v>803027</v>
          </cell>
          <cell r="E212">
            <v>65000</v>
          </cell>
          <cell r="F212">
            <v>0</v>
          </cell>
          <cell r="G212">
            <v>65000</v>
          </cell>
          <cell r="H212">
            <v>1865.5</v>
          </cell>
          <cell r="I212">
            <v>4427.58</v>
          </cell>
          <cell r="J212">
            <v>1976</v>
          </cell>
        </row>
        <row r="213">
          <cell r="A213" t="str">
            <v>MARIEL ISABEL DE LEON SANCHEZ</v>
          </cell>
          <cell r="B213" t="str">
            <v>CONTADOR</v>
          </cell>
          <cell r="C213" t="str">
            <v>00-402-2556909-0</v>
          </cell>
          <cell r="D213">
            <v>803029</v>
          </cell>
          <cell r="E213">
            <v>65000</v>
          </cell>
          <cell r="F213">
            <v>0</v>
          </cell>
          <cell r="G213">
            <v>65000</v>
          </cell>
          <cell r="H213">
            <v>1865.5</v>
          </cell>
          <cell r="I213">
            <v>4427.58</v>
          </cell>
          <cell r="J213">
            <v>1976</v>
          </cell>
        </row>
        <row r="214">
          <cell r="A214" t="str">
            <v>DILIA MARJORIE JAVIER ASENCIO DE GA</v>
          </cell>
          <cell r="B214" t="str">
            <v>PROMOTOR SOCIAL</v>
          </cell>
          <cell r="C214" t="str">
            <v>00-001-1353070-3</v>
          </cell>
          <cell r="D214">
            <v>803031</v>
          </cell>
          <cell r="E214">
            <v>60000</v>
          </cell>
          <cell r="F214">
            <v>0</v>
          </cell>
          <cell r="G214">
            <v>60000</v>
          </cell>
          <cell r="H214">
            <v>1722</v>
          </cell>
          <cell r="I214">
            <v>3486.68</v>
          </cell>
          <cell r="J214">
            <v>1824</v>
          </cell>
        </row>
        <row r="215">
          <cell r="A215" t="str">
            <v>YAHAIRA GARCIA BATISTA</v>
          </cell>
          <cell r="B215" t="str">
            <v>ANALISTA DE SEG AL SERVICIO D</v>
          </cell>
          <cell r="C215" t="str">
            <v>00-229-0012083-7</v>
          </cell>
          <cell r="D215">
            <v>803043</v>
          </cell>
          <cell r="E215">
            <v>65000</v>
          </cell>
          <cell r="F215">
            <v>0</v>
          </cell>
          <cell r="G215">
            <v>65000</v>
          </cell>
          <cell r="H215">
            <v>1865.5</v>
          </cell>
          <cell r="I215">
            <v>4427.58</v>
          </cell>
          <cell r="J215">
            <v>1976</v>
          </cell>
        </row>
        <row r="216">
          <cell r="A216" t="str">
            <v>HUGO ALFONZO PAULINO GUZMAN</v>
          </cell>
          <cell r="B216" t="str">
            <v>ANALISTA DE SEG AL SERVICIO D</v>
          </cell>
          <cell r="C216" t="str">
            <v>00-001-0184619-4</v>
          </cell>
          <cell r="D216">
            <v>803061</v>
          </cell>
          <cell r="E216">
            <v>90000</v>
          </cell>
          <cell r="F216">
            <v>0</v>
          </cell>
          <cell r="G216">
            <v>90000</v>
          </cell>
          <cell r="H216">
            <v>2583</v>
          </cell>
          <cell r="I216">
            <v>9753.1200000000008</v>
          </cell>
          <cell r="J216">
            <v>2736</v>
          </cell>
        </row>
        <row r="217">
          <cell r="A217" t="str">
            <v>YENNY ISAURA ARISTY MELO</v>
          </cell>
          <cell r="B217" t="str">
            <v>ANALISTA DE NUTRICION ESCOLAR</v>
          </cell>
          <cell r="C217" t="str">
            <v>00-001-1849225-5</v>
          </cell>
          <cell r="D217">
            <v>803067</v>
          </cell>
          <cell r="E217">
            <v>65000</v>
          </cell>
          <cell r="F217">
            <v>0</v>
          </cell>
          <cell r="G217">
            <v>65000</v>
          </cell>
          <cell r="H217">
            <v>1865.5</v>
          </cell>
          <cell r="I217">
            <v>4427.58</v>
          </cell>
          <cell r="J217">
            <v>1976</v>
          </cell>
        </row>
        <row r="218">
          <cell r="A218" t="str">
            <v>DAURIS ANTONIO SANTANA ARIAS</v>
          </cell>
          <cell r="B218" t="str">
            <v>ANALISTA DE MEDIOS DIGITALES</v>
          </cell>
          <cell r="C218" t="str">
            <v>00-013-0050950-0</v>
          </cell>
          <cell r="D218">
            <v>803073</v>
          </cell>
          <cell r="E218">
            <v>80000</v>
          </cell>
          <cell r="F218">
            <v>0</v>
          </cell>
          <cell r="G218">
            <v>80000</v>
          </cell>
          <cell r="H218">
            <v>2296</v>
          </cell>
          <cell r="I218">
            <v>7400.87</v>
          </cell>
          <cell r="J218">
            <v>2432</v>
          </cell>
        </row>
        <row r="219">
          <cell r="A219" t="str">
            <v>ALEJANDRA ABREU DIAZ</v>
          </cell>
          <cell r="B219" t="str">
            <v>PUBLICISTA</v>
          </cell>
          <cell r="C219" t="str">
            <v>00-001-0527105-0</v>
          </cell>
          <cell r="D219">
            <v>803075</v>
          </cell>
          <cell r="E219">
            <v>80000</v>
          </cell>
          <cell r="F219">
            <v>0</v>
          </cell>
          <cell r="G219">
            <v>80000</v>
          </cell>
          <cell r="H219">
            <v>2296</v>
          </cell>
          <cell r="I219">
            <v>0</v>
          </cell>
          <cell r="J219">
            <v>2432</v>
          </cell>
        </row>
        <row r="220">
          <cell r="A220" t="str">
            <v>ARJUL GRASSALS RAMIREZ</v>
          </cell>
          <cell r="B220" t="str">
            <v>ANALISTA DE FISCALIZACION Y C</v>
          </cell>
          <cell r="C220" t="str">
            <v>00-001-1745238-3</v>
          </cell>
          <cell r="D220">
            <v>803079</v>
          </cell>
          <cell r="E220">
            <v>80000</v>
          </cell>
          <cell r="F220">
            <v>0</v>
          </cell>
          <cell r="G220">
            <v>80000</v>
          </cell>
          <cell r="H220">
            <v>2296</v>
          </cell>
          <cell r="I220">
            <v>7400.87</v>
          </cell>
          <cell r="J220">
            <v>2432</v>
          </cell>
        </row>
        <row r="221">
          <cell r="A221" t="str">
            <v>ELVIRA MERCEDES POLANCO CUEVAS</v>
          </cell>
          <cell r="B221" t="str">
            <v>ANALISTA DE NUTRICION ESCOLAR</v>
          </cell>
          <cell r="C221" t="str">
            <v>00-031-0376323-5</v>
          </cell>
          <cell r="D221">
            <v>803081</v>
          </cell>
          <cell r="E221">
            <v>72500</v>
          </cell>
          <cell r="F221">
            <v>0</v>
          </cell>
          <cell r="G221">
            <v>72500</v>
          </cell>
          <cell r="H221">
            <v>2080.75</v>
          </cell>
          <cell r="I221">
            <v>5838.93</v>
          </cell>
          <cell r="J221">
            <v>2204</v>
          </cell>
        </row>
        <row r="222">
          <cell r="A222" t="str">
            <v>PABLO ISMAEL SANCHEZ RIJO</v>
          </cell>
          <cell r="B222" t="str">
            <v>ANALISTA DE SISTEMAS INFORMAT</v>
          </cell>
          <cell r="C222" t="str">
            <v>00-402-2096515-2</v>
          </cell>
          <cell r="D222">
            <v>803097</v>
          </cell>
          <cell r="E222">
            <v>60000</v>
          </cell>
          <cell r="F222">
            <v>0</v>
          </cell>
          <cell r="G222">
            <v>60000</v>
          </cell>
          <cell r="H222">
            <v>1722</v>
          </cell>
          <cell r="I222">
            <v>3486.68</v>
          </cell>
          <cell r="J222">
            <v>1824</v>
          </cell>
        </row>
        <row r="223">
          <cell r="A223" t="str">
            <v>DANGELA RAMIREZ GUZMAN</v>
          </cell>
          <cell r="B223" t="str">
            <v>DIRECTOR (A)</v>
          </cell>
          <cell r="C223" t="str">
            <v>00-001-1684373-1</v>
          </cell>
          <cell r="D223">
            <v>803101</v>
          </cell>
          <cell r="E223">
            <v>170000</v>
          </cell>
          <cell r="F223">
            <v>0</v>
          </cell>
          <cell r="G223">
            <v>170000</v>
          </cell>
          <cell r="H223">
            <v>4879</v>
          </cell>
          <cell r="I223">
            <v>28571.119999999999</v>
          </cell>
          <cell r="J223">
            <v>5168</v>
          </cell>
        </row>
        <row r="224">
          <cell r="A224" t="str">
            <v>ADRIAN DE LA CRUZ BELTRE GONZALEZ</v>
          </cell>
          <cell r="B224" t="str">
            <v>ANALISTA LEGAL</v>
          </cell>
          <cell r="C224" t="str">
            <v>00-013-0026502-0</v>
          </cell>
          <cell r="D224">
            <v>803139</v>
          </cell>
          <cell r="E224">
            <v>80000</v>
          </cell>
          <cell r="F224">
            <v>0</v>
          </cell>
          <cell r="G224">
            <v>80000</v>
          </cell>
          <cell r="H224">
            <v>2296</v>
          </cell>
          <cell r="I224">
            <v>6972</v>
          </cell>
          <cell r="J224">
            <v>2432</v>
          </cell>
        </row>
        <row r="225">
          <cell r="A225" t="str">
            <v>ASIS BIANEIRI VARGAS</v>
          </cell>
          <cell r="B225" t="str">
            <v>ANALISTA FINANCIERO</v>
          </cell>
          <cell r="C225" t="str">
            <v>00-223-0064875-9</v>
          </cell>
          <cell r="D225">
            <v>803145</v>
          </cell>
          <cell r="E225">
            <v>90000</v>
          </cell>
          <cell r="F225">
            <v>0</v>
          </cell>
          <cell r="G225">
            <v>90000</v>
          </cell>
          <cell r="H225">
            <v>2583</v>
          </cell>
          <cell r="I225">
            <v>9753.1200000000008</v>
          </cell>
          <cell r="J225">
            <v>2736</v>
          </cell>
        </row>
        <row r="226">
          <cell r="A226" t="str">
            <v>HANDEL KEISER MATOS ALCANTARA</v>
          </cell>
          <cell r="B226" t="str">
            <v>ANALISTA DE SEG AL SERVICIO D</v>
          </cell>
          <cell r="C226" t="str">
            <v>00-223-0091744-4</v>
          </cell>
          <cell r="D226">
            <v>803149</v>
          </cell>
          <cell r="E226">
            <v>60000</v>
          </cell>
          <cell r="F226">
            <v>0</v>
          </cell>
          <cell r="G226">
            <v>60000</v>
          </cell>
          <cell r="H226">
            <v>1722</v>
          </cell>
          <cell r="I226">
            <v>3486.68</v>
          </cell>
          <cell r="J226">
            <v>1824</v>
          </cell>
        </row>
        <row r="227">
          <cell r="A227" t="str">
            <v>IVELQUIS ANAGEL SILVERIO PANIAGUA</v>
          </cell>
          <cell r="B227" t="str">
            <v xml:space="preserve">TECNICO DE OPER. PROGRAMA DE </v>
          </cell>
          <cell r="C227" t="str">
            <v>00-402-1841426-2</v>
          </cell>
          <cell r="D227">
            <v>803151</v>
          </cell>
          <cell r="E227">
            <v>45000</v>
          </cell>
          <cell r="F227">
            <v>0</v>
          </cell>
          <cell r="G227">
            <v>45000</v>
          </cell>
          <cell r="H227">
            <v>1291.5</v>
          </cell>
          <cell r="I227">
            <v>1148.33</v>
          </cell>
          <cell r="J227">
            <v>1368</v>
          </cell>
        </row>
        <row r="228">
          <cell r="A228" t="str">
            <v>PAMELA CAVALLARI GUERRERO</v>
          </cell>
          <cell r="B228" t="str">
            <v>SUPERVISOR DE DISTRITO</v>
          </cell>
          <cell r="C228" t="str">
            <v>00-001-1834401-9</v>
          </cell>
          <cell r="D228">
            <v>803153</v>
          </cell>
          <cell r="E228">
            <v>60000</v>
          </cell>
          <cell r="F228">
            <v>0</v>
          </cell>
          <cell r="G228">
            <v>60000</v>
          </cell>
          <cell r="H228">
            <v>1722</v>
          </cell>
          <cell r="I228">
            <v>3486.68</v>
          </cell>
          <cell r="J228">
            <v>1824</v>
          </cell>
        </row>
        <row r="229">
          <cell r="A229" t="str">
            <v>WERLIN HANDERSON DE LOS SANTOS TIBU</v>
          </cell>
          <cell r="B229" t="str">
            <v xml:space="preserve">TECNICO DE OPER. PROGRAMA DE </v>
          </cell>
          <cell r="C229" t="str">
            <v>00-229-0004562-0</v>
          </cell>
          <cell r="D229">
            <v>803157</v>
          </cell>
          <cell r="E229">
            <v>48000</v>
          </cell>
          <cell r="F229">
            <v>0</v>
          </cell>
          <cell r="G229">
            <v>48000</v>
          </cell>
          <cell r="H229">
            <v>1377.6</v>
          </cell>
          <cell r="I229">
            <v>1571.73</v>
          </cell>
          <cell r="J229">
            <v>1459.2</v>
          </cell>
        </row>
        <row r="230">
          <cell r="A230" t="str">
            <v>CARLOS ALEXANDER MONTILLA TEJEDA</v>
          </cell>
          <cell r="B230" t="str">
            <v>SOPORTE TÉCNICO INFORMÁTICO</v>
          </cell>
          <cell r="C230" t="str">
            <v>00-402-0993263-7</v>
          </cell>
          <cell r="D230">
            <v>803159</v>
          </cell>
          <cell r="E230">
            <v>43000</v>
          </cell>
          <cell r="F230">
            <v>0</v>
          </cell>
          <cell r="G230">
            <v>43000</v>
          </cell>
          <cell r="H230">
            <v>1234.0999999999999</v>
          </cell>
          <cell r="I230">
            <v>866.06</v>
          </cell>
          <cell r="J230">
            <v>1307.2</v>
          </cell>
        </row>
        <row r="231">
          <cell r="A231" t="str">
            <v>YOMAIRA ALTAGRACIA TEJEDA CASTILLO</v>
          </cell>
          <cell r="B231" t="str">
            <v>ENCARGADO (A) DEL DEPARTAMENT</v>
          </cell>
          <cell r="C231" t="str">
            <v>00-003-0093088-0</v>
          </cell>
          <cell r="D231">
            <v>803163</v>
          </cell>
          <cell r="E231">
            <v>131000</v>
          </cell>
          <cell r="F231">
            <v>0</v>
          </cell>
          <cell r="G231">
            <v>131000</v>
          </cell>
          <cell r="H231">
            <v>3759.7</v>
          </cell>
          <cell r="I231">
            <v>19397.34</v>
          </cell>
          <cell r="J231">
            <v>3982.4</v>
          </cell>
        </row>
        <row r="232">
          <cell r="A232" t="str">
            <v>ROSAURA BRITO BRITO</v>
          </cell>
          <cell r="B232" t="str">
            <v>DIRECTOR FINANCIERO</v>
          </cell>
          <cell r="C232" t="str">
            <v>00-001-1275391-8</v>
          </cell>
          <cell r="D232">
            <v>803167</v>
          </cell>
          <cell r="E232">
            <v>170000</v>
          </cell>
          <cell r="F232">
            <v>0</v>
          </cell>
          <cell r="G232">
            <v>170000</v>
          </cell>
          <cell r="H232">
            <v>4879</v>
          </cell>
          <cell r="I232">
            <v>28571.119999999999</v>
          </cell>
          <cell r="J232">
            <v>5168</v>
          </cell>
        </row>
        <row r="233">
          <cell r="A233" t="str">
            <v>YASSIEL MARGARITA DIAZ CASADO</v>
          </cell>
          <cell r="B233" t="str">
            <v>ANALISTA DE SEG AL SERVICIO D</v>
          </cell>
          <cell r="C233" t="str">
            <v>00-402-2019124-7</v>
          </cell>
          <cell r="D233">
            <v>803169</v>
          </cell>
          <cell r="E233">
            <v>60000</v>
          </cell>
          <cell r="F233">
            <v>0</v>
          </cell>
          <cell r="G233">
            <v>60000</v>
          </cell>
          <cell r="H233">
            <v>1722</v>
          </cell>
          <cell r="I233">
            <v>2800.49</v>
          </cell>
          <cell r="J233">
            <v>1824</v>
          </cell>
        </row>
        <row r="234">
          <cell r="A234" t="str">
            <v>DANEURY GONZALEZ PEREZ</v>
          </cell>
          <cell r="B234" t="str">
            <v xml:space="preserve">TECNICO DE OPER. PROGRAMA DE </v>
          </cell>
          <cell r="C234" t="str">
            <v>00-402-1550449-5</v>
          </cell>
          <cell r="D234">
            <v>803177</v>
          </cell>
          <cell r="E234">
            <v>45000</v>
          </cell>
          <cell r="F234">
            <v>0</v>
          </cell>
          <cell r="G234">
            <v>45000</v>
          </cell>
          <cell r="H234">
            <v>1291.5</v>
          </cell>
          <cell r="I234">
            <v>1148.33</v>
          </cell>
          <cell r="J234">
            <v>1368</v>
          </cell>
        </row>
        <row r="235">
          <cell r="A235" t="str">
            <v>JEIMY ARLETHY CORCINO LAUREANO</v>
          </cell>
          <cell r="B235" t="str">
            <v xml:space="preserve">TECNICO DE OPER. PROGRAMA DE </v>
          </cell>
          <cell r="C235" t="str">
            <v>00-402-2541467-7</v>
          </cell>
          <cell r="D235">
            <v>803179</v>
          </cell>
          <cell r="E235">
            <v>45000</v>
          </cell>
          <cell r="F235">
            <v>0</v>
          </cell>
          <cell r="G235">
            <v>45000</v>
          </cell>
          <cell r="H235">
            <v>1291.5</v>
          </cell>
          <cell r="I235">
            <v>1148.33</v>
          </cell>
          <cell r="J235">
            <v>1368</v>
          </cell>
        </row>
        <row r="236">
          <cell r="A236" t="str">
            <v>ISRAEL GARCIA UREÑA</v>
          </cell>
          <cell r="B236" t="str">
            <v>ENCARGADO DE ARCHIVO</v>
          </cell>
          <cell r="C236" t="str">
            <v>00-001-0125573-5</v>
          </cell>
          <cell r="D236">
            <v>803181</v>
          </cell>
          <cell r="E236">
            <v>90000</v>
          </cell>
          <cell r="F236">
            <v>0</v>
          </cell>
          <cell r="G236">
            <v>90000</v>
          </cell>
          <cell r="H236">
            <v>2583</v>
          </cell>
          <cell r="I236">
            <v>9753.1200000000008</v>
          </cell>
          <cell r="J236">
            <v>2736</v>
          </cell>
        </row>
        <row r="237">
          <cell r="A237" t="str">
            <v>JOSEFINA MEDINA JUAN LUIS</v>
          </cell>
          <cell r="B237" t="str">
            <v xml:space="preserve">ENCARGADO (A) DE LA DIVISION </v>
          </cell>
          <cell r="C237" t="str">
            <v>00-402-2284635-0</v>
          </cell>
          <cell r="D237">
            <v>803185</v>
          </cell>
          <cell r="E237">
            <v>90000</v>
          </cell>
          <cell r="F237">
            <v>0</v>
          </cell>
          <cell r="G237">
            <v>90000</v>
          </cell>
          <cell r="H237">
            <v>2583</v>
          </cell>
          <cell r="I237">
            <v>9753.1200000000008</v>
          </cell>
          <cell r="J237">
            <v>2736</v>
          </cell>
        </row>
        <row r="238">
          <cell r="A238" t="str">
            <v>FREDERIC ALBERTO MONTILLA CRUZ</v>
          </cell>
          <cell r="B238" t="str">
            <v>ANALISTA DE FISCALIZACION Y C</v>
          </cell>
          <cell r="C238" t="str">
            <v>00-402-2000737-7</v>
          </cell>
          <cell r="D238">
            <v>803187</v>
          </cell>
          <cell r="E238">
            <v>80000</v>
          </cell>
          <cell r="F238">
            <v>0</v>
          </cell>
          <cell r="G238">
            <v>80000</v>
          </cell>
          <cell r="H238">
            <v>2296</v>
          </cell>
          <cell r="I238">
            <v>7400.87</v>
          </cell>
          <cell r="J238">
            <v>2432</v>
          </cell>
        </row>
        <row r="239">
          <cell r="A239" t="str">
            <v>LOURDES INMACULADA SANCHEZ CRISOSTO</v>
          </cell>
          <cell r="B239" t="str">
            <v>ANALISTA FINANCIERO</v>
          </cell>
          <cell r="C239" t="str">
            <v>00-031-0149040-1</v>
          </cell>
          <cell r="D239">
            <v>803191</v>
          </cell>
          <cell r="E239">
            <v>90000</v>
          </cell>
          <cell r="F239">
            <v>0</v>
          </cell>
          <cell r="G239">
            <v>90000</v>
          </cell>
          <cell r="H239">
            <v>2583</v>
          </cell>
          <cell r="I239">
            <v>9753.1200000000008</v>
          </cell>
          <cell r="J239">
            <v>2736</v>
          </cell>
        </row>
        <row r="240">
          <cell r="A240" t="str">
            <v>GENESIS NAZARET VILLAFAÑA SEPULVEDA</v>
          </cell>
          <cell r="B240" t="str">
            <v xml:space="preserve">ENCARGADO DE DEPARTAMENTO DE </v>
          </cell>
          <cell r="C240" t="str">
            <v>00-402-2261638-1</v>
          </cell>
          <cell r="D240">
            <v>803193</v>
          </cell>
          <cell r="E240">
            <v>140000</v>
          </cell>
          <cell r="F240">
            <v>0</v>
          </cell>
          <cell r="G240">
            <v>140000</v>
          </cell>
          <cell r="H240">
            <v>4018</v>
          </cell>
          <cell r="I240">
            <v>21514.37</v>
          </cell>
          <cell r="J240">
            <v>4256</v>
          </cell>
        </row>
        <row r="241">
          <cell r="A241" t="str">
            <v>MARY ESTHER DE LOS SANTOS PAYANO</v>
          </cell>
          <cell r="B241" t="str">
            <v>ANALISTA DE COMPRAS Y CONTRAT</v>
          </cell>
          <cell r="C241" t="str">
            <v>00-224-0064219-9</v>
          </cell>
          <cell r="D241">
            <v>803195</v>
          </cell>
          <cell r="E241">
            <v>85000</v>
          </cell>
          <cell r="F241">
            <v>0</v>
          </cell>
          <cell r="G241">
            <v>85000</v>
          </cell>
          <cell r="H241">
            <v>2439.5</v>
          </cell>
          <cell r="I241">
            <v>8576.99</v>
          </cell>
          <cell r="J241">
            <v>2584</v>
          </cell>
        </row>
        <row r="242">
          <cell r="A242" t="str">
            <v>BEATRIZ FELIZ SANTOS</v>
          </cell>
          <cell r="B242" t="str">
            <v>COORDINADOR (A) REGIONAL DE S</v>
          </cell>
          <cell r="C242" t="str">
            <v>00-001-0444649-7</v>
          </cell>
          <cell r="D242">
            <v>803201</v>
          </cell>
          <cell r="E242">
            <v>90000</v>
          </cell>
          <cell r="F242">
            <v>0</v>
          </cell>
          <cell r="G242">
            <v>90000</v>
          </cell>
          <cell r="H242">
            <v>2583</v>
          </cell>
          <cell r="I242">
            <v>9753.1200000000008</v>
          </cell>
          <cell r="J242">
            <v>2736</v>
          </cell>
        </row>
        <row r="243">
          <cell r="A243" t="str">
            <v>ANA REGINA FLORES MARTINEZ</v>
          </cell>
          <cell r="B243" t="str">
            <v>ANALISTA FINANCIERO</v>
          </cell>
          <cell r="C243" t="str">
            <v>00-001-1086550-8</v>
          </cell>
          <cell r="D243">
            <v>803213</v>
          </cell>
          <cell r="E243">
            <v>85000</v>
          </cell>
          <cell r="F243">
            <v>0</v>
          </cell>
          <cell r="G243">
            <v>85000</v>
          </cell>
          <cell r="H243">
            <v>2439.5</v>
          </cell>
          <cell r="I243">
            <v>8576.99</v>
          </cell>
          <cell r="J243">
            <v>2584</v>
          </cell>
        </row>
        <row r="244">
          <cell r="A244" t="str">
            <v>MICHELLE TAVERAS DE LEÓN</v>
          </cell>
          <cell r="B244" t="str">
            <v>COORDINADOR  (A)  DEL PROGRAM</v>
          </cell>
          <cell r="C244" t="str">
            <v>00-402-0069788-2</v>
          </cell>
          <cell r="D244">
            <v>803219</v>
          </cell>
          <cell r="E244">
            <v>80000</v>
          </cell>
          <cell r="F244">
            <v>0</v>
          </cell>
          <cell r="G244">
            <v>80000</v>
          </cell>
          <cell r="H244">
            <v>2296</v>
          </cell>
          <cell r="I244">
            <v>7400.87</v>
          </cell>
          <cell r="J244">
            <v>2432</v>
          </cell>
        </row>
        <row r="245">
          <cell r="A245" t="str">
            <v>LINETTE FERNANDA LARA GARCIA</v>
          </cell>
          <cell r="B245" t="str">
            <v>COORDINADOR  (A) DEL PROGRAMA</v>
          </cell>
          <cell r="C245" t="str">
            <v>00-402-0041273-8</v>
          </cell>
          <cell r="D245">
            <v>803225</v>
          </cell>
          <cell r="E245">
            <v>85000</v>
          </cell>
          <cell r="F245">
            <v>0</v>
          </cell>
          <cell r="G245">
            <v>85000</v>
          </cell>
          <cell r="H245">
            <v>2439.5</v>
          </cell>
          <cell r="I245">
            <v>8576.99</v>
          </cell>
          <cell r="J245">
            <v>2584</v>
          </cell>
        </row>
        <row r="246">
          <cell r="A246" t="str">
            <v>ADALGISA PEREZ SURIEL</v>
          </cell>
          <cell r="B246" t="str">
            <v>COORDINADOR ADMINISTRATIVO DE</v>
          </cell>
          <cell r="C246" t="str">
            <v>00-225-0056542-3</v>
          </cell>
          <cell r="D246">
            <v>803231</v>
          </cell>
          <cell r="E246">
            <v>90000</v>
          </cell>
          <cell r="F246">
            <v>0</v>
          </cell>
          <cell r="G246">
            <v>90000</v>
          </cell>
          <cell r="H246">
            <v>2583</v>
          </cell>
          <cell r="I246">
            <v>9753.1200000000008</v>
          </cell>
          <cell r="J246">
            <v>2736</v>
          </cell>
        </row>
        <row r="247">
          <cell r="A247" t="str">
            <v>JOSE BERNARDO DE JS. GARCIA DIAZ</v>
          </cell>
          <cell r="B247" t="str">
            <v>COORDINADOR (A) REGIONAL DE S</v>
          </cell>
          <cell r="C247" t="str">
            <v>00-001-0963664-7</v>
          </cell>
          <cell r="D247">
            <v>803257</v>
          </cell>
          <cell r="E247">
            <v>90000</v>
          </cell>
          <cell r="F247">
            <v>0</v>
          </cell>
          <cell r="G247">
            <v>90000</v>
          </cell>
          <cell r="H247">
            <v>2583</v>
          </cell>
          <cell r="I247">
            <v>9753.1200000000008</v>
          </cell>
          <cell r="J247">
            <v>2736</v>
          </cell>
        </row>
        <row r="248">
          <cell r="A248" t="str">
            <v>REYNALDO FRANCISCO TEJADA TAVERAS</v>
          </cell>
          <cell r="B248" t="str">
            <v>OFICIAL DE ATENCION AL USUARI</v>
          </cell>
          <cell r="C248" t="str">
            <v>00-034-0057961-5</v>
          </cell>
          <cell r="D248">
            <v>803259</v>
          </cell>
          <cell r="E248">
            <v>65000</v>
          </cell>
          <cell r="F248">
            <v>0</v>
          </cell>
          <cell r="G248">
            <v>65000</v>
          </cell>
          <cell r="H248">
            <v>1865.5</v>
          </cell>
          <cell r="I248">
            <v>4427.58</v>
          </cell>
          <cell r="J248">
            <v>1976</v>
          </cell>
        </row>
        <row r="249">
          <cell r="A249" t="str">
            <v>ROSELIN GARCIA MENDEZ</v>
          </cell>
          <cell r="B249" t="str">
            <v>TÉCNICO DE CONTABILIDAD</v>
          </cell>
          <cell r="C249" t="str">
            <v>00-402-3537795-5</v>
          </cell>
          <cell r="D249">
            <v>803261</v>
          </cell>
          <cell r="E249">
            <v>48000</v>
          </cell>
          <cell r="F249">
            <v>0</v>
          </cell>
          <cell r="G249">
            <v>48000</v>
          </cell>
          <cell r="H249">
            <v>1377.6</v>
          </cell>
          <cell r="I249">
            <v>1571.73</v>
          </cell>
          <cell r="J249">
            <v>1459.2</v>
          </cell>
        </row>
        <row r="250">
          <cell r="A250" t="str">
            <v>YEUDI FRANCISCA SANTOS JAPA</v>
          </cell>
          <cell r="B250" t="str">
            <v>DIRECTOR ADM</v>
          </cell>
          <cell r="C250" t="str">
            <v>00-001-1356443-9</v>
          </cell>
          <cell r="D250">
            <v>803263</v>
          </cell>
          <cell r="E250">
            <v>170000</v>
          </cell>
          <cell r="F250">
            <v>0</v>
          </cell>
          <cell r="G250">
            <v>170000</v>
          </cell>
          <cell r="H250">
            <v>4879</v>
          </cell>
          <cell r="I250">
            <v>28571.119999999999</v>
          </cell>
          <cell r="J250">
            <v>5168</v>
          </cell>
        </row>
        <row r="251">
          <cell r="A251" t="str">
            <v>MARITZA FERNANDEZ OROZCO DE SOTO</v>
          </cell>
          <cell r="B251" t="str">
            <v>ANALISTA DE FISCALIZACION Y C</v>
          </cell>
          <cell r="C251" t="str">
            <v>00-001-0187500-3</v>
          </cell>
          <cell r="D251">
            <v>803269</v>
          </cell>
          <cell r="E251">
            <v>75000</v>
          </cell>
          <cell r="F251">
            <v>0</v>
          </cell>
          <cell r="G251">
            <v>75000</v>
          </cell>
          <cell r="H251">
            <v>2152.5</v>
          </cell>
          <cell r="I251">
            <v>6309.38</v>
          </cell>
          <cell r="J251">
            <v>2280</v>
          </cell>
        </row>
        <row r="252">
          <cell r="A252" t="str">
            <v>IDANIA MARTINEZ GERVACIO</v>
          </cell>
          <cell r="B252" t="str">
            <v>CONTADOR</v>
          </cell>
          <cell r="C252" t="str">
            <v>00-001-1738624-3</v>
          </cell>
          <cell r="D252">
            <v>803271</v>
          </cell>
          <cell r="E252">
            <v>70000</v>
          </cell>
          <cell r="F252">
            <v>0</v>
          </cell>
          <cell r="G252">
            <v>70000</v>
          </cell>
          <cell r="H252">
            <v>2009</v>
          </cell>
          <cell r="I252">
            <v>5368.48</v>
          </cell>
          <cell r="J252">
            <v>2128</v>
          </cell>
        </row>
        <row r="253">
          <cell r="A253" t="str">
            <v>VICTOR MOREL MARTINEZ</v>
          </cell>
          <cell r="B253" t="str">
            <v>SUPERVISOR DE DISTRITO</v>
          </cell>
          <cell r="C253" t="str">
            <v>00-120-0000162-3</v>
          </cell>
          <cell r="D253">
            <v>803277</v>
          </cell>
          <cell r="E253">
            <v>90000</v>
          </cell>
          <cell r="F253">
            <v>0</v>
          </cell>
          <cell r="G253">
            <v>90000</v>
          </cell>
          <cell r="H253">
            <v>2583</v>
          </cell>
          <cell r="I253">
            <v>9753.1200000000008</v>
          </cell>
          <cell r="J253">
            <v>2736</v>
          </cell>
        </row>
        <row r="254">
          <cell r="A254" t="str">
            <v>MABEL CAROLINA ANDUJAR BAEZ</v>
          </cell>
          <cell r="B254" t="str">
            <v>TÉCNICO DE CONTABILIDAD</v>
          </cell>
          <cell r="C254" t="str">
            <v>00-402-2525339-8</v>
          </cell>
          <cell r="D254">
            <v>803281</v>
          </cell>
          <cell r="E254">
            <v>45000</v>
          </cell>
          <cell r="F254">
            <v>0</v>
          </cell>
          <cell r="G254">
            <v>45000</v>
          </cell>
          <cell r="H254">
            <v>1291.5</v>
          </cell>
          <cell r="I254">
            <v>1148.33</v>
          </cell>
          <cell r="J254">
            <v>1368</v>
          </cell>
        </row>
        <row r="255">
          <cell r="A255" t="str">
            <v>AGUSTIN ANTONIO CABRAL CEIDA</v>
          </cell>
          <cell r="B255" t="str">
            <v>SUPERVISOR DE DISTRITO</v>
          </cell>
          <cell r="C255" t="str">
            <v>00-001-0932818-7</v>
          </cell>
          <cell r="D255">
            <v>803285</v>
          </cell>
          <cell r="E255">
            <v>60000</v>
          </cell>
          <cell r="F255">
            <v>0</v>
          </cell>
          <cell r="G255">
            <v>60000</v>
          </cell>
          <cell r="H255">
            <v>1722</v>
          </cell>
          <cell r="I255">
            <v>3486.68</v>
          </cell>
          <cell r="J255">
            <v>1824</v>
          </cell>
        </row>
        <row r="256">
          <cell r="A256" t="str">
            <v>JACQUELINE AYALA JIMENEZ</v>
          </cell>
          <cell r="B256" t="str">
            <v>CONTADOR</v>
          </cell>
          <cell r="C256" t="str">
            <v>00-223-0081741-2</v>
          </cell>
          <cell r="D256">
            <v>803289</v>
          </cell>
          <cell r="E256">
            <v>65000</v>
          </cell>
          <cell r="F256">
            <v>0</v>
          </cell>
          <cell r="G256">
            <v>65000</v>
          </cell>
          <cell r="H256">
            <v>1865.5</v>
          </cell>
          <cell r="I256">
            <v>4427.58</v>
          </cell>
          <cell r="J256">
            <v>1976</v>
          </cell>
        </row>
        <row r="257">
          <cell r="A257" t="str">
            <v>FELIX JAVIER VELEZ MOREL</v>
          </cell>
          <cell r="B257" t="str">
            <v>ANALISTA DE COMPRAS Y CONTRAT</v>
          </cell>
          <cell r="C257" t="str">
            <v>00-402-1187726-7</v>
          </cell>
          <cell r="D257">
            <v>803291</v>
          </cell>
          <cell r="E257">
            <v>85000</v>
          </cell>
          <cell r="F257">
            <v>0</v>
          </cell>
          <cell r="G257">
            <v>85000</v>
          </cell>
          <cell r="H257">
            <v>2439.5</v>
          </cell>
          <cell r="I257">
            <v>8148.13</v>
          </cell>
          <cell r="J257">
            <v>2584</v>
          </cell>
        </row>
        <row r="258">
          <cell r="A258" t="str">
            <v>JAZMIN SANCHEZ ROSA</v>
          </cell>
          <cell r="B258" t="str">
            <v>CONTADOR</v>
          </cell>
          <cell r="C258" t="str">
            <v>00-402-2080076-3</v>
          </cell>
          <cell r="D258">
            <v>803293</v>
          </cell>
          <cell r="E258">
            <v>85000</v>
          </cell>
          <cell r="F258">
            <v>0</v>
          </cell>
          <cell r="G258">
            <v>85000</v>
          </cell>
          <cell r="H258">
            <v>2439.5</v>
          </cell>
          <cell r="I258">
            <v>8148.13</v>
          </cell>
          <cell r="J258">
            <v>2584</v>
          </cell>
        </row>
        <row r="259">
          <cell r="A259" t="str">
            <v>JOHANNA MARIEL SANCHEZ FLORES</v>
          </cell>
          <cell r="B259" t="str">
            <v>ANALISTA DE COMPRAS Y CONTRAT</v>
          </cell>
          <cell r="C259" t="str">
            <v>00-026-0110718-4</v>
          </cell>
          <cell r="D259">
            <v>803295</v>
          </cell>
          <cell r="E259">
            <v>90000</v>
          </cell>
          <cell r="F259">
            <v>0</v>
          </cell>
          <cell r="G259">
            <v>90000</v>
          </cell>
          <cell r="H259">
            <v>2583</v>
          </cell>
          <cell r="I259">
            <v>9753.1200000000008</v>
          </cell>
          <cell r="J259">
            <v>2736</v>
          </cell>
        </row>
        <row r="260">
          <cell r="A260" t="str">
            <v>SILVIA NALLELIS DURAN PAYAMS</v>
          </cell>
          <cell r="B260" t="str">
            <v xml:space="preserve">ENCARGADO (A) DE LA DIVISION </v>
          </cell>
          <cell r="C260" t="str">
            <v>00-224-0020159-0</v>
          </cell>
          <cell r="D260">
            <v>803297</v>
          </cell>
          <cell r="E260">
            <v>110000</v>
          </cell>
          <cell r="F260">
            <v>0</v>
          </cell>
          <cell r="G260">
            <v>110000</v>
          </cell>
          <cell r="H260">
            <v>3157</v>
          </cell>
          <cell r="I260">
            <v>14457.62</v>
          </cell>
          <cell r="J260">
            <v>3344</v>
          </cell>
        </row>
        <row r="261">
          <cell r="A261" t="str">
            <v>MARLENNY PERALTA PAULINO</v>
          </cell>
          <cell r="B261" t="str">
            <v>ANALISTA DE FISCALIZACION Y C</v>
          </cell>
          <cell r="C261" t="str">
            <v>00-001-1641288-3</v>
          </cell>
          <cell r="D261">
            <v>803299</v>
          </cell>
          <cell r="E261">
            <v>90000</v>
          </cell>
          <cell r="F261">
            <v>0</v>
          </cell>
          <cell r="G261">
            <v>90000</v>
          </cell>
          <cell r="H261">
            <v>2583</v>
          </cell>
          <cell r="I261">
            <v>9753.1200000000008</v>
          </cell>
          <cell r="J261">
            <v>2736</v>
          </cell>
        </row>
        <row r="262">
          <cell r="A262" t="str">
            <v>LOSENNY PAULINO REYNOSO</v>
          </cell>
          <cell r="B262" t="str">
            <v>PERIODISTA</v>
          </cell>
          <cell r="C262" t="str">
            <v>00-224-0014044-2</v>
          </cell>
          <cell r="D262">
            <v>803301</v>
          </cell>
          <cell r="E262">
            <v>90000</v>
          </cell>
          <cell r="F262">
            <v>0</v>
          </cell>
          <cell r="G262">
            <v>90000</v>
          </cell>
          <cell r="H262">
            <v>2583</v>
          </cell>
          <cell r="I262">
            <v>9753.1200000000008</v>
          </cell>
          <cell r="J262">
            <v>2736</v>
          </cell>
        </row>
        <row r="263">
          <cell r="A263" t="str">
            <v>WHITNEY VICTORIA GUTIERREZ ABREU</v>
          </cell>
          <cell r="B263" t="str">
            <v>ENCARGADO</v>
          </cell>
          <cell r="C263" t="str">
            <v>00-001-1880652-0</v>
          </cell>
          <cell r="D263">
            <v>803303</v>
          </cell>
          <cell r="E263">
            <v>140000</v>
          </cell>
          <cell r="F263">
            <v>0</v>
          </cell>
          <cell r="G263">
            <v>140000</v>
          </cell>
          <cell r="H263">
            <v>4018</v>
          </cell>
          <cell r="I263">
            <v>21514.37</v>
          </cell>
          <cell r="J263">
            <v>4256</v>
          </cell>
        </row>
        <row r="264">
          <cell r="A264" t="str">
            <v>MARIO ROMERO PANIAGUA MONTERO</v>
          </cell>
          <cell r="B264" t="str">
            <v>CONTADOR</v>
          </cell>
          <cell r="C264" t="str">
            <v>00-402-2529029-1</v>
          </cell>
          <cell r="D264">
            <v>803305</v>
          </cell>
          <cell r="E264">
            <v>65000</v>
          </cell>
          <cell r="F264">
            <v>0</v>
          </cell>
          <cell r="G264">
            <v>65000</v>
          </cell>
          <cell r="H264">
            <v>1865.5</v>
          </cell>
          <cell r="I264">
            <v>0</v>
          </cell>
          <cell r="J264">
            <v>1976</v>
          </cell>
        </row>
        <row r="265">
          <cell r="A265" t="str">
            <v>FRANKLIN NATHANAEL ZAPATA PUJOLS</v>
          </cell>
          <cell r="B265" t="str">
            <v>CONTADOR</v>
          </cell>
          <cell r="C265" t="str">
            <v>00-001-1657967-3</v>
          </cell>
          <cell r="D265">
            <v>803309</v>
          </cell>
          <cell r="E265">
            <v>90000</v>
          </cell>
          <cell r="F265">
            <v>0</v>
          </cell>
          <cell r="G265">
            <v>90000</v>
          </cell>
          <cell r="H265">
            <v>2583</v>
          </cell>
          <cell r="I265">
            <v>9753.1200000000008</v>
          </cell>
          <cell r="J265">
            <v>2736</v>
          </cell>
        </row>
        <row r="266">
          <cell r="A266" t="str">
            <v>MELVIN JOSE BEJARAN OVIEDO</v>
          </cell>
          <cell r="B266" t="str">
            <v>PERIODISTA</v>
          </cell>
          <cell r="C266" t="str">
            <v>00-001-1641212-3</v>
          </cell>
          <cell r="D266">
            <v>803311</v>
          </cell>
          <cell r="E266">
            <v>90000</v>
          </cell>
          <cell r="F266">
            <v>0</v>
          </cell>
          <cell r="G266">
            <v>90000</v>
          </cell>
          <cell r="H266">
            <v>2583</v>
          </cell>
          <cell r="I266">
            <v>9753.1200000000008</v>
          </cell>
          <cell r="J266">
            <v>2736</v>
          </cell>
        </row>
        <row r="267">
          <cell r="A267" t="str">
            <v>RAMONA CABRERA YZQUIERDO</v>
          </cell>
          <cell r="B267" t="str">
            <v>PROMOTOR SOCIAL</v>
          </cell>
          <cell r="C267" t="str">
            <v>00-001-0118221-0</v>
          </cell>
          <cell r="D267">
            <v>803315</v>
          </cell>
          <cell r="E267">
            <v>60000</v>
          </cell>
          <cell r="F267">
            <v>0</v>
          </cell>
          <cell r="G267">
            <v>60000</v>
          </cell>
          <cell r="H267">
            <v>1722</v>
          </cell>
          <cell r="I267">
            <v>3486.68</v>
          </cell>
          <cell r="J267">
            <v>1824</v>
          </cell>
        </row>
        <row r="268">
          <cell r="A268" t="str">
            <v>MARIA LUZ LOPEZ NOBOA</v>
          </cell>
          <cell r="B268" t="str">
            <v>ANALISTA DE COMPRAS Y CONTRAT</v>
          </cell>
          <cell r="C268" t="str">
            <v>00-001-0258807-6</v>
          </cell>
          <cell r="D268">
            <v>803325</v>
          </cell>
          <cell r="E268">
            <v>90000</v>
          </cell>
          <cell r="F268">
            <v>0</v>
          </cell>
          <cell r="G268">
            <v>90000</v>
          </cell>
          <cell r="H268">
            <v>2583</v>
          </cell>
          <cell r="I268">
            <v>9753.1200000000008</v>
          </cell>
          <cell r="J268">
            <v>2736</v>
          </cell>
        </row>
        <row r="269">
          <cell r="A269" t="str">
            <v>CIANELDA YIROKY ROMERO ALMONTE</v>
          </cell>
          <cell r="B269" t="str">
            <v>ENCARGADO</v>
          </cell>
          <cell r="C269" t="str">
            <v>00-118-0012352-0</v>
          </cell>
          <cell r="D269">
            <v>803329</v>
          </cell>
          <cell r="E269">
            <v>110000</v>
          </cell>
          <cell r="F269">
            <v>0</v>
          </cell>
          <cell r="G269">
            <v>110000</v>
          </cell>
          <cell r="H269">
            <v>3157</v>
          </cell>
          <cell r="I269">
            <v>14028.75</v>
          </cell>
          <cell r="J269">
            <v>3344</v>
          </cell>
        </row>
        <row r="270">
          <cell r="A270" t="str">
            <v>MARIA MATILDE ALTAGRACIA ESTEVEZ DE</v>
          </cell>
          <cell r="B270" t="str">
            <v>INSPECTOR DE ASEGURAMIENTO DE</v>
          </cell>
          <cell r="C270" t="str">
            <v>00-001-0169209-3</v>
          </cell>
          <cell r="D270">
            <v>803331</v>
          </cell>
          <cell r="E270">
            <v>90000</v>
          </cell>
          <cell r="F270">
            <v>0</v>
          </cell>
          <cell r="G270">
            <v>90000</v>
          </cell>
          <cell r="H270">
            <v>2583</v>
          </cell>
          <cell r="I270">
            <v>9753.1200000000008</v>
          </cell>
          <cell r="J270">
            <v>2736</v>
          </cell>
        </row>
        <row r="271">
          <cell r="A271" t="str">
            <v>SULEIDY CORNIEL ALMONTE</v>
          </cell>
          <cell r="B271" t="str">
            <v>ANALISTA DE SEG AL SERVICIO D</v>
          </cell>
          <cell r="C271" t="str">
            <v>00-225-0063253-8</v>
          </cell>
          <cell r="D271">
            <v>803339</v>
          </cell>
          <cell r="E271">
            <v>55000</v>
          </cell>
          <cell r="F271">
            <v>0</v>
          </cell>
          <cell r="G271">
            <v>55000</v>
          </cell>
          <cell r="H271">
            <v>1578.5</v>
          </cell>
          <cell r="I271">
            <v>2302.36</v>
          </cell>
          <cell r="J271">
            <v>1672</v>
          </cell>
        </row>
        <row r="272">
          <cell r="A272" t="str">
            <v>AGRIDALIRVIS VARGAS SMITH</v>
          </cell>
          <cell r="B272" t="str">
            <v>TÉCNICO DE CONTABILIDAD</v>
          </cell>
          <cell r="C272" t="str">
            <v>00-225-0077170-8</v>
          </cell>
          <cell r="D272">
            <v>803343</v>
          </cell>
          <cell r="E272">
            <v>48000</v>
          </cell>
          <cell r="F272">
            <v>0</v>
          </cell>
          <cell r="G272">
            <v>48000</v>
          </cell>
          <cell r="H272">
            <v>1377.6</v>
          </cell>
          <cell r="I272">
            <v>1571.73</v>
          </cell>
          <cell r="J272">
            <v>1459.2</v>
          </cell>
        </row>
        <row r="273">
          <cell r="A273" t="str">
            <v>SONIA MARIA RODRIGUEZ EDUARDO DE FR</v>
          </cell>
          <cell r="B273" t="str">
            <v>SUPERVISOR DE DISTRITO</v>
          </cell>
          <cell r="C273" t="str">
            <v>00-058-0013365-3</v>
          </cell>
          <cell r="D273">
            <v>803345</v>
          </cell>
          <cell r="E273">
            <v>75000</v>
          </cell>
          <cell r="F273">
            <v>0</v>
          </cell>
          <cell r="G273">
            <v>75000</v>
          </cell>
          <cell r="H273">
            <v>2152.5</v>
          </cell>
          <cell r="I273">
            <v>6309.38</v>
          </cell>
          <cell r="J273">
            <v>2280</v>
          </cell>
        </row>
        <row r="274">
          <cell r="A274" t="str">
            <v>SAHIRA ALTAGRACIA MANZANO MEDRANO</v>
          </cell>
          <cell r="B274" t="str">
            <v>ENCARGADO (A) REGIONAL DE BIE</v>
          </cell>
          <cell r="C274" t="str">
            <v>00-001-1763512-8</v>
          </cell>
          <cell r="D274">
            <v>803348</v>
          </cell>
          <cell r="E274">
            <v>140000</v>
          </cell>
          <cell r="F274">
            <v>0</v>
          </cell>
          <cell r="G274">
            <v>140000</v>
          </cell>
          <cell r="H274">
            <v>4018</v>
          </cell>
          <cell r="I274">
            <v>21514.37</v>
          </cell>
          <cell r="J274">
            <v>4256</v>
          </cell>
        </row>
        <row r="275">
          <cell r="A275" t="str">
            <v>YUDY NIEVE ESPINOSA MEJIA</v>
          </cell>
          <cell r="B275" t="str">
            <v>ANALISTA DE RECURSOS HUMANOS</v>
          </cell>
          <cell r="C275" t="str">
            <v>00-008-0035177-7</v>
          </cell>
          <cell r="D275">
            <v>803354</v>
          </cell>
          <cell r="E275">
            <v>75000</v>
          </cell>
          <cell r="F275">
            <v>0</v>
          </cell>
          <cell r="G275">
            <v>75000</v>
          </cell>
          <cell r="H275">
            <v>2152.5</v>
          </cell>
          <cell r="I275">
            <v>6309.38</v>
          </cell>
          <cell r="J275">
            <v>2280</v>
          </cell>
        </row>
        <row r="276">
          <cell r="A276" t="str">
            <v>GLORIA MORILLO CIPION</v>
          </cell>
          <cell r="B276" t="str">
            <v>CONTADOR</v>
          </cell>
          <cell r="C276" t="str">
            <v>00-001-0428431-0</v>
          </cell>
          <cell r="D276">
            <v>803356</v>
          </cell>
          <cell r="E276">
            <v>60000</v>
          </cell>
          <cell r="F276">
            <v>0</v>
          </cell>
          <cell r="G276">
            <v>60000</v>
          </cell>
          <cell r="H276">
            <v>1722</v>
          </cell>
          <cell r="I276">
            <v>3486.68</v>
          </cell>
          <cell r="J276">
            <v>1824</v>
          </cell>
        </row>
        <row r="277">
          <cell r="A277" t="str">
            <v>SIMON BOLIVAR OGANDO MONTERO</v>
          </cell>
          <cell r="B277" t="str">
            <v>ANALISTA DE SEG AL SERVICIO D</v>
          </cell>
          <cell r="C277" t="str">
            <v>00-001-1862038-4</v>
          </cell>
          <cell r="D277">
            <v>803360</v>
          </cell>
          <cell r="E277">
            <v>90000</v>
          </cell>
          <cell r="F277">
            <v>0</v>
          </cell>
          <cell r="G277">
            <v>90000</v>
          </cell>
          <cell r="H277">
            <v>2583</v>
          </cell>
          <cell r="I277">
            <v>9753.1200000000008</v>
          </cell>
          <cell r="J277">
            <v>2736</v>
          </cell>
        </row>
        <row r="278">
          <cell r="A278" t="str">
            <v>JUAN GUZMAN MARTE</v>
          </cell>
          <cell r="B278" t="str">
            <v>PROMOTOR SOCIAL</v>
          </cell>
          <cell r="C278" t="str">
            <v>00-001-0589631-0</v>
          </cell>
          <cell r="D278">
            <v>803362</v>
          </cell>
          <cell r="E278">
            <v>60000</v>
          </cell>
          <cell r="F278">
            <v>0</v>
          </cell>
          <cell r="G278">
            <v>60000</v>
          </cell>
          <cell r="H278">
            <v>1722</v>
          </cell>
          <cell r="I278">
            <v>3486.68</v>
          </cell>
          <cell r="J278">
            <v>1824</v>
          </cell>
        </row>
        <row r="279">
          <cell r="A279" t="str">
            <v>DILENIA EMILIA REYES TAPIA</v>
          </cell>
          <cell r="B279" t="str">
            <v>DISEÑADOR DE PRODUCTOS</v>
          </cell>
          <cell r="C279" t="str">
            <v>00-001-0150072-6</v>
          </cell>
          <cell r="D279">
            <v>803369</v>
          </cell>
          <cell r="E279">
            <v>90000</v>
          </cell>
          <cell r="F279">
            <v>0</v>
          </cell>
          <cell r="G279">
            <v>90000</v>
          </cell>
          <cell r="H279">
            <v>2583</v>
          </cell>
          <cell r="I279">
            <v>9753.1200000000008</v>
          </cell>
          <cell r="J279">
            <v>2736</v>
          </cell>
        </row>
        <row r="280">
          <cell r="A280" t="str">
            <v>ARACELYS PERALTA VASQUEZ</v>
          </cell>
          <cell r="B280" t="str">
            <v>INSPECTOR DE ASEGURAMIENTO DE</v>
          </cell>
          <cell r="C280" t="str">
            <v>00-402-1111074-3</v>
          </cell>
          <cell r="D280">
            <v>803382</v>
          </cell>
          <cell r="E280">
            <v>55000</v>
          </cell>
          <cell r="F280">
            <v>0</v>
          </cell>
          <cell r="G280">
            <v>55000</v>
          </cell>
          <cell r="H280">
            <v>1578.5</v>
          </cell>
          <cell r="I280">
            <v>2559.6799999999998</v>
          </cell>
          <cell r="J280">
            <v>1672</v>
          </cell>
        </row>
        <row r="281">
          <cell r="A281" t="str">
            <v>YUBELKIS ASTACIO LOPEZ</v>
          </cell>
          <cell r="B281" t="str">
            <v>COORDINADORA (A) ADMINISTRATI</v>
          </cell>
          <cell r="C281" t="str">
            <v>00-023-0166450-0</v>
          </cell>
          <cell r="D281">
            <v>803404</v>
          </cell>
          <cell r="E281">
            <v>75000</v>
          </cell>
          <cell r="F281">
            <v>0</v>
          </cell>
          <cell r="G281">
            <v>75000</v>
          </cell>
          <cell r="H281">
            <v>2152.5</v>
          </cell>
          <cell r="I281">
            <v>6309.38</v>
          </cell>
          <cell r="J281">
            <v>2280</v>
          </cell>
        </row>
        <row r="282">
          <cell r="A282" t="str">
            <v>CARLOS JOSE DE LEON MARTE</v>
          </cell>
          <cell r="B282" t="str">
            <v xml:space="preserve">TECNICO DE OPER. PROGRAMA DE </v>
          </cell>
          <cell r="C282" t="str">
            <v>00-047-0136877-3</v>
          </cell>
          <cell r="D282">
            <v>803406</v>
          </cell>
          <cell r="E282">
            <v>48000</v>
          </cell>
          <cell r="F282">
            <v>0</v>
          </cell>
          <cell r="G282">
            <v>48000</v>
          </cell>
          <cell r="H282">
            <v>1377.6</v>
          </cell>
          <cell r="I282">
            <v>1571.73</v>
          </cell>
          <cell r="J282">
            <v>1459.2</v>
          </cell>
        </row>
        <row r="283">
          <cell r="A283" t="str">
            <v>JOSE ALFONSO ESPAILLAT CANDELIER</v>
          </cell>
          <cell r="B283" t="str">
            <v>COORDINADORA (A) ADMINISTRATI</v>
          </cell>
          <cell r="C283" t="str">
            <v>00-402-3449596-4</v>
          </cell>
          <cell r="D283">
            <v>803442</v>
          </cell>
          <cell r="E283">
            <v>65000</v>
          </cell>
          <cell r="F283">
            <v>0</v>
          </cell>
          <cell r="G283">
            <v>65000</v>
          </cell>
          <cell r="H283">
            <v>1865.5</v>
          </cell>
          <cell r="I283">
            <v>4427.58</v>
          </cell>
          <cell r="J283">
            <v>1976</v>
          </cell>
        </row>
        <row r="284">
          <cell r="A284" t="str">
            <v>ADA CAROLINA ALMONTE DE REGALADO</v>
          </cell>
          <cell r="B284" t="str">
            <v>INSPECTOR DE ASEGURAMIENTO DE</v>
          </cell>
          <cell r="C284" t="str">
            <v>00-402-2188414-7</v>
          </cell>
          <cell r="D284">
            <v>803444</v>
          </cell>
          <cell r="E284">
            <v>55000</v>
          </cell>
          <cell r="F284">
            <v>0</v>
          </cell>
          <cell r="G284">
            <v>55000</v>
          </cell>
          <cell r="H284">
            <v>1578.5</v>
          </cell>
          <cell r="I284">
            <v>2559.6799999999998</v>
          </cell>
          <cell r="J284">
            <v>1672</v>
          </cell>
        </row>
        <row r="285">
          <cell r="A285" t="str">
            <v>YURIDIA DESIREE GUERRERO GARCIA</v>
          </cell>
          <cell r="B285" t="str">
            <v>INSPECTOR DE ASEGURAMIENTO DE</v>
          </cell>
          <cell r="C285" t="str">
            <v>00-025-0041333-7</v>
          </cell>
          <cell r="D285">
            <v>803446</v>
          </cell>
          <cell r="E285">
            <v>55000</v>
          </cell>
          <cell r="F285">
            <v>0</v>
          </cell>
          <cell r="G285">
            <v>55000</v>
          </cell>
          <cell r="H285">
            <v>1578.5</v>
          </cell>
          <cell r="I285">
            <v>2559.6799999999998</v>
          </cell>
          <cell r="J285">
            <v>1672</v>
          </cell>
        </row>
        <row r="286">
          <cell r="A286" t="str">
            <v>FRANCISCO JAVIER JIMENEZ CABREJA</v>
          </cell>
          <cell r="B286" t="str">
            <v>INSPECTOR DE ASEGURAMIENTO DE</v>
          </cell>
          <cell r="C286" t="str">
            <v>00-054-0008398-5</v>
          </cell>
          <cell r="D286">
            <v>803448</v>
          </cell>
          <cell r="E286">
            <v>55000</v>
          </cell>
          <cell r="F286">
            <v>0</v>
          </cell>
          <cell r="G286">
            <v>55000</v>
          </cell>
          <cell r="H286">
            <v>1578.5</v>
          </cell>
          <cell r="I286">
            <v>2559.6799999999998</v>
          </cell>
          <cell r="J286">
            <v>1672</v>
          </cell>
        </row>
        <row r="287">
          <cell r="A287" t="str">
            <v>ALEXANDER RAMONA MONEGRO GONZALEZ</v>
          </cell>
          <cell r="B287" t="str">
            <v>SUPERVISOR DE DISTRITO</v>
          </cell>
          <cell r="C287" t="str">
            <v>00-001-1231080-0</v>
          </cell>
          <cell r="D287">
            <v>803452</v>
          </cell>
          <cell r="E287">
            <v>80000</v>
          </cell>
          <cell r="F287">
            <v>0</v>
          </cell>
          <cell r="G287">
            <v>80000</v>
          </cell>
          <cell r="H287">
            <v>2296</v>
          </cell>
          <cell r="I287">
            <v>7400.87</v>
          </cell>
          <cell r="J287">
            <v>2432</v>
          </cell>
        </row>
        <row r="288">
          <cell r="A288" t="str">
            <v>HECTOR MONTERO REYES</v>
          </cell>
          <cell r="B288" t="str">
            <v>SUPERVISOR DE DISTRITO</v>
          </cell>
          <cell r="C288" t="str">
            <v>00-402-4154862-3</v>
          </cell>
          <cell r="D288">
            <v>803454</v>
          </cell>
          <cell r="E288">
            <v>80000</v>
          </cell>
          <cell r="F288">
            <v>0</v>
          </cell>
          <cell r="G288">
            <v>80000</v>
          </cell>
          <cell r="H288">
            <v>2296</v>
          </cell>
          <cell r="I288">
            <v>7400.87</v>
          </cell>
          <cell r="J288">
            <v>2432</v>
          </cell>
        </row>
        <row r="289">
          <cell r="A289" t="str">
            <v>JEURY JAZIEL MINAYA RIVERO</v>
          </cell>
          <cell r="B289" t="str">
            <v>ENCARGADO</v>
          </cell>
          <cell r="C289" t="str">
            <v>00-037-0092418-0</v>
          </cell>
          <cell r="D289">
            <v>803460</v>
          </cell>
          <cell r="E289">
            <v>115000</v>
          </cell>
          <cell r="F289">
            <v>0</v>
          </cell>
          <cell r="G289">
            <v>115000</v>
          </cell>
          <cell r="H289">
            <v>3300.5</v>
          </cell>
          <cell r="I289">
            <v>15204.88</v>
          </cell>
          <cell r="J289">
            <v>3496</v>
          </cell>
        </row>
        <row r="290">
          <cell r="A290" t="str">
            <v>JESSICA MARIA JIMENEZ GUZMAN</v>
          </cell>
          <cell r="B290" t="str">
            <v>ENCARGADO</v>
          </cell>
          <cell r="C290" t="str">
            <v>00-054-0103220-5</v>
          </cell>
          <cell r="D290">
            <v>803464</v>
          </cell>
          <cell r="E290">
            <v>131000</v>
          </cell>
          <cell r="F290">
            <v>0</v>
          </cell>
          <cell r="G290">
            <v>131000</v>
          </cell>
          <cell r="H290">
            <v>3759.7</v>
          </cell>
          <cell r="I290">
            <v>19397.34</v>
          </cell>
          <cell r="J290">
            <v>3982.4</v>
          </cell>
        </row>
        <row r="291">
          <cell r="A291" t="str">
            <v>WENDY SALVADOR MEDINA ALVAREZ</v>
          </cell>
          <cell r="B291" t="str">
            <v>ANALISTA DE SEG AL SERVICIO D</v>
          </cell>
          <cell r="C291" t="str">
            <v>00-037-0092303-4</v>
          </cell>
          <cell r="D291">
            <v>803472</v>
          </cell>
          <cell r="E291">
            <v>75000</v>
          </cell>
          <cell r="F291">
            <v>0</v>
          </cell>
          <cell r="G291">
            <v>75000</v>
          </cell>
          <cell r="H291">
            <v>2152.5</v>
          </cell>
          <cell r="I291">
            <v>6309.38</v>
          </cell>
          <cell r="J291">
            <v>2280</v>
          </cell>
        </row>
        <row r="292">
          <cell r="A292" t="str">
            <v>MARINO PAULINO LIZARDO</v>
          </cell>
          <cell r="B292" t="str">
            <v>INSPECTOR DE ASEGURAMIENTO DE</v>
          </cell>
          <cell r="C292" t="str">
            <v>00-056-0092737-9</v>
          </cell>
          <cell r="D292">
            <v>803474</v>
          </cell>
          <cell r="E292">
            <v>55000</v>
          </cell>
          <cell r="F292">
            <v>0</v>
          </cell>
          <cell r="G292">
            <v>55000</v>
          </cell>
          <cell r="H292">
            <v>1578.5</v>
          </cell>
          <cell r="I292">
            <v>2559.6799999999998</v>
          </cell>
          <cell r="J292">
            <v>1672</v>
          </cell>
        </row>
        <row r="293">
          <cell r="A293" t="str">
            <v>MAKENDY DIAZ GUERRIER</v>
          </cell>
          <cell r="B293" t="str">
            <v>SOPORTE DE USUARIO</v>
          </cell>
          <cell r="C293" t="str">
            <v>00-223-0146383-6</v>
          </cell>
          <cell r="D293">
            <v>803476</v>
          </cell>
          <cell r="E293">
            <v>48000</v>
          </cell>
          <cell r="F293">
            <v>0</v>
          </cell>
          <cell r="G293">
            <v>48000</v>
          </cell>
          <cell r="H293">
            <v>1377.6</v>
          </cell>
          <cell r="I293">
            <v>1571.73</v>
          </cell>
          <cell r="J293">
            <v>1459.2</v>
          </cell>
        </row>
        <row r="294">
          <cell r="A294" t="str">
            <v>JORDIN JOSE ROSARIO CESPEDES</v>
          </cell>
          <cell r="B294" t="str">
            <v>PROGRAMADOR DE COMPUTADORA</v>
          </cell>
          <cell r="C294" t="str">
            <v>00-402-1526690-5</v>
          </cell>
          <cell r="D294">
            <v>803482</v>
          </cell>
          <cell r="E294">
            <v>48000</v>
          </cell>
          <cell r="F294">
            <v>0</v>
          </cell>
          <cell r="G294">
            <v>48000</v>
          </cell>
          <cell r="H294">
            <v>1377.6</v>
          </cell>
          <cell r="I294">
            <v>1571.73</v>
          </cell>
          <cell r="J294">
            <v>1459.2</v>
          </cell>
        </row>
        <row r="295">
          <cell r="A295" t="str">
            <v>ELIDA DE JESUS</v>
          </cell>
          <cell r="B295" t="str">
            <v>ANTROPOMETRA</v>
          </cell>
          <cell r="C295" t="str">
            <v>00-001-1253361-7</v>
          </cell>
          <cell r="D295">
            <v>803484</v>
          </cell>
          <cell r="E295">
            <v>55000</v>
          </cell>
          <cell r="F295">
            <v>0</v>
          </cell>
          <cell r="G295">
            <v>55000</v>
          </cell>
          <cell r="H295">
            <v>1578.5</v>
          </cell>
          <cell r="I295">
            <v>2559.6799999999998</v>
          </cell>
          <cell r="J295">
            <v>1672</v>
          </cell>
        </row>
        <row r="296">
          <cell r="A296" t="str">
            <v>STALCY BEATRIZ AGESTA GONZALEZ</v>
          </cell>
          <cell r="B296" t="str">
            <v>INSPECTOR DE ASEGURAMIENTO DE</v>
          </cell>
          <cell r="C296" t="str">
            <v>00-402-2328462-7</v>
          </cell>
          <cell r="D296">
            <v>803496</v>
          </cell>
          <cell r="E296">
            <v>55000</v>
          </cell>
          <cell r="F296">
            <v>0</v>
          </cell>
          <cell r="G296">
            <v>55000</v>
          </cell>
          <cell r="H296">
            <v>1578.5</v>
          </cell>
          <cell r="I296">
            <v>2559.6799999999998</v>
          </cell>
          <cell r="J296">
            <v>1672</v>
          </cell>
        </row>
        <row r="297">
          <cell r="A297" t="str">
            <v>MARLENYS ELIZABETH BAEZ PEREZ</v>
          </cell>
          <cell r="B297" t="str">
            <v>CONTADOR</v>
          </cell>
          <cell r="C297" t="str">
            <v>00-003-0106429-1</v>
          </cell>
          <cell r="D297">
            <v>803502</v>
          </cell>
          <cell r="E297">
            <v>60000</v>
          </cell>
          <cell r="F297">
            <v>0</v>
          </cell>
          <cell r="G297">
            <v>60000</v>
          </cell>
          <cell r="H297">
            <v>1722</v>
          </cell>
          <cell r="I297">
            <v>3486.68</v>
          </cell>
          <cell r="J297">
            <v>1824</v>
          </cell>
        </row>
        <row r="298">
          <cell r="A298" t="str">
            <v>EVELYN MERCEDES CRUZ HICIANO</v>
          </cell>
          <cell r="B298" t="str">
            <v>PERIODISTA</v>
          </cell>
          <cell r="C298" t="str">
            <v>00-001-0361990-4</v>
          </cell>
          <cell r="D298">
            <v>803504</v>
          </cell>
          <cell r="E298">
            <v>65000</v>
          </cell>
          <cell r="F298">
            <v>0</v>
          </cell>
          <cell r="G298">
            <v>65000</v>
          </cell>
          <cell r="H298">
            <v>1865.5</v>
          </cell>
          <cell r="I298">
            <v>0</v>
          </cell>
          <cell r="J298">
            <v>1976</v>
          </cell>
        </row>
        <row r="299">
          <cell r="A299" t="str">
            <v>JOSE ARIEL LAHOZ MARRERO</v>
          </cell>
          <cell r="B299" t="str">
            <v>EDITOR</v>
          </cell>
          <cell r="C299" t="str">
            <v>00-402-2360655-5</v>
          </cell>
          <cell r="D299">
            <v>803506</v>
          </cell>
          <cell r="E299">
            <v>60000</v>
          </cell>
          <cell r="F299">
            <v>0</v>
          </cell>
          <cell r="G299">
            <v>60000</v>
          </cell>
          <cell r="H299">
            <v>1722</v>
          </cell>
          <cell r="I299">
            <v>3486.68</v>
          </cell>
          <cell r="J299">
            <v>1824</v>
          </cell>
        </row>
        <row r="300">
          <cell r="A300" t="str">
            <v>MIGUEL ANGEL GUERRERO MARTINEZ</v>
          </cell>
          <cell r="B300" t="str">
            <v>SOPORTE TÉCNICO INFORMÁTICO</v>
          </cell>
          <cell r="C300" t="str">
            <v>00-026-0140148-8</v>
          </cell>
          <cell r="D300">
            <v>803508</v>
          </cell>
          <cell r="E300">
            <v>45000</v>
          </cell>
          <cell r="F300">
            <v>0</v>
          </cell>
          <cell r="G300">
            <v>45000</v>
          </cell>
          <cell r="H300">
            <v>1291.5</v>
          </cell>
          <cell r="I300">
            <v>1148.33</v>
          </cell>
          <cell r="J300">
            <v>1368</v>
          </cell>
        </row>
        <row r="301">
          <cell r="A301" t="str">
            <v>ANABEL DIAZ GARCIA</v>
          </cell>
          <cell r="B301" t="str">
            <v>INSPECTOR DE ASEGURAMIENTO DE</v>
          </cell>
          <cell r="C301" t="str">
            <v>00-107-0001733-7</v>
          </cell>
          <cell r="D301">
            <v>803516</v>
          </cell>
          <cell r="E301">
            <v>55000</v>
          </cell>
          <cell r="F301">
            <v>0</v>
          </cell>
          <cell r="G301">
            <v>55000</v>
          </cell>
          <cell r="H301">
            <v>1578.5</v>
          </cell>
          <cell r="I301">
            <v>2559.6799999999998</v>
          </cell>
          <cell r="J301">
            <v>1672</v>
          </cell>
        </row>
        <row r="302">
          <cell r="A302" t="str">
            <v>JHON GRAU PEREZ DIAZ</v>
          </cell>
          <cell r="B302" t="str">
            <v>INSPECTOR DE ASEGURAMIENTO DE</v>
          </cell>
          <cell r="C302" t="str">
            <v>00-402-1241090-2</v>
          </cell>
          <cell r="D302">
            <v>803518</v>
          </cell>
          <cell r="E302">
            <v>55000</v>
          </cell>
          <cell r="F302">
            <v>0</v>
          </cell>
          <cell r="G302">
            <v>55000</v>
          </cell>
          <cell r="H302">
            <v>1578.5</v>
          </cell>
          <cell r="I302">
            <v>2559.6799999999998</v>
          </cell>
          <cell r="J302">
            <v>1672</v>
          </cell>
        </row>
        <row r="303">
          <cell r="A303" t="str">
            <v>FRANCISCO MORALES FELIZ</v>
          </cell>
          <cell r="B303" t="str">
            <v>COORDINADORA (A) ADMINISTRATI</v>
          </cell>
          <cell r="C303" t="str">
            <v>00-123-0013298-7</v>
          </cell>
          <cell r="D303">
            <v>803534</v>
          </cell>
          <cell r="E303">
            <v>90000</v>
          </cell>
          <cell r="F303">
            <v>0</v>
          </cell>
          <cell r="G303">
            <v>90000</v>
          </cell>
          <cell r="H303">
            <v>2583</v>
          </cell>
          <cell r="I303">
            <v>9753.1200000000008</v>
          </cell>
          <cell r="J303">
            <v>2736</v>
          </cell>
        </row>
        <row r="304">
          <cell r="A304" t="str">
            <v>JOSE ALBERTO CORPORAN DIAZ</v>
          </cell>
          <cell r="B304" t="str">
            <v>COORDINADORA (A) ADMINISTRATI</v>
          </cell>
          <cell r="C304" t="str">
            <v>00-002-0111459-2</v>
          </cell>
          <cell r="D304">
            <v>803538</v>
          </cell>
          <cell r="E304">
            <v>90000</v>
          </cell>
          <cell r="F304">
            <v>0</v>
          </cell>
          <cell r="G304">
            <v>90000</v>
          </cell>
          <cell r="H304">
            <v>2583</v>
          </cell>
          <cell r="I304">
            <v>9753.1200000000008</v>
          </cell>
          <cell r="J304">
            <v>2736</v>
          </cell>
        </row>
        <row r="305">
          <cell r="A305" t="str">
            <v>RAYSA VICKIANA VIZCAINO SANCHEZ</v>
          </cell>
          <cell r="B305" t="str">
            <v>INSPECTOR DE ASEGURAMIENTO DE</v>
          </cell>
          <cell r="C305" t="str">
            <v>00-003-0119576-4</v>
          </cell>
          <cell r="D305">
            <v>803548</v>
          </cell>
          <cell r="E305">
            <v>55000</v>
          </cell>
          <cell r="F305">
            <v>0</v>
          </cell>
          <cell r="G305">
            <v>55000</v>
          </cell>
          <cell r="H305">
            <v>1578.5</v>
          </cell>
          <cell r="I305">
            <v>2559.6799999999998</v>
          </cell>
          <cell r="J305">
            <v>1672</v>
          </cell>
        </row>
        <row r="306">
          <cell r="A306" t="str">
            <v>YANEURYS BIENVENIDO SENCION PEREZ</v>
          </cell>
          <cell r="B306" t="str">
            <v>INSPECTOR DE ASEGURAMIENTO DE</v>
          </cell>
          <cell r="C306" t="str">
            <v>00-010-0111425-3</v>
          </cell>
          <cell r="D306">
            <v>803556</v>
          </cell>
          <cell r="E306">
            <v>55000</v>
          </cell>
          <cell r="F306">
            <v>0</v>
          </cell>
          <cell r="G306">
            <v>55000</v>
          </cell>
          <cell r="H306">
            <v>1578.5</v>
          </cell>
          <cell r="I306">
            <v>2559.6799999999998</v>
          </cell>
          <cell r="J306">
            <v>1672</v>
          </cell>
        </row>
        <row r="307">
          <cell r="A307" t="str">
            <v>RAMON EMILIO RODRIGUEZ BAEZ</v>
          </cell>
          <cell r="B307" t="str">
            <v>COORDINADORA (A) ADMINISTRATI</v>
          </cell>
          <cell r="C307" t="str">
            <v>00-046-0033175-7</v>
          </cell>
          <cell r="D307">
            <v>803562</v>
          </cell>
          <cell r="E307">
            <v>75000</v>
          </cell>
          <cell r="F307">
            <v>0</v>
          </cell>
          <cell r="G307">
            <v>75000</v>
          </cell>
          <cell r="H307">
            <v>2152.5</v>
          </cell>
          <cell r="I307">
            <v>6309.38</v>
          </cell>
          <cell r="J307">
            <v>2280</v>
          </cell>
        </row>
        <row r="308">
          <cell r="A308" t="str">
            <v>GEMA CARIDAD DE LOS MILAGROS GALLAR</v>
          </cell>
          <cell r="B308" t="str">
            <v>INSPECTOR DE ASEGURAMIENTO DE</v>
          </cell>
          <cell r="C308" t="str">
            <v>00-001-1660137-8</v>
          </cell>
          <cell r="D308">
            <v>803587</v>
          </cell>
          <cell r="E308">
            <v>55000</v>
          </cell>
          <cell r="F308">
            <v>0</v>
          </cell>
          <cell r="G308">
            <v>55000</v>
          </cell>
          <cell r="H308">
            <v>1578.5</v>
          </cell>
          <cell r="I308">
            <v>2559.6799999999998</v>
          </cell>
          <cell r="J308">
            <v>1672</v>
          </cell>
        </row>
        <row r="309">
          <cell r="A309" t="str">
            <v>MARLIN ESTHER VASQUEZ GUZMAN</v>
          </cell>
          <cell r="B309" t="str">
            <v>INSPECTOR DE ASEGURAMIENTO DE</v>
          </cell>
          <cell r="C309" t="str">
            <v>00-044-0026590-8</v>
          </cell>
          <cell r="D309">
            <v>803603</v>
          </cell>
          <cell r="E309">
            <v>55000</v>
          </cell>
          <cell r="F309">
            <v>0</v>
          </cell>
          <cell r="G309">
            <v>55000</v>
          </cell>
          <cell r="H309">
            <v>1578.5</v>
          </cell>
          <cell r="I309">
            <v>2559.6799999999998</v>
          </cell>
          <cell r="J309">
            <v>1672</v>
          </cell>
        </row>
        <row r="310">
          <cell r="A310" t="str">
            <v>WANDA JASMIN CORDERO ALVAREZ</v>
          </cell>
          <cell r="B310" t="str">
            <v>INSPECTOR DE ASEGURAMIENTO DE</v>
          </cell>
          <cell r="C310" t="str">
            <v>00-402-2366570-0</v>
          </cell>
          <cell r="D310">
            <v>803605</v>
          </cell>
          <cell r="E310">
            <v>55000</v>
          </cell>
          <cell r="F310">
            <v>0</v>
          </cell>
          <cell r="G310">
            <v>55000</v>
          </cell>
          <cell r="H310">
            <v>1578.5</v>
          </cell>
          <cell r="I310">
            <v>2559.6799999999998</v>
          </cell>
          <cell r="J310">
            <v>1672</v>
          </cell>
        </row>
        <row r="311">
          <cell r="A311" t="str">
            <v>RAFAEL ANDRES SOCIAS GARCIA</v>
          </cell>
          <cell r="B311" t="str">
            <v>ENCARGADO (A) REGIONAL DE BIE</v>
          </cell>
          <cell r="C311" t="str">
            <v>00-041-0014911-3</v>
          </cell>
          <cell r="D311">
            <v>803607</v>
          </cell>
          <cell r="E311">
            <v>115000</v>
          </cell>
          <cell r="F311">
            <v>0</v>
          </cell>
          <cell r="G311">
            <v>115000</v>
          </cell>
          <cell r="H311">
            <v>3300.5</v>
          </cell>
          <cell r="I311">
            <v>15633.74</v>
          </cell>
          <cell r="J311">
            <v>3496</v>
          </cell>
        </row>
        <row r="312">
          <cell r="A312" t="str">
            <v>NELSY CRISTINA RODRIGUEZ GENAO DE C</v>
          </cell>
          <cell r="B312" t="str">
            <v>SUPERVISOR DE DISTRITO</v>
          </cell>
          <cell r="C312" t="str">
            <v>00-001-0079573-1</v>
          </cell>
          <cell r="D312">
            <v>803637</v>
          </cell>
          <cell r="E312">
            <v>90000</v>
          </cell>
          <cell r="F312">
            <v>0</v>
          </cell>
          <cell r="G312">
            <v>90000</v>
          </cell>
          <cell r="H312">
            <v>2583</v>
          </cell>
          <cell r="I312">
            <v>9753.1200000000008</v>
          </cell>
          <cell r="J312">
            <v>2736</v>
          </cell>
        </row>
        <row r="313">
          <cell r="A313" t="str">
            <v xml:space="preserve">MIGUELINA DE LOS MILAGROS GUERRERO </v>
          </cell>
          <cell r="B313" t="str">
            <v>ENCARGADO</v>
          </cell>
          <cell r="C313" t="str">
            <v>00-022-0030371-3</v>
          </cell>
          <cell r="D313">
            <v>803641</v>
          </cell>
          <cell r="E313">
            <v>115000</v>
          </cell>
          <cell r="F313">
            <v>0</v>
          </cell>
          <cell r="G313">
            <v>115000</v>
          </cell>
          <cell r="H313">
            <v>3300.5</v>
          </cell>
          <cell r="I313">
            <v>15633.74</v>
          </cell>
          <cell r="J313">
            <v>3496</v>
          </cell>
        </row>
        <row r="314">
          <cell r="A314" t="str">
            <v>ARNORD PEÑA TRINIDAD</v>
          </cell>
          <cell r="B314" t="str">
            <v>INSPECTOR DE ASEGURAMIENTO DE</v>
          </cell>
          <cell r="C314" t="str">
            <v>00-077-0007482-1</v>
          </cell>
          <cell r="D314">
            <v>803649</v>
          </cell>
          <cell r="E314">
            <v>55000</v>
          </cell>
          <cell r="F314">
            <v>0</v>
          </cell>
          <cell r="G314">
            <v>55000</v>
          </cell>
          <cell r="H314">
            <v>1578.5</v>
          </cell>
          <cell r="I314">
            <v>2559.6799999999998</v>
          </cell>
          <cell r="J314">
            <v>1672</v>
          </cell>
        </row>
        <row r="315">
          <cell r="A315" t="str">
            <v>JOSE LUIS SANTOS JIMENEZ</v>
          </cell>
          <cell r="B315" t="str">
            <v>INSPECTOR DE ASEGURAMIENTO DE</v>
          </cell>
          <cell r="C315" t="str">
            <v>00-055-0032383-6</v>
          </cell>
          <cell r="D315">
            <v>803655</v>
          </cell>
          <cell r="E315">
            <v>55000</v>
          </cell>
          <cell r="F315">
            <v>0</v>
          </cell>
          <cell r="G315">
            <v>55000</v>
          </cell>
          <cell r="H315">
            <v>1578.5</v>
          </cell>
          <cell r="I315">
            <v>2559.6799999999998</v>
          </cell>
          <cell r="J315">
            <v>1672</v>
          </cell>
        </row>
        <row r="316">
          <cell r="A316" t="str">
            <v>RAMON FERMIN CRUZ MOYA</v>
          </cell>
          <cell r="B316" t="str">
            <v>ENCARGADO</v>
          </cell>
          <cell r="C316" t="str">
            <v>00-056-0075398-1</v>
          </cell>
          <cell r="D316">
            <v>803659</v>
          </cell>
          <cell r="E316">
            <v>131000</v>
          </cell>
          <cell r="F316">
            <v>0</v>
          </cell>
          <cell r="G316">
            <v>131000</v>
          </cell>
          <cell r="H316">
            <v>3759.7</v>
          </cell>
          <cell r="I316">
            <v>19397.34</v>
          </cell>
          <cell r="J316">
            <v>3982.4</v>
          </cell>
        </row>
        <row r="317">
          <cell r="A317" t="str">
            <v>RUBEN ANTONIO MONI PEPEN</v>
          </cell>
          <cell r="B317" t="str">
            <v>ENCARGADO</v>
          </cell>
          <cell r="C317" t="str">
            <v>00-402-2268003-1</v>
          </cell>
          <cell r="D317">
            <v>803710</v>
          </cell>
          <cell r="E317">
            <v>115000</v>
          </cell>
          <cell r="F317">
            <v>0</v>
          </cell>
          <cell r="G317">
            <v>115000</v>
          </cell>
          <cell r="H317">
            <v>3300.5</v>
          </cell>
          <cell r="I317">
            <v>15633.74</v>
          </cell>
          <cell r="J317">
            <v>3496</v>
          </cell>
        </row>
        <row r="318">
          <cell r="A318" t="str">
            <v>FLORANGEL HIDALGO HEREDIA</v>
          </cell>
          <cell r="B318" t="str">
            <v>ENCARGADO</v>
          </cell>
          <cell r="C318" t="str">
            <v>00-001-0979906-4</v>
          </cell>
          <cell r="D318">
            <v>803732</v>
          </cell>
          <cell r="E318">
            <v>115000</v>
          </cell>
          <cell r="F318">
            <v>0</v>
          </cell>
          <cell r="G318">
            <v>115000</v>
          </cell>
          <cell r="H318">
            <v>3300.5</v>
          </cell>
          <cell r="I318">
            <v>15633.74</v>
          </cell>
          <cell r="J318">
            <v>3496</v>
          </cell>
        </row>
        <row r="319">
          <cell r="A319" t="str">
            <v>YOHAMNY JOSEFINA ALMONTE GONZALEZ</v>
          </cell>
          <cell r="B319" t="str">
            <v>INSPECTOR DE ASEGURAMIENTO DE</v>
          </cell>
          <cell r="C319" t="str">
            <v>00-049-0034746-1</v>
          </cell>
          <cell r="D319">
            <v>803740</v>
          </cell>
          <cell r="E319">
            <v>55000</v>
          </cell>
          <cell r="F319">
            <v>0</v>
          </cell>
          <cell r="G319">
            <v>55000</v>
          </cell>
          <cell r="H319">
            <v>1578.5</v>
          </cell>
          <cell r="I319">
            <v>2559.6799999999998</v>
          </cell>
          <cell r="J319">
            <v>1672</v>
          </cell>
        </row>
        <row r="320">
          <cell r="A320" t="str">
            <v>MARTHA ESTHER CARELA WILLMORE</v>
          </cell>
          <cell r="B320" t="str">
            <v>INSPECTOR DE ASEGURAMIENTO DE</v>
          </cell>
          <cell r="C320" t="str">
            <v>00-065-0023035-1</v>
          </cell>
          <cell r="D320">
            <v>803744</v>
          </cell>
          <cell r="E320">
            <v>55000</v>
          </cell>
          <cell r="F320">
            <v>0</v>
          </cell>
          <cell r="G320">
            <v>55000</v>
          </cell>
          <cell r="H320">
            <v>1578.5</v>
          </cell>
          <cell r="I320">
            <v>2559.6799999999998</v>
          </cell>
          <cell r="J320">
            <v>1672</v>
          </cell>
        </row>
        <row r="321">
          <cell r="A321" t="str">
            <v>YOSEL DOHERTYS DE JESUS PEREZ</v>
          </cell>
          <cell r="B321" t="str">
            <v>COORDINADORA (A) ADMINISTRATI</v>
          </cell>
          <cell r="C321" t="str">
            <v>00-402-2466924-8</v>
          </cell>
          <cell r="D321">
            <v>803750</v>
          </cell>
          <cell r="E321">
            <v>90000</v>
          </cell>
          <cell r="F321">
            <v>0</v>
          </cell>
          <cell r="G321">
            <v>90000</v>
          </cell>
          <cell r="H321">
            <v>2583</v>
          </cell>
          <cell r="I321">
            <v>9753.1200000000008</v>
          </cell>
          <cell r="J321">
            <v>2736</v>
          </cell>
        </row>
        <row r="322">
          <cell r="A322" t="str">
            <v>LICET MANZUETA ADAMES</v>
          </cell>
          <cell r="B322" t="str">
            <v>COORDINADORA (A) ADMINISTRATI</v>
          </cell>
          <cell r="C322" t="str">
            <v>00-058-0008456-7</v>
          </cell>
          <cell r="D322">
            <v>803752</v>
          </cell>
          <cell r="E322">
            <v>75000</v>
          </cell>
          <cell r="F322">
            <v>0</v>
          </cell>
          <cell r="G322">
            <v>75000</v>
          </cell>
          <cell r="H322">
            <v>2152.5</v>
          </cell>
          <cell r="I322">
            <v>5966.28</v>
          </cell>
          <cell r="J322">
            <v>2280</v>
          </cell>
        </row>
        <row r="323">
          <cell r="A323" t="str">
            <v>MELANIE PATRICIA HICIANO SAENZ</v>
          </cell>
          <cell r="B323" t="str">
            <v>ENCARGADO</v>
          </cell>
          <cell r="C323" t="str">
            <v>00-402-2584743-9</v>
          </cell>
          <cell r="D323">
            <v>803758</v>
          </cell>
          <cell r="E323">
            <v>115000</v>
          </cell>
          <cell r="F323">
            <v>0</v>
          </cell>
          <cell r="G323">
            <v>115000</v>
          </cell>
          <cell r="H323">
            <v>3300.5</v>
          </cell>
          <cell r="I323">
            <v>15633.74</v>
          </cell>
          <cell r="J323">
            <v>3496</v>
          </cell>
        </row>
        <row r="324">
          <cell r="A324" t="str">
            <v>ZACARIAS ROMERO FIGUEREO</v>
          </cell>
          <cell r="B324" t="str">
            <v>ENCARGADO</v>
          </cell>
          <cell r="C324" t="str">
            <v>00-023-0084713-0</v>
          </cell>
          <cell r="D324">
            <v>803766</v>
          </cell>
          <cell r="E324">
            <v>130000</v>
          </cell>
          <cell r="F324">
            <v>0</v>
          </cell>
          <cell r="G324">
            <v>130000</v>
          </cell>
          <cell r="H324">
            <v>3731</v>
          </cell>
          <cell r="I324">
            <v>19162.12</v>
          </cell>
          <cell r="J324">
            <v>3952</v>
          </cell>
        </row>
        <row r="325">
          <cell r="A325" t="str">
            <v>ANA CELIA NUÑEZ SANCHEZ</v>
          </cell>
          <cell r="B325" t="str">
            <v>INSPECTOR DE ASEGURAMIENTO DE</v>
          </cell>
          <cell r="C325" t="str">
            <v>00-071-0059624-1</v>
          </cell>
          <cell r="D325">
            <v>803772</v>
          </cell>
          <cell r="E325">
            <v>55000</v>
          </cell>
          <cell r="F325">
            <v>0</v>
          </cell>
          <cell r="G325">
            <v>55000</v>
          </cell>
          <cell r="H325">
            <v>1578.5</v>
          </cell>
          <cell r="I325">
            <v>2302.36</v>
          </cell>
          <cell r="J325">
            <v>1672</v>
          </cell>
        </row>
        <row r="326">
          <cell r="A326" t="str">
            <v>JENS LUIS BAEZ REYES</v>
          </cell>
          <cell r="B326" t="str">
            <v>INSPECTOR DE ASEGURAMIENTO DE</v>
          </cell>
          <cell r="C326" t="str">
            <v>00-071-0054408-4</v>
          </cell>
          <cell r="D326">
            <v>803774</v>
          </cell>
          <cell r="E326">
            <v>55000</v>
          </cell>
          <cell r="F326">
            <v>0</v>
          </cell>
          <cell r="G326">
            <v>55000</v>
          </cell>
          <cell r="H326">
            <v>1578.5</v>
          </cell>
          <cell r="I326">
            <v>2559.6799999999998</v>
          </cell>
          <cell r="J326">
            <v>1672</v>
          </cell>
        </row>
        <row r="327">
          <cell r="A327" t="str">
            <v>CARMEN ACOSTA AVILA</v>
          </cell>
          <cell r="B327" t="str">
            <v>INSPECTOR DE ASEGURAMIENTO DE</v>
          </cell>
          <cell r="C327" t="str">
            <v>00-026-0038078-2</v>
          </cell>
          <cell r="D327">
            <v>803778</v>
          </cell>
          <cell r="E327">
            <v>55000</v>
          </cell>
          <cell r="F327">
            <v>0</v>
          </cell>
          <cell r="G327">
            <v>55000</v>
          </cell>
          <cell r="H327">
            <v>1578.5</v>
          </cell>
          <cell r="I327">
            <v>2559.6799999999998</v>
          </cell>
          <cell r="J327">
            <v>1672</v>
          </cell>
        </row>
        <row r="328">
          <cell r="A328" t="str">
            <v>DENNISE MASIEL JIMENEZ</v>
          </cell>
          <cell r="B328" t="str">
            <v>INSPECTOR DE ASEGURAMIENTO DE</v>
          </cell>
          <cell r="C328" t="str">
            <v>00-034-0052458-7</v>
          </cell>
          <cell r="D328">
            <v>803784</v>
          </cell>
          <cell r="E328">
            <v>55000</v>
          </cell>
          <cell r="F328">
            <v>0</v>
          </cell>
          <cell r="G328">
            <v>55000</v>
          </cell>
          <cell r="H328">
            <v>1578.5</v>
          </cell>
          <cell r="I328">
            <v>2559.6799999999998</v>
          </cell>
          <cell r="J328">
            <v>1672</v>
          </cell>
        </row>
        <row r="329">
          <cell r="A329" t="str">
            <v>CARLOS JOSE FELIZ URIBE</v>
          </cell>
          <cell r="B329" t="str">
            <v>INSPECTOR DE ASEGURAMIENTO DE</v>
          </cell>
          <cell r="C329" t="str">
            <v>00-402-1420668-8</v>
          </cell>
          <cell r="D329">
            <v>803796</v>
          </cell>
          <cell r="E329">
            <v>55000</v>
          </cell>
          <cell r="F329">
            <v>0</v>
          </cell>
          <cell r="G329">
            <v>55000</v>
          </cell>
          <cell r="H329">
            <v>1578.5</v>
          </cell>
          <cell r="I329">
            <v>2559.6799999999998</v>
          </cell>
          <cell r="J329">
            <v>1672</v>
          </cell>
        </row>
        <row r="330">
          <cell r="A330" t="str">
            <v>JOSE ARMANDO PEREZ MEDINA</v>
          </cell>
          <cell r="B330" t="str">
            <v>ANALISTA DE FISCALIZACION Y C</v>
          </cell>
          <cell r="C330" t="str">
            <v>00-402-2420327-9</v>
          </cell>
          <cell r="D330">
            <v>803798</v>
          </cell>
          <cell r="E330">
            <v>80000</v>
          </cell>
          <cell r="F330">
            <v>0</v>
          </cell>
          <cell r="G330">
            <v>80000</v>
          </cell>
          <cell r="H330">
            <v>2296</v>
          </cell>
          <cell r="I330">
            <v>7400.87</v>
          </cell>
          <cell r="J330">
            <v>2432</v>
          </cell>
        </row>
        <row r="331">
          <cell r="A331" t="str">
            <v>AMBAR YAMILET CRUZ HERNANDEZ</v>
          </cell>
          <cell r="B331" t="str">
            <v>ANALISTA DE FISCALIZACION Y C</v>
          </cell>
          <cell r="C331" t="str">
            <v>00-402-1031750-5</v>
          </cell>
          <cell r="D331">
            <v>803800</v>
          </cell>
          <cell r="E331">
            <v>80000</v>
          </cell>
          <cell r="F331">
            <v>0</v>
          </cell>
          <cell r="G331">
            <v>80000</v>
          </cell>
          <cell r="H331">
            <v>2296</v>
          </cell>
          <cell r="I331">
            <v>2556.88</v>
          </cell>
          <cell r="J331">
            <v>2432</v>
          </cell>
        </row>
        <row r="332">
          <cell r="A332" t="str">
            <v>LEIRIS GECHANIS BATISTA PEREZ</v>
          </cell>
          <cell r="B332" t="str">
            <v>ENCARGADO</v>
          </cell>
          <cell r="C332" t="str">
            <v>00-402-2297419-4</v>
          </cell>
          <cell r="D332">
            <v>803802</v>
          </cell>
          <cell r="E332">
            <v>115000</v>
          </cell>
          <cell r="F332">
            <v>0</v>
          </cell>
          <cell r="G332">
            <v>115000</v>
          </cell>
          <cell r="H332">
            <v>3300.5</v>
          </cell>
          <cell r="I332">
            <v>15633.74</v>
          </cell>
          <cell r="J332">
            <v>3496</v>
          </cell>
        </row>
        <row r="333">
          <cell r="A333" t="str">
            <v>ANDY JAVIER MUÑOZ CASTILLO</v>
          </cell>
          <cell r="B333" t="str">
            <v>SUPERVISOR DE DISTRITO</v>
          </cell>
          <cell r="C333" t="str">
            <v>00-402-2458989-1</v>
          </cell>
          <cell r="D333">
            <v>803804</v>
          </cell>
          <cell r="E333">
            <v>90000</v>
          </cell>
          <cell r="F333">
            <v>0</v>
          </cell>
          <cell r="G333">
            <v>90000</v>
          </cell>
          <cell r="H333">
            <v>2583</v>
          </cell>
          <cell r="I333">
            <v>9753.1200000000008</v>
          </cell>
          <cell r="J333">
            <v>2736</v>
          </cell>
        </row>
        <row r="334">
          <cell r="A334" t="str">
            <v>LUIS RAUL CUNILLERA DEMORIZI</v>
          </cell>
          <cell r="B334" t="str">
            <v>ANALISTA DE SEG AL SERVICIO D</v>
          </cell>
          <cell r="C334" t="str">
            <v>00-001-1758055-5</v>
          </cell>
          <cell r="D334">
            <v>803810</v>
          </cell>
          <cell r="E334">
            <v>55000</v>
          </cell>
          <cell r="F334">
            <v>0</v>
          </cell>
          <cell r="G334">
            <v>55000</v>
          </cell>
          <cell r="H334">
            <v>1578.5</v>
          </cell>
          <cell r="I334">
            <v>0</v>
          </cell>
          <cell r="J334">
            <v>1672</v>
          </cell>
        </row>
        <row r="335">
          <cell r="A335" t="str">
            <v>ANA CATHERINE DE LA CRUZ GARCIA</v>
          </cell>
          <cell r="B335" t="str">
            <v>ANALISTA DE NUTRICION ESCOLAR</v>
          </cell>
          <cell r="C335" t="str">
            <v>00-402-2015305-6</v>
          </cell>
          <cell r="D335">
            <v>803812</v>
          </cell>
          <cell r="E335">
            <v>55000</v>
          </cell>
          <cell r="F335">
            <v>0</v>
          </cell>
          <cell r="G335">
            <v>55000</v>
          </cell>
          <cell r="H335">
            <v>1578.5</v>
          </cell>
          <cell r="I335">
            <v>2559.6799999999998</v>
          </cell>
          <cell r="J335">
            <v>1672</v>
          </cell>
        </row>
        <row r="336">
          <cell r="A336" t="str">
            <v>RAISA RINCON DE GOMEZ</v>
          </cell>
          <cell r="B336" t="str">
            <v>PROMOTOR SOCIAL</v>
          </cell>
          <cell r="C336" t="str">
            <v>00-402-2004438-8</v>
          </cell>
          <cell r="D336">
            <v>803814</v>
          </cell>
          <cell r="E336">
            <v>75000</v>
          </cell>
          <cell r="F336">
            <v>0</v>
          </cell>
          <cell r="G336">
            <v>75000</v>
          </cell>
          <cell r="H336">
            <v>2152.5</v>
          </cell>
          <cell r="I336">
            <v>6309.38</v>
          </cell>
          <cell r="J336">
            <v>2280</v>
          </cell>
        </row>
        <row r="337">
          <cell r="A337" t="str">
            <v>BIANCA BEJARAN ESPAÑOL</v>
          </cell>
          <cell r="B337" t="str">
            <v>ANALISTA DE NUTRICION ESCOLAR</v>
          </cell>
          <cell r="C337" t="str">
            <v>00-001-1684584-3</v>
          </cell>
          <cell r="D337">
            <v>803824</v>
          </cell>
          <cell r="E337">
            <v>75000</v>
          </cell>
          <cell r="F337">
            <v>0</v>
          </cell>
          <cell r="G337">
            <v>75000</v>
          </cell>
          <cell r="H337">
            <v>2152.5</v>
          </cell>
          <cell r="I337">
            <v>6309.38</v>
          </cell>
          <cell r="J337">
            <v>2280</v>
          </cell>
        </row>
        <row r="338">
          <cell r="A338" t="str">
            <v>LUIS FELIPE REYES BEJARAN</v>
          </cell>
          <cell r="B338" t="str">
            <v>ANALISTA DE COMPRAS Y CONTRAT</v>
          </cell>
          <cell r="C338" t="str">
            <v>00-001-0134505-6</v>
          </cell>
          <cell r="D338">
            <v>803826</v>
          </cell>
          <cell r="E338">
            <v>90000</v>
          </cell>
          <cell r="F338">
            <v>0</v>
          </cell>
          <cell r="G338">
            <v>90000</v>
          </cell>
          <cell r="H338">
            <v>2583</v>
          </cell>
          <cell r="I338">
            <v>9324.25</v>
          </cell>
          <cell r="J338">
            <v>2736</v>
          </cell>
        </row>
        <row r="339">
          <cell r="A339" t="str">
            <v>PAOLA MARIA ROSARIO MARIA</v>
          </cell>
          <cell r="B339" t="str">
            <v>ANALISTA LEGAL</v>
          </cell>
          <cell r="C339" t="str">
            <v>00-402-0905122-2</v>
          </cell>
          <cell r="D339">
            <v>803830</v>
          </cell>
          <cell r="E339">
            <v>70000</v>
          </cell>
          <cell r="F339">
            <v>0</v>
          </cell>
          <cell r="G339">
            <v>70000</v>
          </cell>
          <cell r="H339">
            <v>2009</v>
          </cell>
          <cell r="I339">
            <v>5368.48</v>
          </cell>
          <cell r="J339">
            <v>2128</v>
          </cell>
        </row>
        <row r="340">
          <cell r="A340" t="str">
            <v>JORGE LUIS MINAYA DE LA CRUZ</v>
          </cell>
          <cell r="B340" t="str">
            <v>ANALISTA DE NUTRICION ESCOLAR</v>
          </cell>
          <cell r="C340" t="str">
            <v>00-041-0020390-2</v>
          </cell>
          <cell r="D340">
            <v>803834</v>
          </cell>
          <cell r="E340">
            <v>80000</v>
          </cell>
          <cell r="F340">
            <v>0</v>
          </cell>
          <cell r="G340">
            <v>80000</v>
          </cell>
          <cell r="H340">
            <v>2296</v>
          </cell>
          <cell r="I340">
            <v>7400.87</v>
          </cell>
          <cell r="J340">
            <v>2432</v>
          </cell>
        </row>
        <row r="341">
          <cell r="A341" t="str">
            <v>HARLYN MANUEL POLANCO CORPORAN</v>
          </cell>
          <cell r="B341" t="str">
            <v>SOPORTE TÉCNICO INFORMÁTICO</v>
          </cell>
          <cell r="C341" t="str">
            <v>00-001-1946894-0</v>
          </cell>
          <cell r="D341">
            <v>803836</v>
          </cell>
          <cell r="E341">
            <v>48000</v>
          </cell>
          <cell r="F341">
            <v>0</v>
          </cell>
          <cell r="G341">
            <v>48000</v>
          </cell>
          <cell r="H341">
            <v>1377.6</v>
          </cell>
          <cell r="I341">
            <v>1571.73</v>
          </cell>
          <cell r="J341">
            <v>1459.2</v>
          </cell>
        </row>
        <row r="342">
          <cell r="A342" t="str">
            <v>YUNIOR MIGUEL BONILLA RODRIGUEZ</v>
          </cell>
          <cell r="B342" t="str">
            <v>ANALISTA DE PLANIFICACION Y D</v>
          </cell>
          <cell r="C342" t="str">
            <v>00-402-2221475-7</v>
          </cell>
          <cell r="D342">
            <v>803838</v>
          </cell>
          <cell r="E342">
            <v>65000</v>
          </cell>
          <cell r="F342">
            <v>0</v>
          </cell>
          <cell r="G342">
            <v>65000</v>
          </cell>
          <cell r="H342">
            <v>1865.5</v>
          </cell>
          <cell r="I342">
            <v>4427.58</v>
          </cell>
          <cell r="J342">
            <v>1976</v>
          </cell>
        </row>
        <row r="343">
          <cell r="A343" t="str">
            <v>DAYANNA MONTAS ORTIZ</v>
          </cell>
          <cell r="B343" t="str">
            <v>INSPECTOR DE ASEGURAMIENTO DE</v>
          </cell>
          <cell r="C343" t="str">
            <v>00-402-3672083-1</v>
          </cell>
          <cell r="D343">
            <v>803848</v>
          </cell>
          <cell r="E343">
            <v>90000</v>
          </cell>
          <cell r="F343">
            <v>0</v>
          </cell>
          <cell r="G343">
            <v>90000</v>
          </cell>
          <cell r="H343">
            <v>2583</v>
          </cell>
          <cell r="I343">
            <v>9753.1200000000008</v>
          </cell>
          <cell r="J343">
            <v>2736</v>
          </cell>
        </row>
        <row r="344">
          <cell r="A344" t="str">
            <v>ALEXIS TERRERO MEDRANO</v>
          </cell>
          <cell r="B344" t="str">
            <v>SUPERVISOR DE DISTRITO</v>
          </cell>
          <cell r="C344" t="str">
            <v>00-001-1521776-2</v>
          </cell>
          <cell r="D344">
            <v>803850</v>
          </cell>
          <cell r="E344">
            <v>70000</v>
          </cell>
          <cell r="F344">
            <v>0</v>
          </cell>
          <cell r="G344">
            <v>70000</v>
          </cell>
          <cell r="H344">
            <v>2009</v>
          </cell>
          <cell r="I344">
            <v>5368.48</v>
          </cell>
          <cell r="J344">
            <v>2128</v>
          </cell>
        </row>
        <row r="345">
          <cell r="A345" t="str">
            <v>CYNTHIA PAMELA BATISTA SANDOVAL</v>
          </cell>
          <cell r="B345" t="str">
            <v>ANALISTA DE NUTRICION ESCOLAR</v>
          </cell>
          <cell r="C345" t="str">
            <v>00-066-0024532-5</v>
          </cell>
          <cell r="D345">
            <v>803852</v>
          </cell>
          <cell r="E345">
            <v>55000</v>
          </cell>
          <cell r="F345">
            <v>0</v>
          </cell>
          <cell r="G345">
            <v>55000</v>
          </cell>
          <cell r="H345">
            <v>1578.5</v>
          </cell>
          <cell r="I345">
            <v>2559.6799999999998</v>
          </cell>
          <cell r="J345">
            <v>1672</v>
          </cell>
        </row>
        <row r="346">
          <cell r="A346" t="str">
            <v>WALESKA SIBELIS GUERRERO CARABALLO</v>
          </cell>
          <cell r="B346" t="str">
            <v>ENCARGADO (A) DE LA  DIVISION</v>
          </cell>
          <cell r="C346" t="str">
            <v>00-130-0000666-1</v>
          </cell>
          <cell r="D346">
            <v>803854</v>
          </cell>
          <cell r="E346">
            <v>90000</v>
          </cell>
          <cell r="F346">
            <v>0</v>
          </cell>
          <cell r="G346">
            <v>90000</v>
          </cell>
          <cell r="H346">
            <v>2583</v>
          </cell>
          <cell r="I346">
            <v>9753.1200000000008</v>
          </cell>
          <cell r="J346">
            <v>2736</v>
          </cell>
        </row>
        <row r="347">
          <cell r="A347" t="str">
            <v>CARLOS ARTURO SEGURA GOMEZ</v>
          </cell>
          <cell r="B347" t="str">
            <v>ENCARGADO DE OFICINA REGIONAL</v>
          </cell>
          <cell r="C347" t="str">
            <v>00-001-1811228-3</v>
          </cell>
          <cell r="D347">
            <v>803858</v>
          </cell>
          <cell r="E347">
            <v>140000</v>
          </cell>
          <cell r="F347">
            <v>0</v>
          </cell>
          <cell r="G347">
            <v>140000</v>
          </cell>
          <cell r="H347">
            <v>4018</v>
          </cell>
          <cell r="I347">
            <v>21514.37</v>
          </cell>
          <cell r="J347">
            <v>4256</v>
          </cell>
        </row>
        <row r="348">
          <cell r="A348" t="str">
            <v>ELIZABETH INFANTE MARTE DE SANCHEZ</v>
          </cell>
          <cell r="B348" t="str">
            <v>SUPERVISOR DE DISTRITO</v>
          </cell>
          <cell r="C348" t="str">
            <v>00-224-0053401-6</v>
          </cell>
          <cell r="D348">
            <v>803862</v>
          </cell>
          <cell r="E348">
            <v>90000</v>
          </cell>
          <cell r="F348">
            <v>0</v>
          </cell>
          <cell r="G348">
            <v>90000</v>
          </cell>
          <cell r="H348">
            <v>2583</v>
          </cell>
          <cell r="I348">
            <v>9753.1200000000008</v>
          </cell>
          <cell r="J348">
            <v>2736</v>
          </cell>
        </row>
        <row r="349">
          <cell r="A349" t="str">
            <v>MARIA TERESA RODRIGUEZ DE SALDAÑA</v>
          </cell>
          <cell r="B349" t="str">
            <v>COORDINADORA (A) ADMINISTRATI</v>
          </cell>
          <cell r="C349" t="str">
            <v>00-224-0058740-2</v>
          </cell>
          <cell r="D349">
            <v>803864</v>
          </cell>
          <cell r="E349">
            <v>90000</v>
          </cell>
          <cell r="F349">
            <v>0</v>
          </cell>
          <cell r="G349">
            <v>90000</v>
          </cell>
          <cell r="H349">
            <v>2583</v>
          </cell>
          <cell r="I349">
            <v>9753.1200000000008</v>
          </cell>
          <cell r="J349">
            <v>2736</v>
          </cell>
        </row>
        <row r="350">
          <cell r="A350" t="str">
            <v>LUZ DENIRIS CHECO ORTIZ</v>
          </cell>
          <cell r="B350" t="str">
            <v>ANALISTA DE RELACIONES INTERN</v>
          </cell>
          <cell r="C350" t="str">
            <v>00-224-0017941-6</v>
          </cell>
          <cell r="D350">
            <v>803872</v>
          </cell>
          <cell r="E350">
            <v>65000</v>
          </cell>
          <cell r="F350">
            <v>0</v>
          </cell>
          <cell r="G350">
            <v>65000</v>
          </cell>
          <cell r="H350">
            <v>1865.5</v>
          </cell>
          <cell r="I350">
            <v>4427.58</v>
          </cell>
          <cell r="J350">
            <v>1976</v>
          </cell>
        </row>
        <row r="351">
          <cell r="A351" t="str">
            <v>IANDRA NATHALY JIMENEZ AMPARO</v>
          </cell>
          <cell r="B351" t="str">
            <v>ANALISTA DE MEDIOS DIGITALES</v>
          </cell>
          <cell r="C351" t="str">
            <v>00-402-2461297-4</v>
          </cell>
          <cell r="D351">
            <v>803874</v>
          </cell>
          <cell r="E351">
            <v>55000</v>
          </cell>
          <cell r="F351">
            <v>0</v>
          </cell>
          <cell r="G351">
            <v>55000</v>
          </cell>
          <cell r="H351">
            <v>1578.5</v>
          </cell>
          <cell r="I351">
            <v>2559.6799999999998</v>
          </cell>
          <cell r="J351">
            <v>1672</v>
          </cell>
        </row>
        <row r="352">
          <cell r="A352" t="str">
            <v>ELOISA JACKELINE BAEZ MEJIA</v>
          </cell>
          <cell r="B352" t="str">
            <v>ANALISTA LEGAL</v>
          </cell>
          <cell r="C352" t="str">
            <v>00-402-2452778-4</v>
          </cell>
          <cell r="D352">
            <v>803876</v>
          </cell>
          <cell r="E352">
            <v>80000</v>
          </cell>
          <cell r="F352">
            <v>0</v>
          </cell>
          <cell r="G352">
            <v>80000</v>
          </cell>
          <cell r="H352">
            <v>2296</v>
          </cell>
          <cell r="I352">
            <v>7400.87</v>
          </cell>
          <cell r="J352">
            <v>2432</v>
          </cell>
        </row>
        <row r="353">
          <cell r="A353" t="str">
            <v>SOLANYI TAVAREZ GIL</v>
          </cell>
          <cell r="B353" t="str">
            <v>TECNICO DE ALIMENTACION ESCOL</v>
          </cell>
          <cell r="C353" t="str">
            <v>00-044-0022612-4</v>
          </cell>
          <cell r="D353">
            <v>803878</v>
          </cell>
          <cell r="E353">
            <v>55000</v>
          </cell>
          <cell r="F353">
            <v>0</v>
          </cell>
          <cell r="G353">
            <v>55000</v>
          </cell>
          <cell r="H353">
            <v>1578.5</v>
          </cell>
          <cell r="I353">
            <v>2559.6799999999998</v>
          </cell>
          <cell r="J353">
            <v>1672</v>
          </cell>
        </row>
        <row r="354">
          <cell r="A354" t="str">
            <v>JOKAIRA SANTOS SANTAMARIA</v>
          </cell>
          <cell r="B354" t="str">
            <v>ANALISTA DE CALIDAD EN LA GES</v>
          </cell>
          <cell r="C354" t="str">
            <v>00-402-2464503-2</v>
          </cell>
          <cell r="D354">
            <v>803884</v>
          </cell>
          <cell r="E354">
            <v>65000</v>
          </cell>
          <cell r="F354">
            <v>0</v>
          </cell>
          <cell r="G354">
            <v>65000</v>
          </cell>
          <cell r="H354">
            <v>1865.5</v>
          </cell>
          <cell r="I354">
            <v>4427.58</v>
          </cell>
          <cell r="J354">
            <v>1976</v>
          </cell>
        </row>
        <row r="355">
          <cell r="A355" t="str">
            <v>RAYNIERI JOSE SANCHEZ VILLAFAÑA</v>
          </cell>
          <cell r="B355" t="str">
            <v>ANALISTA DE RELACIONES INTERN</v>
          </cell>
          <cell r="C355" t="str">
            <v>00-402-4009486-8</v>
          </cell>
          <cell r="D355">
            <v>803886</v>
          </cell>
          <cell r="E355">
            <v>55000</v>
          </cell>
          <cell r="F355">
            <v>0</v>
          </cell>
          <cell r="G355">
            <v>55000</v>
          </cell>
          <cell r="H355">
            <v>1578.5</v>
          </cell>
          <cell r="I355">
            <v>2302.36</v>
          </cell>
          <cell r="J355">
            <v>1672</v>
          </cell>
        </row>
        <row r="356">
          <cell r="A356" t="str">
            <v>MERANNY AMADA PEREZ MENDEZ</v>
          </cell>
          <cell r="B356" t="str">
            <v>CONTADOR</v>
          </cell>
          <cell r="C356" t="str">
            <v>00-402-2735891-4</v>
          </cell>
          <cell r="D356">
            <v>803888</v>
          </cell>
          <cell r="E356">
            <v>70000</v>
          </cell>
          <cell r="F356">
            <v>0</v>
          </cell>
          <cell r="G356">
            <v>70000</v>
          </cell>
          <cell r="H356">
            <v>2009</v>
          </cell>
          <cell r="I356">
            <v>5368.48</v>
          </cell>
          <cell r="J356">
            <v>2128</v>
          </cell>
        </row>
        <row r="357">
          <cell r="A357" t="str">
            <v>RAMONA DE LA CRUZ FELIZ</v>
          </cell>
          <cell r="B357" t="str">
            <v>CONTADOR</v>
          </cell>
          <cell r="C357" t="str">
            <v>00-001-0137953-5</v>
          </cell>
          <cell r="D357">
            <v>803890</v>
          </cell>
          <cell r="E357">
            <v>70000</v>
          </cell>
          <cell r="F357">
            <v>0</v>
          </cell>
          <cell r="G357">
            <v>70000</v>
          </cell>
          <cell r="H357">
            <v>2009</v>
          </cell>
          <cell r="I357">
            <v>5368.48</v>
          </cell>
          <cell r="J357">
            <v>2128</v>
          </cell>
        </row>
        <row r="358">
          <cell r="A358" t="str">
            <v>YISSEL MALDONADO CASTRO</v>
          </cell>
          <cell r="B358" t="str">
            <v>ANALISTA DE COMPRAS Y CONTRAT</v>
          </cell>
          <cell r="C358" t="str">
            <v>00-093-0061284-4</v>
          </cell>
          <cell r="D358">
            <v>803892</v>
          </cell>
          <cell r="E358">
            <v>85000</v>
          </cell>
          <cell r="F358">
            <v>0</v>
          </cell>
          <cell r="G358">
            <v>85000</v>
          </cell>
          <cell r="H358">
            <v>2439.5</v>
          </cell>
          <cell r="I358">
            <v>8576.99</v>
          </cell>
          <cell r="J358">
            <v>2584</v>
          </cell>
        </row>
        <row r="359">
          <cell r="A359" t="str">
            <v>ROSMILY YUDALIS GALVAN RAMIREZ</v>
          </cell>
          <cell r="B359" t="str">
            <v>ANALISTA FINANCIERO</v>
          </cell>
          <cell r="C359" t="str">
            <v>00-402-4389235-9</v>
          </cell>
          <cell r="D359">
            <v>804048</v>
          </cell>
          <cell r="E359">
            <v>70000</v>
          </cell>
          <cell r="F359">
            <v>0</v>
          </cell>
          <cell r="G359">
            <v>70000</v>
          </cell>
          <cell r="H359">
            <v>2009</v>
          </cell>
          <cell r="I359">
            <v>5368.48</v>
          </cell>
          <cell r="J359">
            <v>2128</v>
          </cell>
        </row>
        <row r="360">
          <cell r="A360" t="str">
            <v>RUBEN DARIO ESTRELLA VALENZUELA</v>
          </cell>
          <cell r="B360" t="str">
            <v>ANALISTA FINANCIERO</v>
          </cell>
          <cell r="C360" t="str">
            <v>00-402-2406848-2</v>
          </cell>
          <cell r="D360">
            <v>804050</v>
          </cell>
          <cell r="E360">
            <v>70000</v>
          </cell>
          <cell r="F360">
            <v>0</v>
          </cell>
          <cell r="G360">
            <v>70000</v>
          </cell>
          <cell r="H360">
            <v>2009</v>
          </cell>
          <cell r="I360">
            <v>5368.48</v>
          </cell>
          <cell r="J360">
            <v>2128</v>
          </cell>
        </row>
        <row r="361">
          <cell r="A361" t="str">
            <v>ALEXIS GARCIA SANCHEZ</v>
          </cell>
          <cell r="B361" t="str">
            <v>ANALISTA FINANCIERO</v>
          </cell>
          <cell r="C361" t="str">
            <v>00-223-0099654-7</v>
          </cell>
          <cell r="D361">
            <v>804052</v>
          </cell>
          <cell r="E361">
            <v>70000</v>
          </cell>
          <cell r="F361">
            <v>0</v>
          </cell>
          <cell r="G361">
            <v>70000</v>
          </cell>
          <cell r="H361">
            <v>2009</v>
          </cell>
          <cell r="I361">
            <v>5368.48</v>
          </cell>
          <cell r="J361">
            <v>2128</v>
          </cell>
        </row>
        <row r="362">
          <cell r="A362" t="str">
            <v>AMALIA LEONELA OLIVERO DE FELIZ</v>
          </cell>
          <cell r="B362" t="str">
            <v>ANALISTA FINANCIERO</v>
          </cell>
          <cell r="C362" t="str">
            <v>00-019-0018408-4</v>
          </cell>
          <cell r="D362">
            <v>804054</v>
          </cell>
          <cell r="E362">
            <v>70000</v>
          </cell>
          <cell r="F362">
            <v>0</v>
          </cell>
          <cell r="G362">
            <v>70000</v>
          </cell>
          <cell r="H362">
            <v>2009</v>
          </cell>
          <cell r="I362">
            <v>5368.48</v>
          </cell>
          <cell r="J362">
            <v>2128</v>
          </cell>
        </row>
        <row r="363">
          <cell r="A363" t="str">
            <v>GENESIS MARIA JIMENEZ LEON</v>
          </cell>
          <cell r="B363" t="str">
            <v>CONTADOR</v>
          </cell>
          <cell r="C363" t="str">
            <v>00-402-2112310-8</v>
          </cell>
          <cell r="D363">
            <v>804057</v>
          </cell>
          <cell r="E363">
            <v>55000</v>
          </cell>
          <cell r="F363">
            <v>0</v>
          </cell>
          <cell r="G363">
            <v>55000</v>
          </cell>
          <cell r="H363">
            <v>1578.5</v>
          </cell>
          <cell r="I363">
            <v>2559.6799999999998</v>
          </cell>
          <cell r="J363">
            <v>1672</v>
          </cell>
        </row>
        <row r="364">
          <cell r="A364" t="str">
            <v>LUISA JHOSANNA GREEN MENDEZ</v>
          </cell>
          <cell r="B364" t="str">
            <v>CONTADOR</v>
          </cell>
          <cell r="C364" t="str">
            <v>00-223-0015662-1</v>
          </cell>
          <cell r="D364">
            <v>804059</v>
          </cell>
          <cell r="E364">
            <v>70000</v>
          </cell>
          <cell r="F364">
            <v>0</v>
          </cell>
          <cell r="G364">
            <v>70000</v>
          </cell>
          <cell r="H364">
            <v>2009</v>
          </cell>
          <cell r="I364">
            <v>5368.48</v>
          </cell>
          <cell r="J364">
            <v>2128</v>
          </cell>
        </row>
        <row r="365">
          <cell r="A365" t="str">
            <v>MATILDE MEDINA CABRERA</v>
          </cell>
          <cell r="B365" t="str">
            <v>CONTADOR</v>
          </cell>
          <cell r="C365" t="str">
            <v>00-001-0073384-9</v>
          </cell>
          <cell r="D365">
            <v>804062</v>
          </cell>
          <cell r="E365">
            <v>75000</v>
          </cell>
          <cell r="F365">
            <v>0</v>
          </cell>
          <cell r="G365">
            <v>75000</v>
          </cell>
          <cell r="H365">
            <v>2152.5</v>
          </cell>
          <cell r="I365">
            <v>0</v>
          </cell>
          <cell r="J365">
            <v>2280</v>
          </cell>
        </row>
        <row r="366">
          <cell r="A366" t="str">
            <v>STARLIN MANUEL CUBILETE RAMIREZ</v>
          </cell>
          <cell r="B366" t="str">
            <v>TECNICO DE ALIMENTACION ESCOL</v>
          </cell>
          <cell r="C366" t="str">
            <v>00-110-0006861-6</v>
          </cell>
          <cell r="D366">
            <v>804066</v>
          </cell>
          <cell r="E366">
            <v>70000</v>
          </cell>
          <cell r="F366">
            <v>0</v>
          </cell>
          <cell r="G366">
            <v>70000</v>
          </cell>
          <cell r="H366">
            <v>2009</v>
          </cell>
          <cell r="I366">
            <v>5368.48</v>
          </cell>
          <cell r="J366">
            <v>2128</v>
          </cell>
        </row>
        <row r="367">
          <cell r="A367" t="str">
            <v>PABLO AMADO TAVERAS BLANCO</v>
          </cell>
          <cell r="B367" t="str">
            <v>ANALISTA DE CALIDAD EN LA GES</v>
          </cell>
          <cell r="C367" t="str">
            <v>00-402-1582224-4</v>
          </cell>
          <cell r="D367">
            <v>804070</v>
          </cell>
          <cell r="E367">
            <v>65000</v>
          </cell>
          <cell r="F367">
            <v>0</v>
          </cell>
          <cell r="G367">
            <v>65000</v>
          </cell>
          <cell r="H367">
            <v>1865.5</v>
          </cell>
          <cell r="I367">
            <v>4427.58</v>
          </cell>
          <cell r="J367">
            <v>1976</v>
          </cell>
        </row>
        <row r="368">
          <cell r="A368" t="str">
            <v>LUIS MIGUEL TAVAREZ GUZMAN</v>
          </cell>
          <cell r="B368" t="str">
            <v>OPTOMETRA</v>
          </cell>
          <cell r="C368" t="str">
            <v>00-229-0025569-0</v>
          </cell>
          <cell r="D368">
            <v>804077</v>
          </cell>
          <cell r="E368">
            <v>45500</v>
          </cell>
          <cell r="F368">
            <v>0</v>
          </cell>
          <cell r="G368">
            <v>45500</v>
          </cell>
          <cell r="H368">
            <v>1305.8499999999999</v>
          </cell>
          <cell r="I368">
            <v>1218.8900000000001</v>
          </cell>
          <cell r="J368">
            <v>1383.2</v>
          </cell>
        </row>
        <row r="369">
          <cell r="A369" t="str">
            <v>JULIA MONTERO DE LOS SANTOS</v>
          </cell>
          <cell r="B369" t="str">
            <v>OPTOMETRA</v>
          </cell>
          <cell r="C369" t="str">
            <v>00-229-0011430-1</v>
          </cell>
          <cell r="D369">
            <v>804085</v>
          </cell>
          <cell r="E369">
            <v>45500</v>
          </cell>
          <cell r="F369">
            <v>0</v>
          </cell>
          <cell r="G369">
            <v>45500</v>
          </cell>
          <cell r="H369">
            <v>1305.8499999999999</v>
          </cell>
          <cell r="I369">
            <v>1218.8900000000001</v>
          </cell>
          <cell r="J369">
            <v>1383.2</v>
          </cell>
        </row>
        <row r="370">
          <cell r="A370" t="str">
            <v>GRISELDA REYES DIAZ</v>
          </cell>
          <cell r="B370" t="str">
            <v>TECNICO DE ALIMENTACION ESCOL</v>
          </cell>
          <cell r="C370" t="str">
            <v>00-031-0377078-4</v>
          </cell>
          <cell r="D370">
            <v>804087</v>
          </cell>
          <cell r="E370">
            <v>60000</v>
          </cell>
          <cell r="F370">
            <v>0</v>
          </cell>
          <cell r="G370">
            <v>60000</v>
          </cell>
          <cell r="H370">
            <v>1722</v>
          </cell>
          <cell r="I370">
            <v>3486.68</v>
          </cell>
          <cell r="J370">
            <v>1824</v>
          </cell>
        </row>
        <row r="371">
          <cell r="A371" t="str">
            <v>CARMEN YRIS MULLIX ESPINO</v>
          </cell>
          <cell r="B371" t="str">
            <v>TECNICO DE ALIMENTACION ESCOL</v>
          </cell>
          <cell r="C371" t="str">
            <v>00-066-0018781-6</v>
          </cell>
          <cell r="D371">
            <v>804089</v>
          </cell>
          <cell r="E371">
            <v>70000</v>
          </cell>
          <cell r="F371">
            <v>0</v>
          </cell>
          <cell r="G371">
            <v>70000</v>
          </cell>
          <cell r="H371">
            <v>2009</v>
          </cell>
          <cell r="I371">
            <v>5368.48</v>
          </cell>
          <cell r="J371">
            <v>2128</v>
          </cell>
        </row>
        <row r="372">
          <cell r="A372" t="str">
            <v>BERNARDO ALEXANDER CHIRENO CANDELAR</v>
          </cell>
          <cell r="B372" t="str">
            <v>COORDINADORA (A) ADMINISTRATI</v>
          </cell>
          <cell r="C372" t="str">
            <v>00-025-0036998-4</v>
          </cell>
          <cell r="D372">
            <v>804115</v>
          </cell>
          <cell r="E372">
            <v>75000</v>
          </cell>
          <cell r="F372">
            <v>0</v>
          </cell>
          <cell r="G372">
            <v>75000</v>
          </cell>
          <cell r="H372">
            <v>2152.5</v>
          </cell>
          <cell r="I372">
            <v>6309.38</v>
          </cell>
          <cell r="J372">
            <v>2280</v>
          </cell>
        </row>
        <row r="373">
          <cell r="A373" t="str">
            <v>MICHAEL OSNAR DE LEON MORA</v>
          </cell>
          <cell r="B373" t="str">
            <v>ANALISTA FINANCIERO</v>
          </cell>
          <cell r="C373" t="str">
            <v>00-001-1895022-9</v>
          </cell>
          <cell r="D373">
            <v>804119</v>
          </cell>
          <cell r="E373">
            <v>90000</v>
          </cell>
          <cell r="F373">
            <v>0</v>
          </cell>
          <cell r="G373">
            <v>90000</v>
          </cell>
          <cell r="H373">
            <v>2583</v>
          </cell>
          <cell r="I373">
            <v>9753.1200000000008</v>
          </cell>
          <cell r="J373">
            <v>2736</v>
          </cell>
        </row>
        <row r="374">
          <cell r="A374" t="str">
            <v>CRISMELY VENTURA HERNANDEZ</v>
          </cell>
          <cell r="B374" t="str">
            <v>CONTADOR</v>
          </cell>
          <cell r="C374" t="str">
            <v>00-223-0131530-9</v>
          </cell>
          <cell r="D374">
            <v>804135</v>
          </cell>
          <cell r="E374">
            <v>90000</v>
          </cell>
          <cell r="F374">
            <v>0</v>
          </cell>
          <cell r="G374">
            <v>90000</v>
          </cell>
          <cell r="H374">
            <v>2583</v>
          </cell>
          <cell r="I374">
            <v>9645.16</v>
          </cell>
          <cell r="J374">
            <v>2736</v>
          </cell>
        </row>
        <row r="375">
          <cell r="A375" t="str">
            <v>MARIA LORY ORTIZ RAMOS</v>
          </cell>
          <cell r="B375" t="str">
            <v>CONTADOR</v>
          </cell>
          <cell r="C375" t="str">
            <v>00-001-1486122-2</v>
          </cell>
          <cell r="D375">
            <v>804137</v>
          </cell>
          <cell r="E375">
            <v>55000</v>
          </cell>
          <cell r="F375">
            <v>0</v>
          </cell>
          <cell r="G375">
            <v>55000</v>
          </cell>
          <cell r="H375">
            <v>1578.5</v>
          </cell>
          <cell r="I375">
            <v>2302.36</v>
          </cell>
          <cell r="J375">
            <v>1672</v>
          </cell>
        </row>
        <row r="376">
          <cell r="A376" t="str">
            <v>NICOL MARI PINALES ARIAS</v>
          </cell>
          <cell r="B376" t="str">
            <v>TECNICO DE ALIMENTACION ESCOL</v>
          </cell>
          <cell r="C376" t="str">
            <v>00-402-1512169-6</v>
          </cell>
          <cell r="D376">
            <v>804139</v>
          </cell>
          <cell r="E376">
            <v>60000</v>
          </cell>
          <cell r="F376">
            <v>0</v>
          </cell>
          <cell r="G376">
            <v>60000</v>
          </cell>
          <cell r="H376">
            <v>1722</v>
          </cell>
          <cell r="I376">
            <v>3486.68</v>
          </cell>
          <cell r="J376">
            <v>1824</v>
          </cell>
        </row>
        <row r="377">
          <cell r="A377" t="str">
            <v>JULISSA MONTILLA GOMERA</v>
          </cell>
          <cell r="B377" t="str">
            <v>PERIODISTA</v>
          </cell>
          <cell r="C377" t="str">
            <v>00-008-0030006-3</v>
          </cell>
          <cell r="D377">
            <v>804141</v>
          </cell>
          <cell r="E377">
            <v>90000</v>
          </cell>
          <cell r="F377">
            <v>0</v>
          </cell>
          <cell r="G377">
            <v>90000</v>
          </cell>
          <cell r="H377">
            <v>2583</v>
          </cell>
          <cell r="I377">
            <v>9753.1200000000008</v>
          </cell>
          <cell r="J377">
            <v>2736</v>
          </cell>
        </row>
        <row r="378">
          <cell r="A378" t="str">
            <v>KIMBERLY DE LA CRUZ CACERES</v>
          </cell>
          <cell r="B378" t="str">
            <v>ANALISTA DE COMPRAS Y CONTRAT</v>
          </cell>
          <cell r="C378" t="str">
            <v>00-402-2709411-3</v>
          </cell>
          <cell r="D378">
            <v>804149</v>
          </cell>
          <cell r="E378">
            <v>80000</v>
          </cell>
          <cell r="F378">
            <v>0</v>
          </cell>
          <cell r="G378">
            <v>80000</v>
          </cell>
          <cell r="H378">
            <v>2296</v>
          </cell>
          <cell r="I378">
            <v>7400.87</v>
          </cell>
          <cell r="J378">
            <v>2432</v>
          </cell>
        </row>
        <row r="379">
          <cell r="A379" t="str">
            <v>GREGORY ENMANUEL SEGURA VENTURA</v>
          </cell>
          <cell r="B379" t="str">
            <v>SOPORTE TÉCNICO INFORMÁTICO</v>
          </cell>
          <cell r="C379" t="str">
            <v>00-402-4056164-3</v>
          </cell>
          <cell r="D379">
            <v>804151</v>
          </cell>
          <cell r="E379">
            <v>48000</v>
          </cell>
          <cell r="F379">
            <v>0</v>
          </cell>
          <cell r="G379">
            <v>48000</v>
          </cell>
          <cell r="H379">
            <v>1377.6</v>
          </cell>
          <cell r="I379">
            <v>1571.73</v>
          </cell>
          <cell r="J379">
            <v>1459.2</v>
          </cell>
        </row>
        <row r="380">
          <cell r="A380" t="str">
            <v>NORBERTO NOEL CABRERA PEÑA</v>
          </cell>
          <cell r="B380" t="str">
            <v>ANALISTA LEGAL</v>
          </cell>
          <cell r="C380" t="str">
            <v>00-041-0013963-5</v>
          </cell>
          <cell r="D380">
            <v>804153</v>
          </cell>
          <cell r="E380">
            <v>60000</v>
          </cell>
          <cell r="F380">
            <v>0</v>
          </cell>
          <cell r="G380">
            <v>60000</v>
          </cell>
          <cell r="H380">
            <v>1722</v>
          </cell>
          <cell r="I380">
            <v>3486.68</v>
          </cell>
          <cell r="J380">
            <v>1824</v>
          </cell>
        </row>
        <row r="381">
          <cell r="A381" t="str">
            <v>CRISTINA ANTONIETA AQUINO AMPARO</v>
          </cell>
          <cell r="B381" t="str">
            <v>ANALISTA FINANCIERO</v>
          </cell>
          <cell r="C381" t="str">
            <v>00-223-0014323-1</v>
          </cell>
          <cell r="D381">
            <v>804155</v>
          </cell>
          <cell r="E381">
            <v>75000</v>
          </cell>
          <cell r="F381">
            <v>0</v>
          </cell>
          <cell r="G381">
            <v>75000</v>
          </cell>
          <cell r="H381">
            <v>2152.5</v>
          </cell>
          <cell r="I381">
            <v>6309.38</v>
          </cell>
          <cell r="J381">
            <v>2280</v>
          </cell>
        </row>
        <row r="382">
          <cell r="A382" t="str">
            <v>KELVIA MARIA RODRIGUEZ VILLA</v>
          </cell>
          <cell r="B382" t="str">
            <v>ANALISTA FINANCIERO</v>
          </cell>
          <cell r="C382" t="str">
            <v>00-224-0014906-2</v>
          </cell>
          <cell r="D382">
            <v>804165</v>
          </cell>
          <cell r="E382">
            <v>55000</v>
          </cell>
          <cell r="F382">
            <v>0</v>
          </cell>
          <cell r="G382">
            <v>55000</v>
          </cell>
          <cell r="H382">
            <v>1578.5</v>
          </cell>
          <cell r="I382">
            <v>2559.6799999999998</v>
          </cell>
          <cell r="J382">
            <v>1672</v>
          </cell>
        </row>
        <row r="383">
          <cell r="A383" t="str">
            <v>DARBIN JOEL PEREZ PANIAGUA</v>
          </cell>
          <cell r="B383" t="str">
            <v>ANALISTA DE SEG AL SERVICIO D</v>
          </cell>
          <cell r="C383" t="str">
            <v>00-402-2369061-7</v>
          </cell>
          <cell r="D383">
            <v>804169</v>
          </cell>
          <cell r="E383">
            <v>55000</v>
          </cell>
          <cell r="F383">
            <v>0</v>
          </cell>
          <cell r="G383">
            <v>55000</v>
          </cell>
          <cell r="H383">
            <v>1578.5</v>
          </cell>
          <cell r="I383">
            <v>2559.6799999999998</v>
          </cell>
          <cell r="J383">
            <v>1672</v>
          </cell>
        </row>
        <row r="384">
          <cell r="A384" t="str">
            <v>JONATHAN FORTUNA RODRIGUEZ</v>
          </cell>
          <cell r="B384" t="str">
            <v>INSPECTOR DE ASEGURAMIENTO DE</v>
          </cell>
          <cell r="C384" t="str">
            <v>00-110-0006946-5</v>
          </cell>
          <cell r="D384">
            <v>804171</v>
          </cell>
          <cell r="E384">
            <v>55000</v>
          </cell>
          <cell r="F384">
            <v>0</v>
          </cell>
          <cell r="G384">
            <v>55000</v>
          </cell>
          <cell r="H384">
            <v>1578.5</v>
          </cell>
          <cell r="I384">
            <v>2559.6799999999998</v>
          </cell>
          <cell r="J384">
            <v>1672</v>
          </cell>
        </row>
        <row r="385">
          <cell r="A385" t="str">
            <v>NICAULY NOEMI AQUINO VASQUEZ</v>
          </cell>
          <cell r="B385" t="str">
            <v>ANALISTA FINANCIERO</v>
          </cell>
          <cell r="C385" t="str">
            <v>00-049-0050362-6</v>
          </cell>
          <cell r="D385">
            <v>804173</v>
          </cell>
          <cell r="E385">
            <v>80000</v>
          </cell>
          <cell r="F385">
            <v>0</v>
          </cell>
          <cell r="G385">
            <v>80000</v>
          </cell>
          <cell r="H385">
            <v>2296</v>
          </cell>
          <cell r="I385">
            <v>7400.87</v>
          </cell>
          <cell r="J385">
            <v>2432</v>
          </cell>
        </row>
        <row r="386">
          <cell r="A386" t="str">
            <v>HANSEL RAFAEL BATISTA TIBURCIO</v>
          </cell>
          <cell r="B386" t="str">
            <v xml:space="preserve">TECNICO DE OPER. PROGRAMA DE </v>
          </cell>
          <cell r="C386" t="str">
            <v>00-402-2526247-2</v>
          </cell>
          <cell r="D386">
            <v>804175</v>
          </cell>
          <cell r="E386">
            <v>43000</v>
          </cell>
          <cell r="F386">
            <v>0</v>
          </cell>
          <cell r="G386">
            <v>43000</v>
          </cell>
          <cell r="H386">
            <v>1234.0999999999999</v>
          </cell>
          <cell r="I386">
            <v>866.06</v>
          </cell>
          <cell r="J386">
            <v>1307.2</v>
          </cell>
        </row>
        <row r="387">
          <cell r="A387" t="str">
            <v>SOCRATES EZEQUIEL VILLANUEVA REYES</v>
          </cell>
          <cell r="B387" t="str">
            <v>ENCARGADO (A) DEL DEPARTAMENT</v>
          </cell>
          <cell r="C387" t="str">
            <v>00-001-0365964-5</v>
          </cell>
          <cell r="D387">
            <v>804191</v>
          </cell>
          <cell r="E387">
            <v>140000</v>
          </cell>
          <cell r="F387">
            <v>0</v>
          </cell>
          <cell r="G387">
            <v>140000</v>
          </cell>
          <cell r="H387">
            <v>4018</v>
          </cell>
          <cell r="I387">
            <v>21514.37</v>
          </cell>
          <cell r="J387">
            <v>4256</v>
          </cell>
        </row>
        <row r="388">
          <cell r="A388" t="str">
            <v>AIDA YOKASTA ALTAGRACIA CRUZ ARIAS</v>
          </cell>
          <cell r="B388" t="str">
            <v>GESTOR (A) DE PROTOCOLO</v>
          </cell>
          <cell r="C388" t="str">
            <v>00-001-0779101-4</v>
          </cell>
          <cell r="D388">
            <v>804193</v>
          </cell>
          <cell r="E388">
            <v>48000</v>
          </cell>
          <cell r="F388">
            <v>0</v>
          </cell>
          <cell r="G388">
            <v>48000</v>
          </cell>
          <cell r="H388">
            <v>1377.6</v>
          </cell>
          <cell r="I388">
            <v>1571.73</v>
          </cell>
          <cell r="J388">
            <v>1459.2</v>
          </cell>
        </row>
        <row r="389">
          <cell r="A389" t="str">
            <v>PATRY MAYELINE ABREU RODRIGUEZ</v>
          </cell>
          <cell r="B389" t="str">
            <v>ANALISTA DE PLANIFICACION Y D</v>
          </cell>
          <cell r="C389" t="str">
            <v>00-402-2246200-0</v>
          </cell>
          <cell r="D389">
            <v>804195</v>
          </cell>
          <cell r="E389">
            <v>65000</v>
          </cell>
          <cell r="F389">
            <v>0</v>
          </cell>
          <cell r="G389">
            <v>65000</v>
          </cell>
          <cell r="H389">
            <v>1865.5</v>
          </cell>
          <cell r="I389">
            <v>4084.48</v>
          </cell>
          <cell r="J389">
            <v>1976</v>
          </cell>
        </row>
        <row r="390">
          <cell r="A390" t="str">
            <v>LISA MARIE PEREZ CRUZ</v>
          </cell>
          <cell r="B390" t="str">
            <v>CONTADOR</v>
          </cell>
          <cell r="C390" t="str">
            <v>00-402-2968407-7</v>
          </cell>
          <cell r="D390">
            <v>804197</v>
          </cell>
          <cell r="E390">
            <v>75000</v>
          </cell>
          <cell r="F390">
            <v>0</v>
          </cell>
          <cell r="G390">
            <v>75000</v>
          </cell>
          <cell r="H390">
            <v>2152.5</v>
          </cell>
          <cell r="I390">
            <v>6309.38</v>
          </cell>
          <cell r="J390">
            <v>2280</v>
          </cell>
        </row>
        <row r="391">
          <cell r="A391" t="str">
            <v>PEBELS TIJAY PEPEN ENCARNACION</v>
          </cell>
          <cell r="B391" t="str">
            <v>ANALISTA DE COMPRAS Y CONTRAT</v>
          </cell>
          <cell r="C391" t="str">
            <v>00-003-0105158-7</v>
          </cell>
          <cell r="D391">
            <v>804222</v>
          </cell>
          <cell r="E391">
            <v>90000</v>
          </cell>
          <cell r="F391">
            <v>0</v>
          </cell>
          <cell r="G391">
            <v>90000</v>
          </cell>
          <cell r="H391">
            <v>2583</v>
          </cell>
          <cell r="I391">
            <v>9753.1200000000008</v>
          </cell>
          <cell r="J391">
            <v>2736</v>
          </cell>
        </row>
        <row r="392">
          <cell r="A392" t="str">
            <v>DIOMEDES FERREIRA MONTERO</v>
          </cell>
          <cell r="B392" t="str">
            <v>CONTADOR</v>
          </cell>
          <cell r="C392" t="str">
            <v>00-012-0049370-6</v>
          </cell>
          <cell r="D392">
            <v>804254</v>
          </cell>
          <cell r="E392">
            <v>90000</v>
          </cell>
          <cell r="F392">
            <v>0</v>
          </cell>
          <cell r="G392">
            <v>90000</v>
          </cell>
          <cell r="H392">
            <v>2583</v>
          </cell>
          <cell r="I392">
            <v>9753.1200000000008</v>
          </cell>
          <cell r="J392">
            <v>2736</v>
          </cell>
        </row>
        <row r="393">
          <cell r="A393" t="str">
            <v>FEDERICO PEZZI ROSOLI</v>
          </cell>
          <cell r="B393" t="str">
            <v>ANALISTA DE NUTRICION ESCOLAR</v>
          </cell>
          <cell r="C393" t="str">
            <v>00-402-3410925-0</v>
          </cell>
          <cell r="D393">
            <v>804266</v>
          </cell>
          <cell r="E393">
            <v>55000</v>
          </cell>
          <cell r="F393">
            <v>0</v>
          </cell>
          <cell r="G393">
            <v>55000</v>
          </cell>
          <cell r="H393">
            <v>1578.5</v>
          </cell>
          <cell r="I393">
            <v>2559.6799999999998</v>
          </cell>
          <cell r="J393">
            <v>1672</v>
          </cell>
        </row>
        <row r="394">
          <cell r="A394" t="str">
            <v>DEYANIRA FRANCISCO RODRIGUEZ</v>
          </cell>
          <cell r="B394" t="str">
            <v>ANALISTA DE NUTRICION ESCOLAR</v>
          </cell>
          <cell r="C394" t="str">
            <v>00-001-1750743-4</v>
          </cell>
          <cell r="D394">
            <v>804326</v>
          </cell>
          <cell r="E394">
            <v>65000</v>
          </cell>
          <cell r="F394">
            <v>0</v>
          </cell>
          <cell r="G394">
            <v>65000</v>
          </cell>
          <cell r="H394">
            <v>1865.5</v>
          </cell>
          <cell r="I394">
            <v>4427.58</v>
          </cell>
          <cell r="J394">
            <v>1976</v>
          </cell>
        </row>
        <row r="395">
          <cell r="A395" t="str">
            <v>ROSALIA ROSARIO RAMIREZ</v>
          </cell>
          <cell r="B395" t="str">
            <v>ANALISTA DE RECURSOS HUMANOS</v>
          </cell>
          <cell r="C395" t="str">
            <v>00-068-0058713-8</v>
          </cell>
          <cell r="D395">
            <v>804356</v>
          </cell>
          <cell r="E395">
            <v>55000</v>
          </cell>
          <cell r="F395">
            <v>0</v>
          </cell>
          <cell r="G395">
            <v>55000</v>
          </cell>
          <cell r="H395">
            <v>1578.5</v>
          </cell>
          <cell r="I395">
            <v>2559.6799999999998</v>
          </cell>
          <cell r="J395">
            <v>1672</v>
          </cell>
        </row>
        <row r="396">
          <cell r="A396" t="str">
            <v>LUIS RAFAEL GOMEZ CONCEPCION</v>
          </cell>
          <cell r="B396" t="str">
            <v>TÉCNICO DE CONTABILIDAD</v>
          </cell>
          <cell r="C396" t="str">
            <v>00-001-0368204-3</v>
          </cell>
          <cell r="D396">
            <v>804360</v>
          </cell>
          <cell r="E396">
            <v>48000</v>
          </cell>
          <cell r="F396">
            <v>0</v>
          </cell>
          <cell r="G396">
            <v>48000</v>
          </cell>
          <cell r="H396">
            <v>1377.6</v>
          </cell>
          <cell r="I396">
            <v>1571.73</v>
          </cell>
          <cell r="J396">
            <v>1459.2</v>
          </cell>
        </row>
        <row r="397">
          <cell r="A397" t="str">
            <v>MERCEDES ALTAGRACIA RODRIGUEZ PICHA</v>
          </cell>
          <cell r="B397" t="str">
            <v>ANALISTA FINANCIERO</v>
          </cell>
          <cell r="C397" t="str">
            <v>00-001-0795650-0</v>
          </cell>
          <cell r="D397">
            <v>804372</v>
          </cell>
          <cell r="E397">
            <v>55000</v>
          </cell>
          <cell r="F397">
            <v>0</v>
          </cell>
          <cell r="G397">
            <v>55000</v>
          </cell>
          <cell r="H397">
            <v>1578.5</v>
          </cell>
          <cell r="I397">
            <v>2559.6799999999998</v>
          </cell>
          <cell r="J397">
            <v>1672</v>
          </cell>
        </row>
        <row r="398">
          <cell r="A398" t="str">
            <v>LIZ VERONICA LIVENT GALARZA</v>
          </cell>
          <cell r="B398" t="str">
            <v>ANALISTA DE PLANIFICACION Y D</v>
          </cell>
          <cell r="C398" t="str">
            <v>00-018-0070987-3</v>
          </cell>
          <cell r="D398">
            <v>804374</v>
          </cell>
          <cell r="E398">
            <v>90000</v>
          </cell>
          <cell r="F398">
            <v>0</v>
          </cell>
          <cell r="G398">
            <v>90000</v>
          </cell>
          <cell r="H398">
            <v>2583</v>
          </cell>
          <cell r="I398">
            <v>9753.1200000000008</v>
          </cell>
          <cell r="J398">
            <v>2736</v>
          </cell>
        </row>
        <row r="399">
          <cell r="A399" t="str">
            <v>PATRICIA MARGARITA PASCUAL FERNANDE</v>
          </cell>
          <cell r="B399" t="str">
            <v>COORDINADOR  (A) DE CLUBES IN</v>
          </cell>
          <cell r="C399" t="str">
            <v>00-402-3050835-6</v>
          </cell>
          <cell r="D399">
            <v>804376</v>
          </cell>
          <cell r="E399">
            <v>70000</v>
          </cell>
          <cell r="F399">
            <v>0</v>
          </cell>
          <cell r="G399">
            <v>70000</v>
          </cell>
          <cell r="H399">
            <v>2009</v>
          </cell>
          <cell r="I399">
            <v>5368.48</v>
          </cell>
          <cell r="J399">
            <v>2128</v>
          </cell>
        </row>
        <row r="400">
          <cell r="A400" t="str">
            <v>YORKIS RAFAEL MAURICIO LIRIANO</v>
          </cell>
          <cell r="B400" t="str">
            <v>INSPECTOR DE ASEGURAMIENTO DE</v>
          </cell>
          <cell r="C400" t="str">
            <v>00-067-0014778-5</v>
          </cell>
          <cell r="D400">
            <v>804384</v>
          </cell>
          <cell r="E400">
            <v>55000</v>
          </cell>
          <cell r="F400">
            <v>0</v>
          </cell>
          <cell r="G400">
            <v>55000</v>
          </cell>
          <cell r="H400">
            <v>1578.5</v>
          </cell>
          <cell r="I400">
            <v>2559.6799999999998</v>
          </cell>
          <cell r="J400">
            <v>1672</v>
          </cell>
        </row>
        <row r="401">
          <cell r="A401" t="str">
            <v>ANDREINA JIMENEZ CASTILLO</v>
          </cell>
          <cell r="B401" t="str">
            <v>ANALISTA DE SISTEMAS INFORMAT</v>
          </cell>
          <cell r="C401" t="str">
            <v>00-402-0074791-9</v>
          </cell>
          <cell r="D401">
            <v>804389</v>
          </cell>
          <cell r="E401">
            <v>65000</v>
          </cell>
          <cell r="F401">
            <v>0</v>
          </cell>
          <cell r="G401">
            <v>65000</v>
          </cell>
          <cell r="H401">
            <v>1865.5</v>
          </cell>
          <cell r="I401">
            <v>4427.58</v>
          </cell>
          <cell r="J401">
            <v>1976</v>
          </cell>
        </row>
        <row r="402">
          <cell r="A402" t="str">
            <v>EVELYN MORALES HIERRO</v>
          </cell>
          <cell r="B402" t="str">
            <v>ANALISTA DE CAPACITACION Y DE</v>
          </cell>
          <cell r="C402" t="str">
            <v>00-001-1845080-8</v>
          </cell>
          <cell r="D402">
            <v>804391</v>
          </cell>
          <cell r="E402">
            <v>90000</v>
          </cell>
          <cell r="F402">
            <v>0</v>
          </cell>
          <cell r="G402">
            <v>90000</v>
          </cell>
          <cell r="H402">
            <v>2583</v>
          </cell>
          <cell r="I402">
            <v>9753.1200000000008</v>
          </cell>
          <cell r="J402">
            <v>2736</v>
          </cell>
        </row>
        <row r="403">
          <cell r="A403" t="str">
            <v>JOSE GUARINO CONTRERAS MORA</v>
          </cell>
          <cell r="B403" t="str">
            <v>INSPECTOR DE ASEGURAMIENTO DE</v>
          </cell>
          <cell r="C403" t="str">
            <v>00-402-2437918-6</v>
          </cell>
          <cell r="D403">
            <v>804395</v>
          </cell>
          <cell r="E403">
            <v>65000</v>
          </cell>
          <cell r="F403">
            <v>0</v>
          </cell>
          <cell r="G403">
            <v>65000</v>
          </cell>
          <cell r="H403">
            <v>1865.5</v>
          </cell>
          <cell r="I403">
            <v>4427.58</v>
          </cell>
          <cell r="J403">
            <v>1976</v>
          </cell>
        </row>
        <row r="404">
          <cell r="A404" t="str">
            <v>KEREN JIMENEZ DE LOS SANTOS</v>
          </cell>
          <cell r="B404" t="str">
            <v>TÉCNICO DE COMUNICACIONES</v>
          </cell>
          <cell r="C404" t="str">
            <v>00-402-1251226-9</v>
          </cell>
          <cell r="D404">
            <v>804401</v>
          </cell>
          <cell r="E404">
            <v>43000</v>
          </cell>
          <cell r="F404">
            <v>0</v>
          </cell>
          <cell r="G404">
            <v>43000</v>
          </cell>
          <cell r="H404">
            <v>1234.0999999999999</v>
          </cell>
          <cell r="I404">
            <v>866.06</v>
          </cell>
          <cell r="J404">
            <v>1307.2</v>
          </cell>
        </row>
        <row r="405">
          <cell r="A405" t="str">
            <v>RAYMI WILLY NUÑEZ CASADO</v>
          </cell>
          <cell r="B405" t="str">
            <v>ANALISTA DE CALIDAD EN LA GES</v>
          </cell>
          <cell r="C405" t="str">
            <v>00-402-0047201-3</v>
          </cell>
          <cell r="D405">
            <v>804403</v>
          </cell>
          <cell r="E405">
            <v>70000</v>
          </cell>
          <cell r="F405">
            <v>0</v>
          </cell>
          <cell r="G405">
            <v>70000</v>
          </cell>
          <cell r="H405">
            <v>2009</v>
          </cell>
          <cell r="I405">
            <v>5368.48</v>
          </cell>
          <cell r="J405">
            <v>2128</v>
          </cell>
        </row>
        <row r="406">
          <cell r="A406" t="str">
            <v>DIANA YSABEL CACERES NOBOA</v>
          </cell>
          <cell r="B406" t="str">
            <v>PROMOTOR SOCIAL</v>
          </cell>
          <cell r="C406" t="str">
            <v>00-402-2503010-1</v>
          </cell>
          <cell r="D406">
            <v>804417</v>
          </cell>
          <cell r="E406">
            <v>60000</v>
          </cell>
          <cell r="F406">
            <v>0</v>
          </cell>
          <cell r="G406">
            <v>60000</v>
          </cell>
          <cell r="H406">
            <v>1722</v>
          </cell>
          <cell r="I406">
            <v>3486.68</v>
          </cell>
          <cell r="J406">
            <v>1824</v>
          </cell>
        </row>
        <row r="407">
          <cell r="A407" t="str">
            <v>GABRIELA ELIZABETH PERDOMO BATISTA</v>
          </cell>
          <cell r="B407" t="str">
            <v>PROMOTOR SOCIAL</v>
          </cell>
          <cell r="C407" t="str">
            <v>00-402-1834887-4</v>
          </cell>
          <cell r="D407">
            <v>804419</v>
          </cell>
          <cell r="E407">
            <v>75000</v>
          </cell>
          <cell r="F407">
            <v>0</v>
          </cell>
          <cell r="G407">
            <v>75000</v>
          </cell>
          <cell r="H407">
            <v>2152.5</v>
          </cell>
          <cell r="I407">
            <v>6309.38</v>
          </cell>
          <cell r="J407">
            <v>2280</v>
          </cell>
        </row>
        <row r="408">
          <cell r="A408" t="str">
            <v>YOHANNA YULISSA ALONZO BELTRE</v>
          </cell>
          <cell r="B408" t="str">
            <v>TÉCNICO DE RECURSOS HUMANOS</v>
          </cell>
          <cell r="C408" t="str">
            <v>00-402-2739130-3</v>
          </cell>
          <cell r="D408">
            <v>804421</v>
          </cell>
          <cell r="E408">
            <v>48000</v>
          </cell>
          <cell r="F408">
            <v>0</v>
          </cell>
          <cell r="G408">
            <v>48000</v>
          </cell>
          <cell r="H408">
            <v>1377.6</v>
          </cell>
          <cell r="I408">
            <v>1571.73</v>
          </cell>
          <cell r="J408">
            <v>1459.2</v>
          </cell>
        </row>
        <row r="409">
          <cell r="A409" t="str">
            <v>HELMER YONNICH SALAS FRANCISCO</v>
          </cell>
          <cell r="B409" t="str">
            <v>ANALISTA DE SISTEMAS INFORMAT</v>
          </cell>
          <cell r="C409" t="str">
            <v>00-224-0017097-7</v>
          </cell>
          <cell r="D409">
            <v>804428</v>
          </cell>
          <cell r="E409">
            <v>70000</v>
          </cell>
          <cell r="F409">
            <v>0</v>
          </cell>
          <cell r="G409">
            <v>70000</v>
          </cell>
          <cell r="H409">
            <v>2009</v>
          </cell>
          <cell r="I409">
            <v>5368.48</v>
          </cell>
          <cell r="J409">
            <v>2128</v>
          </cell>
        </row>
        <row r="410">
          <cell r="A410" t="str">
            <v>VICTOR MANUEL MORDAN VARGAS</v>
          </cell>
          <cell r="B410" t="str">
            <v>SOPORTE TÉCNICO INFORMÁTICO</v>
          </cell>
          <cell r="C410" t="str">
            <v>00-402-0888858-2</v>
          </cell>
          <cell r="D410">
            <v>804456</v>
          </cell>
          <cell r="E410">
            <v>48000</v>
          </cell>
          <cell r="F410">
            <v>0</v>
          </cell>
          <cell r="G410">
            <v>48000</v>
          </cell>
          <cell r="H410">
            <v>1377.6</v>
          </cell>
          <cell r="I410">
            <v>1571.73</v>
          </cell>
          <cell r="J410">
            <v>1459.2</v>
          </cell>
        </row>
        <row r="411">
          <cell r="A411" t="str">
            <v>PERLA PATRICIA MARTINEZ FRIAS</v>
          </cell>
          <cell r="B411" t="str">
            <v>ANALISTA DE MEDIOS DIGITALES</v>
          </cell>
          <cell r="C411" t="str">
            <v>00-402-2267161-8</v>
          </cell>
          <cell r="D411">
            <v>804482</v>
          </cell>
          <cell r="E411">
            <v>55000</v>
          </cell>
          <cell r="F411">
            <v>0</v>
          </cell>
          <cell r="G411">
            <v>55000</v>
          </cell>
          <cell r="H411">
            <v>1578.5</v>
          </cell>
          <cell r="I411">
            <v>2559.6799999999998</v>
          </cell>
          <cell r="J411">
            <v>1672</v>
          </cell>
        </row>
        <row r="412">
          <cell r="A412" t="str">
            <v>FELICIA ALTAGRACIA LIZARDO BEATO DE</v>
          </cell>
          <cell r="B412" t="str">
            <v>CONTADOR</v>
          </cell>
          <cell r="C412" t="str">
            <v>00-001-1383775-1</v>
          </cell>
          <cell r="D412">
            <v>804546</v>
          </cell>
          <cell r="E412">
            <v>60000</v>
          </cell>
          <cell r="F412">
            <v>0</v>
          </cell>
          <cell r="G412">
            <v>60000</v>
          </cell>
          <cell r="H412">
            <v>1722</v>
          </cell>
          <cell r="I412">
            <v>3486.68</v>
          </cell>
          <cell r="J412">
            <v>1824</v>
          </cell>
        </row>
        <row r="413">
          <cell r="A413" t="str">
            <v>DEYSI MARIA GIRON TRINIDAD</v>
          </cell>
          <cell r="B413" t="str">
            <v>ANALISTA DE COMPRAS Y CONTRAT</v>
          </cell>
          <cell r="C413" t="str">
            <v>00-402-2369572-3</v>
          </cell>
          <cell r="D413">
            <v>804572</v>
          </cell>
          <cell r="E413">
            <v>70000</v>
          </cell>
          <cell r="F413">
            <v>0</v>
          </cell>
          <cell r="G413">
            <v>70000</v>
          </cell>
          <cell r="H413">
            <v>2009</v>
          </cell>
          <cell r="I413">
            <v>5368.48</v>
          </cell>
          <cell r="J413">
            <v>2128</v>
          </cell>
        </row>
        <row r="414">
          <cell r="A414" t="str">
            <v>DIOGENES ALCANTARA MARCIAL</v>
          </cell>
          <cell r="B414" t="str">
            <v>ANALISTA DE COMPRAS Y CONTRAT</v>
          </cell>
          <cell r="C414" t="str">
            <v>00-001-0924368-3</v>
          </cell>
          <cell r="D414">
            <v>804604</v>
          </cell>
          <cell r="E414">
            <v>60000</v>
          </cell>
          <cell r="F414">
            <v>0</v>
          </cell>
          <cell r="G414">
            <v>60000</v>
          </cell>
          <cell r="H414">
            <v>1722</v>
          </cell>
          <cell r="I414">
            <v>3486.68</v>
          </cell>
          <cell r="J414">
            <v>1824</v>
          </cell>
        </row>
        <row r="415">
          <cell r="A415" t="str">
            <v>JOSE MANUEL LANTIGUA RIVERA</v>
          </cell>
          <cell r="B415" t="str">
            <v>SOPORTE TÉCNICO INFORMÁTICO</v>
          </cell>
          <cell r="C415" t="str">
            <v>00-001-0647795-3</v>
          </cell>
          <cell r="D415">
            <v>804606</v>
          </cell>
          <cell r="E415">
            <v>48000</v>
          </cell>
          <cell r="F415">
            <v>0</v>
          </cell>
          <cell r="G415">
            <v>48000</v>
          </cell>
          <cell r="H415">
            <v>1377.6</v>
          </cell>
          <cell r="I415">
            <v>1571.73</v>
          </cell>
          <cell r="J415">
            <v>1459.2</v>
          </cell>
        </row>
        <row r="416">
          <cell r="A416" t="str">
            <v>MARIA CRISTINA MARCELINO ROJAS</v>
          </cell>
          <cell r="B416" t="str">
            <v>OFICIAL DE ATENCION AL USUARI</v>
          </cell>
          <cell r="C416" t="str">
            <v>00-223-0041665-2</v>
          </cell>
          <cell r="D416">
            <v>804647</v>
          </cell>
          <cell r="E416">
            <v>85000</v>
          </cell>
          <cell r="F416">
            <v>0</v>
          </cell>
          <cell r="G416">
            <v>85000</v>
          </cell>
          <cell r="H416">
            <v>2439.5</v>
          </cell>
          <cell r="I416">
            <v>8576.99</v>
          </cell>
          <cell r="J416">
            <v>2584</v>
          </cell>
        </row>
        <row r="417">
          <cell r="A417" t="str">
            <v>JASIRYS ADELA BAUTISTA JIMENEZ</v>
          </cell>
          <cell r="B417" t="str">
            <v>CONTADOR</v>
          </cell>
          <cell r="C417" t="str">
            <v>00-110-0006677-6</v>
          </cell>
          <cell r="D417">
            <v>804657</v>
          </cell>
          <cell r="E417">
            <v>55000</v>
          </cell>
          <cell r="F417">
            <v>0</v>
          </cell>
          <cell r="G417">
            <v>55000</v>
          </cell>
          <cell r="H417">
            <v>1578.5</v>
          </cell>
          <cell r="I417">
            <v>2559.6799999999998</v>
          </cell>
          <cell r="J417">
            <v>1672</v>
          </cell>
        </row>
        <row r="418">
          <cell r="A418" t="str">
            <v>MILENNYS ALEJANDRO BATISTA</v>
          </cell>
          <cell r="B418" t="str">
            <v>CONTADOR</v>
          </cell>
          <cell r="C418" t="str">
            <v>00-001-1947524-2</v>
          </cell>
          <cell r="D418">
            <v>804695</v>
          </cell>
          <cell r="E418">
            <v>60000</v>
          </cell>
          <cell r="F418">
            <v>0</v>
          </cell>
          <cell r="G418">
            <v>60000</v>
          </cell>
          <cell r="H418">
            <v>1722</v>
          </cell>
          <cell r="I418">
            <v>3486.68</v>
          </cell>
          <cell r="J418">
            <v>1824</v>
          </cell>
        </row>
        <row r="419">
          <cell r="A419" t="str">
            <v>RAFAEL AUGUSTO MENDEZ PEREZ</v>
          </cell>
          <cell r="B419" t="str">
            <v>ANALISTA DE COMPRAS Y CONTRAT</v>
          </cell>
          <cell r="C419" t="str">
            <v>00-021-0006834-1</v>
          </cell>
          <cell r="D419">
            <v>804701</v>
          </cell>
          <cell r="E419">
            <v>70000</v>
          </cell>
          <cell r="F419">
            <v>0</v>
          </cell>
          <cell r="G419">
            <v>70000</v>
          </cell>
          <cell r="H419">
            <v>2009</v>
          </cell>
          <cell r="I419">
            <v>5368.48</v>
          </cell>
          <cell r="J419">
            <v>2128</v>
          </cell>
        </row>
        <row r="420">
          <cell r="A420" t="str">
            <v>LISANLLY LISBETH RAMIREZ CONCEPCION</v>
          </cell>
          <cell r="B420" t="str">
            <v>ANALISTA LEGAL</v>
          </cell>
          <cell r="C420" t="str">
            <v>00-402-1524193-2</v>
          </cell>
          <cell r="D420">
            <v>804705</v>
          </cell>
          <cell r="E420">
            <v>90000</v>
          </cell>
          <cell r="F420">
            <v>0</v>
          </cell>
          <cell r="G420">
            <v>90000</v>
          </cell>
          <cell r="H420">
            <v>2583</v>
          </cell>
          <cell r="I420">
            <v>9753.1200000000008</v>
          </cell>
          <cell r="J420">
            <v>2736</v>
          </cell>
        </row>
        <row r="421">
          <cell r="A421" t="str">
            <v>CASTALIA BERNARDA CARABALLO NUÑEZ</v>
          </cell>
          <cell r="B421" t="str">
            <v>ENCARGADO</v>
          </cell>
          <cell r="C421" t="str">
            <v>00-223-0042340-1</v>
          </cell>
          <cell r="D421">
            <v>804721</v>
          </cell>
          <cell r="E421">
            <v>140000</v>
          </cell>
          <cell r="F421">
            <v>0</v>
          </cell>
          <cell r="G421">
            <v>140000</v>
          </cell>
          <cell r="H421">
            <v>4018</v>
          </cell>
          <cell r="I421">
            <v>21514.37</v>
          </cell>
          <cell r="J421">
            <v>4256</v>
          </cell>
        </row>
        <row r="422">
          <cell r="A422" t="str">
            <v xml:space="preserve">Subtotal </v>
          </cell>
          <cell r="B422">
            <v>418</v>
          </cell>
          <cell r="E422">
            <v>31256500</v>
          </cell>
          <cell r="F422">
            <v>0</v>
          </cell>
          <cell r="G422">
            <v>31256500</v>
          </cell>
          <cell r="H422">
            <v>897061.55</v>
          </cell>
          <cell r="I422">
            <v>2661470.17</v>
          </cell>
          <cell r="J422">
            <v>950197.6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O582"/>
  <sheetViews>
    <sheetView tabSelected="1" view="pageBreakPreview" zoomScaleNormal="100" zoomScaleSheetLayoutView="100" workbookViewId="0">
      <pane ySplit="1" topLeftCell="A2" activePane="bottomLeft" state="frozen"/>
      <selection pane="bottomLeft" activeCell="A10" sqref="A10:T10"/>
    </sheetView>
  </sheetViews>
  <sheetFormatPr baseColWidth="10" defaultColWidth="9.140625" defaultRowHeight="30" customHeight="1" x14ac:dyDescent="0.25"/>
  <cols>
    <col min="1" max="1" width="5.85546875" style="59" customWidth="1"/>
    <col min="2" max="2" width="60.42578125" style="2" customWidth="1"/>
    <col min="3" max="3" width="70.85546875" style="2" customWidth="1"/>
    <col min="4" max="4" width="28.7109375" style="3" bestFit="1" customWidth="1"/>
    <col min="5" max="5" width="14.5703125" style="3" customWidth="1"/>
    <col min="6" max="6" width="11.28515625" style="3" bestFit="1" customWidth="1"/>
    <col min="7" max="7" width="15.85546875" style="3" customWidth="1"/>
    <col min="8" max="8" width="17.5703125" style="6" bestFit="1" customWidth="1"/>
    <col min="9" max="9" width="16.140625" style="3" bestFit="1" customWidth="1"/>
    <col min="10" max="10" width="16.7109375" style="3" bestFit="1" customWidth="1"/>
    <col min="11" max="11" width="16" style="3" bestFit="1" customWidth="1"/>
    <col min="12" max="12" width="16.140625" style="23" bestFit="1" customWidth="1"/>
    <col min="13" max="13" width="14.28515625" style="3" bestFit="1" customWidth="1"/>
    <col min="14" max="14" width="16" style="3" bestFit="1" customWidth="1"/>
    <col min="15" max="15" width="16.140625" style="3" bestFit="1" customWidth="1"/>
    <col min="16" max="16" width="16.140625" style="23" bestFit="1" customWidth="1"/>
    <col min="17" max="17" width="17" style="3" customWidth="1"/>
    <col min="18" max="18" width="16.42578125" style="3" customWidth="1"/>
    <col min="19" max="19" width="27" style="23" customWidth="1"/>
    <col min="20" max="20" width="17.7109375" style="3" customWidth="1"/>
    <col min="21" max="16384" width="9.140625" style="2"/>
  </cols>
  <sheetData>
    <row r="1" spans="1:20" ht="19.5" customHeight="1" x14ac:dyDescent="0.25">
      <c r="L1" s="3"/>
      <c r="P1" s="3"/>
      <c r="S1" s="3"/>
    </row>
    <row r="2" spans="1:20" ht="20.100000000000001" customHeight="1" x14ac:dyDescent="0.25">
      <c r="L2" s="3"/>
      <c r="P2" s="3"/>
      <c r="S2" s="3"/>
    </row>
    <row r="3" spans="1:20" ht="20.100000000000001" customHeight="1" x14ac:dyDescent="0.25">
      <c r="L3" s="3"/>
      <c r="P3" s="3"/>
      <c r="S3" s="3"/>
    </row>
    <row r="4" spans="1:20" ht="20.100000000000001" customHeight="1" x14ac:dyDescent="0.25">
      <c r="L4" s="3"/>
      <c r="P4" s="3"/>
      <c r="S4" s="3"/>
    </row>
    <row r="5" spans="1:20" ht="20.100000000000001" customHeight="1" x14ac:dyDescent="0.25">
      <c r="L5" s="3"/>
      <c r="P5" s="3"/>
      <c r="S5" s="3"/>
    </row>
    <row r="6" spans="1:20" ht="20.100000000000001" customHeight="1" x14ac:dyDescent="0.25">
      <c r="A6" s="151"/>
      <c r="B6" s="151"/>
      <c r="C6" s="151"/>
      <c r="D6" s="151"/>
      <c r="E6" s="151"/>
      <c r="F6" s="151"/>
      <c r="G6" s="151"/>
      <c r="H6" s="151"/>
      <c r="I6" s="151"/>
      <c r="J6" s="151"/>
      <c r="K6" s="151"/>
      <c r="L6" s="151"/>
      <c r="M6" s="151"/>
      <c r="N6" s="151"/>
      <c r="O6" s="151"/>
      <c r="P6" s="151"/>
      <c r="Q6" s="151"/>
      <c r="R6" s="151"/>
      <c r="S6" s="151"/>
      <c r="T6" s="151"/>
    </row>
    <row r="7" spans="1:20" ht="20.100000000000001" customHeight="1" x14ac:dyDescent="0.25">
      <c r="A7" s="151"/>
      <c r="B7" s="151"/>
      <c r="C7" s="151"/>
      <c r="D7" s="151"/>
      <c r="E7" s="151"/>
      <c r="F7" s="151"/>
      <c r="G7" s="151"/>
      <c r="H7" s="151"/>
      <c r="I7" s="151"/>
      <c r="J7" s="151"/>
      <c r="K7" s="151"/>
      <c r="L7" s="151"/>
      <c r="M7" s="151"/>
      <c r="N7" s="151"/>
      <c r="O7" s="151"/>
      <c r="P7" s="151"/>
      <c r="Q7" s="151"/>
      <c r="R7" s="151"/>
      <c r="S7" s="151"/>
      <c r="T7" s="151"/>
    </row>
    <row r="8" spans="1:20" ht="20.100000000000001" customHeight="1" x14ac:dyDescent="0.25">
      <c r="A8" s="152"/>
      <c r="B8" s="152"/>
      <c r="C8" s="152"/>
      <c r="D8" s="152"/>
      <c r="E8" s="152"/>
      <c r="F8" s="152"/>
      <c r="G8" s="152"/>
      <c r="H8" s="152"/>
      <c r="I8" s="152"/>
      <c r="J8" s="152"/>
      <c r="K8" s="152"/>
      <c r="L8" s="152"/>
      <c r="M8" s="152"/>
      <c r="N8" s="152"/>
      <c r="O8" s="152"/>
      <c r="P8" s="152"/>
      <c r="Q8" s="152"/>
      <c r="R8" s="152"/>
      <c r="S8" s="152"/>
      <c r="T8" s="152"/>
    </row>
    <row r="9" spans="1:20" ht="20.100000000000001" customHeight="1" x14ac:dyDescent="0.25">
      <c r="A9" s="153"/>
      <c r="B9" s="153"/>
      <c r="C9" s="153"/>
      <c r="D9" s="153"/>
      <c r="E9" s="153"/>
      <c r="F9" s="153"/>
      <c r="G9" s="153"/>
      <c r="H9" s="153"/>
      <c r="I9" s="153"/>
      <c r="J9" s="153"/>
      <c r="K9" s="153"/>
      <c r="L9" s="153"/>
      <c r="M9" s="153"/>
      <c r="N9" s="153"/>
      <c r="O9" s="153"/>
      <c r="P9" s="153"/>
      <c r="Q9" s="153"/>
      <c r="R9" s="153"/>
      <c r="S9" s="153"/>
      <c r="T9" s="153"/>
    </row>
    <row r="10" spans="1:20" ht="27" customHeight="1" x14ac:dyDescent="0.25">
      <c r="A10" s="164" t="s">
        <v>736</v>
      </c>
      <c r="B10" s="165"/>
      <c r="C10" s="165"/>
      <c r="D10" s="165"/>
      <c r="E10" s="165"/>
      <c r="F10" s="165"/>
      <c r="G10" s="165"/>
      <c r="H10" s="165"/>
      <c r="I10" s="165"/>
      <c r="J10" s="165"/>
      <c r="K10" s="165"/>
      <c r="L10" s="165"/>
      <c r="M10" s="165"/>
      <c r="N10" s="165"/>
      <c r="O10" s="165"/>
      <c r="P10" s="165"/>
      <c r="Q10" s="165"/>
      <c r="R10" s="165"/>
      <c r="S10" s="165"/>
      <c r="T10" s="165"/>
    </row>
    <row r="11" spans="1:20" ht="20.100000000000001" customHeight="1" x14ac:dyDescent="0.25">
      <c r="A11" s="60"/>
      <c r="B11" s="4"/>
      <c r="C11" s="4"/>
      <c r="D11" s="4"/>
      <c r="E11" s="4"/>
      <c r="F11" s="4"/>
      <c r="G11" s="4"/>
      <c r="H11" s="4"/>
      <c r="I11" s="4"/>
      <c r="J11" s="4"/>
      <c r="K11" s="4"/>
      <c r="L11" s="4"/>
      <c r="M11" s="4"/>
      <c r="N11" s="4"/>
      <c r="O11" s="4"/>
      <c r="P11" s="4"/>
      <c r="Q11" s="4"/>
      <c r="R11" s="4"/>
      <c r="S11" s="4"/>
      <c r="T11" s="4"/>
    </row>
    <row r="12" spans="1:20" s="7" customFormat="1" ht="20.100000000000001" customHeight="1" x14ac:dyDescent="0.25">
      <c r="A12" s="161" t="s">
        <v>537</v>
      </c>
      <c r="B12" s="161"/>
      <c r="C12" s="161"/>
      <c r="D12" s="161"/>
      <c r="E12" s="161"/>
      <c r="F12" s="161"/>
      <c r="G12" s="161"/>
      <c r="H12" s="161"/>
      <c r="I12" s="161"/>
      <c r="J12" s="161"/>
      <c r="K12" s="161"/>
      <c r="L12" s="161"/>
      <c r="M12" s="161"/>
      <c r="N12" s="161"/>
      <c r="O12" s="161"/>
      <c r="P12" s="161"/>
      <c r="Q12" s="161"/>
      <c r="R12" s="161"/>
      <c r="S12" s="161"/>
      <c r="T12" s="161"/>
    </row>
    <row r="13" spans="1:20" ht="12.75" customHeight="1" thickBot="1" x14ac:dyDescent="0.3">
      <c r="A13" s="166"/>
      <c r="B13" s="166"/>
      <c r="C13" s="166"/>
      <c r="D13" s="166"/>
      <c r="E13" s="166"/>
      <c r="F13" s="166"/>
      <c r="G13" s="166"/>
      <c r="H13" s="166"/>
      <c r="I13" s="166"/>
      <c r="J13" s="166"/>
      <c r="K13" s="166"/>
      <c r="L13" s="166"/>
      <c r="M13" s="166"/>
      <c r="N13" s="166"/>
      <c r="O13" s="166"/>
      <c r="P13" s="166"/>
      <c r="Q13" s="166"/>
      <c r="R13" s="166"/>
      <c r="S13" s="166"/>
      <c r="T13" s="166"/>
    </row>
    <row r="14" spans="1:20" s="5" customFormat="1" ht="20.100000000000001" customHeight="1" x14ac:dyDescent="0.25">
      <c r="A14" s="140" t="s">
        <v>7</v>
      </c>
      <c r="B14" s="143" t="s">
        <v>11</v>
      </c>
      <c r="C14" s="143" t="s">
        <v>9</v>
      </c>
      <c r="D14" s="143" t="s">
        <v>1</v>
      </c>
      <c r="E14" s="143" t="s">
        <v>106</v>
      </c>
      <c r="F14" s="162" t="s">
        <v>22</v>
      </c>
      <c r="G14" s="162"/>
      <c r="H14" s="158" t="s">
        <v>16</v>
      </c>
      <c r="I14" s="146" t="s">
        <v>18</v>
      </c>
      <c r="J14" s="146" t="s">
        <v>12</v>
      </c>
      <c r="K14" s="143" t="s">
        <v>19</v>
      </c>
      <c r="L14" s="143"/>
      <c r="M14" s="143"/>
      <c r="N14" s="143"/>
      <c r="O14" s="143"/>
      <c r="P14" s="143"/>
      <c r="Q14" s="98"/>
      <c r="R14" s="143" t="s">
        <v>0</v>
      </c>
      <c r="S14" s="143"/>
      <c r="T14" s="154" t="s">
        <v>17</v>
      </c>
    </row>
    <row r="15" spans="1:20" s="5" customFormat="1" ht="20.100000000000001" customHeight="1" x14ac:dyDescent="0.25">
      <c r="A15" s="141"/>
      <c r="B15" s="144"/>
      <c r="C15" s="144"/>
      <c r="D15" s="144"/>
      <c r="E15" s="144"/>
      <c r="F15" s="163"/>
      <c r="G15" s="163"/>
      <c r="H15" s="159"/>
      <c r="I15" s="147"/>
      <c r="J15" s="147"/>
      <c r="K15" s="138" t="s">
        <v>2</v>
      </c>
      <c r="L15" s="138"/>
      <c r="M15" s="138" t="s">
        <v>13</v>
      </c>
      <c r="N15" s="157" t="s">
        <v>10</v>
      </c>
      <c r="O15" s="157"/>
      <c r="P15" s="138" t="s">
        <v>8</v>
      </c>
      <c r="Q15" s="20" t="s">
        <v>146</v>
      </c>
      <c r="R15" s="138" t="s">
        <v>14</v>
      </c>
      <c r="S15" s="138" t="s">
        <v>3</v>
      </c>
      <c r="T15" s="155"/>
    </row>
    <row r="16" spans="1:20" s="5" customFormat="1" ht="36.75" customHeight="1" thickBot="1" x14ac:dyDescent="0.3">
      <c r="A16" s="142"/>
      <c r="B16" s="145"/>
      <c r="C16" s="145"/>
      <c r="D16" s="145"/>
      <c r="E16" s="145"/>
      <c r="F16" s="122" t="s">
        <v>23</v>
      </c>
      <c r="G16" s="122" t="s">
        <v>24</v>
      </c>
      <c r="H16" s="160"/>
      <c r="I16" s="148"/>
      <c r="J16" s="148"/>
      <c r="K16" s="123" t="s">
        <v>4</v>
      </c>
      <c r="L16" s="123" t="s">
        <v>20</v>
      </c>
      <c r="M16" s="139"/>
      <c r="N16" s="123" t="s">
        <v>5</v>
      </c>
      <c r="O16" s="123" t="s">
        <v>6</v>
      </c>
      <c r="P16" s="139"/>
      <c r="Q16" s="115" t="s">
        <v>147</v>
      </c>
      <c r="R16" s="139"/>
      <c r="S16" s="139"/>
      <c r="T16" s="156"/>
    </row>
    <row r="17" spans="1:145" s="27" customFormat="1" ht="24.95" customHeight="1" x14ac:dyDescent="0.3">
      <c r="A17" s="124" t="s">
        <v>70</v>
      </c>
      <c r="B17" s="125"/>
      <c r="C17" s="125"/>
      <c r="D17" s="125"/>
      <c r="E17" s="125"/>
      <c r="F17" s="126"/>
      <c r="G17" s="126"/>
      <c r="H17" s="125"/>
      <c r="I17" s="125"/>
      <c r="J17" s="125"/>
      <c r="K17" s="125"/>
      <c r="L17" s="127"/>
      <c r="M17" s="127"/>
      <c r="N17" s="125"/>
      <c r="O17" s="125"/>
      <c r="P17" s="125"/>
      <c r="Q17" s="125"/>
      <c r="R17" s="125"/>
      <c r="S17" s="125"/>
      <c r="T17" s="167"/>
    </row>
    <row r="18" spans="1:145" s="11" customFormat="1" ht="26.25" customHeight="1" x14ac:dyDescent="0.25">
      <c r="A18" s="100">
        <v>1</v>
      </c>
      <c r="B18" s="12" t="s">
        <v>434</v>
      </c>
      <c r="C18" s="8" t="s">
        <v>203</v>
      </c>
      <c r="D18" s="9" t="s">
        <v>21</v>
      </c>
      <c r="E18" s="17" t="s">
        <v>105</v>
      </c>
      <c r="F18" s="45">
        <v>45658</v>
      </c>
      <c r="G18" s="45">
        <v>45839</v>
      </c>
      <c r="H18" s="14">
        <v>65000</v>
      </c>
      <c r="I18" s="14">
        <v>4427.58</v>
      </c>
      <c r="J18" s="14">
        <v>0</v>
      </c>
      <c r="K18" s="14">
        <f>H18*2.87%</f>
        <v>1865.5</v>
      </c>
      <c r="L18" s="14">
        <f>H18*7.1%</f>
        <v>4615</v>
      </c>
      <c r="M18" s="22">
        <f>H18*1.15%</f>
        <v>747.5</v>
      </c>
      <c r="N18" s="14">
        <f>H18*3.04%</f>
        <v>1976</v>
      </c>
      <c r="O18" s="14">
        <f>H18*7.09%</f>
        <v>4608.5</v>
      </c>
      <c r="P18" s="14">
        <f>K18+L18+M18+N18+O18</f>
        <v>13812.5</v>
      </c>
      <c r="Q18" s="14">
        <v>0</v>
      </c>
      <c r="R18" s="14">
        <f>I18+K18+N18+Q18</f>
        <v>8269.08</v>
      </c>
      <c r="S18" s="14">
        <f t="shared" ref="S18:S85" si="0">L18+M18+O18</f>
        <v>9971</v>
      </c>
      <c r="T18" s="168">
        <f>H18-R18</f>
        <v>56730.92</v>
      </c>
      <c r="V18" s="131"/>
    </row>
    <row r="19" spans="1:145" s="11" customFormat="1" ht="26.25" customHeight="1" x14ac:dyDescent="0.25">
      <c r="A19" s="101">
        <v>2</v>
      </c>
      <c r="B19" s="12" t="s">
        <v>242</v>
      </c>
      <c r="C19" s="56" t="s">
        <v>699</v>
      </c>
      <c r="D19" s="44" t="s">
        <v>21</v>
      </c>
      <c r="E19" s="48" t="s">
        <v>104</v>
      </c>
      <c r="F19" s="45">
        <v>45566</v>
      </c>
      <c r="G19" s="45">
        <v>45748</v>
      </c>
      <c r="H19" s="46">
        <v>90000</v>
      </c>
      <c r="I19" s="46">
        <v>9753.1200000000008</v>
      </c>
      <c r="J19" s="46">
        <v>0</v>
      </c>
      <c r="K19" s="14">
        <f>H19*2.87%</f>
        <v>2583</v>
      </c>
      <c r="L19" s="14">
        <f>H19*7.1%</f>
        <v>6390</v>
      </c>
      <c r="M19" s="47">
        <v>890.22</v>
      </c>
      <c r="N19" s="14">
        <f>H19*3.04%</f>
        <v>2736</v>
      </c>
      <c r="O19" s="14">
        <f>H19*7.09%</f>
        <v>6381</v>
      </c>
      <c r="P19" s="46">
        <f>K19+L19+M19+N19+O19</f>
        <v>18980.22</v>
      </c>
      <c r="Q19" s="46">
        <f>J19</f>
        <v>0</v>
      </c>
      <c r="R19" s="14">
        <f>I19+K19+N19+Q19</f>
        <v>15072.12</v>
      </c>
      <c r="S19" s="14">
        <f t="shared" si="0"/>
        <v>13661.22</v>
      </c>
      <c r="T19" s="169">
        <f>H19-R19</f>
        <v>74927.88</v>
      </c>
      <c r="V19" s="131"/>
    </row>
    <row r="20" spans="1:145" s="27" customFormat="1" ht="24.95" customHeight="1" x14ac:dyDescent="0.3">
      <c r="A20" s="99" t="s">
        <v>646</v>
      </c>
      <c r="B20" s="10"/>
      <c r="C20" s="10"/>
      <c r="D20" s="10"/>
      <c r="E20" s="10"/>
      <c r="F20" s="19"/>
      <c r="G20" s="19"/>
      <c r="H20" s="10"/>
      <c r="I20" s="10"/>
      <c r="J20" s="10"/>
      <c r="K20" s="10"/>
      <c r="L20" s="21"/>
      <c r="M20" s="21"/>
      <c r="N20" s="10"/>
      <c r="O20" s="10"/>
      <c r="P20" s="10"/>
      <c r="Q20" s="10"/>
      <c r="R20" s="10"/>
      <c r="S20" s="68"/>
      <c r="T20" s="170"/>
      <c r="U20" s="11"/>
      <c r="V20" s="131"/>
    </row>
    <row r="21" spans="1:145" s="16" customFormat="1" ht="24.95" customHeight="1" x14ac:dyDescent="0.25">
      <c r="A21" s="104">
        <v>3</v>
      </c>
      <c r="B21" s="12" t="s">
        <v>157</v>
      </c>
      <c r="C21" s="8" t="s">
        <v>647</v>
      </c>
      <c r="D21" s="9" t="s">
        <v>21</v>
      </c>
      <c r="E21" s="17" t="s">
        <v>104</v>
      </c>
      <c r="F21" s="45">
        <v>45660</v>
      </c>
      <c r="G21" s="45">
        <v>45841</v>
      </c>
      <c r="H21" s="14">
        <v>170000</v>
      </c>
      <c r="I21" s="15">
        <v>28142.25</v>
      </c>
      <c r="J21" s="15">
        <v>0</v>
      </c>
      <c r="K21" s="14">
        <f t="shared" ref="K21:K33" si="1">H21*2.87%</f>
        <v>4879</v>
      </c>
      <c r="L21" s="14">
        <f t="shared" ref="L21:L33" si="2">H21*7.1%</f>
        <v>12070</v>
      </c>
      <c r="M21" s="14">
        <v>890.22</v>
      </c>
      <c r="N21" s="14">
        <f t="shared" ref="N21:N33" si="3">H21*3.04%</f>
        <v>5168</v>
      </c>
      <c r="O21" s="15">
        <f t="shared" ref="O21:O32" si="4">H21*7.09%</f>
        <v>12053</v>
      </c>
      <c r="P21" s="15">
        <f t="shared" ref="P21:P23" si="5">K21+L21+M21+N21+O21</f>
        <v>35060.22</v>
      </c>
      <c r="Q21" s="15">
        <v>22788.080000000002</v>
      </c>
      <c r="R21" s="14">
        <f t="shared" ref="R21:R33" si="6">I21+K21+N21+Q21</f>
        <v>60977.33</v>
      </c>
      <c r="S21" s="14">
        <f t="shared" si="0"/>
        <v>25013.22</v>
      </c>
      <c r="T21" s="171">
        <f t="shared" ref="T21:T33" si="7">H21-R21</f>
        <v>109022.67</v>
      </c>
      <c r="U21" s="11"/>
      <c r="V21" s="131"/>
    </row>
    <row r="22" spans="1:145" s="38" customFormat="1" ht="24.95" customHeight="1" x14ac:dyDescent="0.25">
      <c r="A22" s="102">
        <v>4</v>
      </c>
      <c r="B22" s="12" t="s">
        <v>134</v>
      </c>
      <c r="C22" s="30" t="s">
        <v>135</v>
      </c>
      <c r="D22" s="31" t="s">
        <v>21</v>
      </c>
      <c r="E22" s="34" t="s">
        <v>105</v>
      </c>
      <c r="F22" s="32">
        <v>45717</v>
      </c>
      <c r="G22" s="32">
        <v>45901</v>
      </c>
      <c r="H22" s="33">
        <v>75000</v>
      </c>
      <c r="I22" s="33">
        <v>6309.38</v>
      </c>
      <c r="J22" s="33">
        <v>0</v>
      </c>
      <c r="K22" s="33">
        <f t="shared" si="1"/>
        <v>2152.5</v>
      </c>
      <c r="L22" s="33">
        <f t="shared" si="2"/>
        <v>5325</v>
      </c>
      <c r="M22" s="35">
        <f>H22*1.15%</f>
        <v>862.5</v>
      </c>
      <c r="N22" s="33">
        <f t="shared" si="3"/>
        <v>2280</v>
      </c>
      <c r="O22" s="33">
        <f t="shared" si="4"/>
        <v>5317.5</v>
      </c>
      <c r="P22" s="33">
        <f t="shared" si="5"/>
        <v>15937.5</v>
      </c>
      <c r="Q22" s="33">
        <v>16882.05</v>
      </c>
      <c r="R22" s="14">
        <f t="shared" si="6"/>
        <v>27623.93</v>
      </c>
      <c r="S22" s="33">
        <f t="shared" si="0"/>
        <v>11505</v>
      </c>
      <c r="T22" s="172">
        <f t="shared" si="7"/>
        <v>47376.07</v>
      </c>
      <c r="U22" s="11"/>
      <c r="V22" s="131"/>
    </row>
    <row r="23" spans="1:145" s="38" customFormat="1" ht="24.95" customHeight="1" x14ac:dyDescent="0.25">
      <c r="A23" s="104">
        <v>5</v>
      </c>
      <c r="B23" s="12" t="s">
        <v>96</v>
      </c>
      <c r="C23" s="50" t="s">
        <v>102</v>
      </c>
      <c r="D23" s="51" t="s">
        <v>21</v>
      </c>
      <c r="E23" s="52" t="s">
        <v>105</v>
      </c>
      <c r="F23" s="55">
        <v>45566</v>
      </c>
      <c r="G23" s="55">
        <v>45748</v>
      </c>
      <c r="H23" s="53">
        <v>48000</v>
      </c>
      <c r="I23" s="53">
        <v>1571.73</v>
      </c>
      <c r="J23" s="53">
        <v>0</v>
      </c>
      <c r="K23" s="33">
        <f t="shared" si="1"/>
        <v>1377.6</v>
      </c>
      <c r="L23" s="33">
        <f t="shared" si="2"/>
        <v>3408</v>
      </c>
      <c r="M23" s="54">
        <f>H23*1.15%</f>
        <v>552</v>
      </c>
      <c r="N23" s="33">
        <f t="shared" si="3"/>
        <v>1459.2</v>
      </c>
      <c r="O23" s="53">
        <f t="shared" si="4"/>
        <v>3403.2</v>
      </c>
      <c r="P23" s="53">
        <f t="shared" si="5"/>
        <v>10200</v>
      </c>
      <c r="Q23" s="53">
        <v>17083.63</v>
      </c>
      <c r="R23" s="14">
        <f t="shared" si="6"/>
        <v>21492.16</v>
      </c>
      <c r="S23" s="33">
        <f t="shared" si="0"/>
        <v>7363.2</v>
      </c>
      <c r="T23" s="173">
        <f t="shared" si="7"/>
        <v>26507.84</v>
      </c>
      <c r="U23" s="11"/>
      <c r="V23" s="131"/>
    </row>
    <row r="24" spans="1:145" s="38" customFormat="1" ht="24.95" customHeight="1" x14ac:dyDescent="0.25">
      <c r="A24" s="102">
        <v>6</v>
      </c>
      <c r="B24" s="12" t="s">
        <v>436</v>
      </c>
      <c r="C24" s="30" t="s">
        <v>135</v>
      </c>
      <c r="D24" s="31" t="s">
        <v>21</v>
      </c>
      <c r="E24" s="31" t="s">
        <v>105</v>
      </c>
      <c r="F24" s="32">
        <v>45689</v>
      </c>
      <c r="G24" s="32">
        <v>45870</v>
      </c>
      <c r="H24" s="33">
        <v>80000</v>
      </c>
      <c r="I24" s="33">
        <v>7400.87</v>
      </c>
      <c r="J24" s="33">
        <v>0</v>
      </c>
      <c r="K24" s="33">
        <f t="shared" si="1"/>
        <v>2296</v>
      </c>
      <c r="L24" s="33">
        <f t="shared" si="2"/>
        <v>5680</v>
      </c>
      <c r="M24" s="33">
        <v>890.22</v>
      </c>
      <c r="N24" s="33">
        <f t="shared" si="3"/>
        <v>2432</v>
      </c>
      <c r="O24" s="53">
        <f t="shared" si="4"/>
        <v>5672</v>
      </c>
      <c r="P24" s="33">
        <f>K24+L24+M24+N24+O24</f>
        <v>16970.22</v>
      </c>
      <c r="Q24" s="33">
        <f>J24</f>
        <v>0</v>
      </c>
      <c r="R24" s="14">
        <f t="shared" si="6"/>
        <v>12128.87</v>
      </c>
      <c r="S24" s="33">
        <f t="shared" si="0"/>
        <v>12242.22</v>
      </c>
      <c r="T24" s="172">
        <f t="shared" si="7"/>
        <v>67871.13</v>
      </c>
      <c r="U24" s="11"/>
      <c r="V24" s="131"/>
    </row>
    <row r="25" spans="1:145" s="38" customFormat="1" ht="24.95" customHeight="1" x14ac:dyDescent="0.25">
      <c r="A25" s="104">
        <v>7</v>
      </c>
      <c r="B25" s="12" t="s">
        <v>284</v>
      </c>
      <c r="C25" s="30" t="s">
        <v>91</v>
      </c>
      <c r="D25" s="31" t="s">
        <v>21</v>
      </c>
      <c r="E25" s="31" t="s">
        <v>105</v>
      </c>
      <c r="F25" s="32">
        <v>45597</v>
      </c>
      <c r="G25" s="32">
        <v>45778</v>
      </c>
      <c r="H25" s="33">
        <v>90000</v>
      </c>
      <c r="I25" s="33">
        <v>9753.1200000000008</v>
      </c>
      <c r="J25" s="33">
        <v>0</v>
      </c>
      <c r="K25" s="33">
        <f t="shared" si="1"/>
        <v>2583</v>
      </c>
      <c r="L25" s="33">
        <f t="shared" si="2"/>
        <v>6390</v>
      </c>
      <c r="M25" s="33">
        <v>890.22</v>
      </c>
      <c r="N25" s="33">
        <f t="shared" si="3"/>
        <v>2736</v>
      </c>
      <c r="O25" s="53">
        <f t="shared" si="4"/>
        <v>6381</v>
      </c>
      <c r="P25" s="33">
        <f t="shared" ref="P25:P26" si="8">K25+L25+M25+N25+O25</f>
        <v>18980.22</v>
      </c>
      <c r="Q25" s="33">
        <f>J25</f>
        <v>0</v>
      </c>
      <c r="R25" s="14">
        <f t="shared" si="6"/>
        <v>15072.12</v>
      </c>
      <c r="S25" s="33">
        <f t="shared" si="0"/>
        <v>13661.22</v>
      </c>
      <c r="T25" s="172">
        <f t="shared" si="7"/>
        <v>74927.88</v>
      </c>
      <c r="U25" s="11"/>
      <c r="V25" s="131"/>
    </row>
    <row r="26" spans="1:145" s="38" customFormat="1" ht="24.95" customHeight="1" x14ac:dyDescent="0.25">
      <c r="A26" s="102">
        <v>8</v>
      </c>
      <c r="B26" s="12" t="s">
        <v>329</v>
      </c>
      <c r="C26" s="30" t="s">
        <v>91</v>
      </c>
      <c r="D26" s="31" t="s">
        <v>21</v>
      </c>
      <c r="E26" s="31" t="s">
        <v>105</v>
      </c>
      <c r="F26" s="32">
        <v>45717</v>
      </c>
      <c r="G26" s="32">
        <v>45901</v>
      </c>
      <c r="H26" s="33">
        <v>65000</v>
      </c>
      <c r="I26" s="33">
        <v>0</v>
      </c>
      <c r="J26" s="33">
        <v>0</v>
      </c>
      <c r="K26" s="33">
        <f t="shared" si="1"/>
        <v>1865.5</v>
      </c>
      <c r="L26" s="33">
        <f t="shared" si="2"/>
        <v>4615</v>
      </c>
      <c r="M26" s="33">
        <f>H26*1.15%</f>
        <v>747.5</v>
      </c>
      <c r="N26" s="33">
        <f t="shared" si="3"/>
        <v>1976</v>
      </c>
      <c r="O26" s="53">
        <f t="shared" si="4"/>
        <v>4608.5</v>
      </c>
      <c r="P26" s="33">
        <f t="shared" si="8"/>
        <v>13812.5</v>
      </c>
      <c r="Q26" s="33">
        <v>14910.01</v>
      </c>
      <c r="R26" s="14">
        <f t="shared" si="6"/>
        <v>18751.509999999998</v>
      </c>
      <c r="S26" s="33">
        <f t="shared" si="0"/>
        <v>9971</v>
      </c>
      <c r="T26" s="172">
        <f t="shared" si="7"/>
        <v>46248.49</v>
      </c>
      <c r="U26" s="11"/>
      <c r="V26" s="131"/>
    </row>
    <row r="27" spans="1:145" s="38" customFormat="1" ht="24.95" customHeight="1" x14ac:dyDescent="0.25">
      <c r="A27" s="104">
        <v>9</v>
      </c>
      <c r="B27" s="12" t="s">
        <v>435</v>
      </c>
      <c r="C27" s="30" t="s">
        <v>330</v>
      </c>
      <c r="D27" s="31" t="s">
        <v>21</v>
      </c>
      <c r="E27" s="31" t="s">
        <v>104</v>
      </c>
      <c r="F27" s="32">
        <v>45717</v>
      </c>
      <c r="G27" s="32">
        <v>45901</v>
      </c>
      <c r="H27" s="33">
        <v>60000</v>
      </c>
      <c r="I27" s="33">
        <v>3486.68</v>
      </c>
      <c r="J27" s="33">
        <v>0</v>
      </c>
      <c r="K27" s="33">
        <f t="shared" si="1"/>
        <v>1722</v>
      </c>
      <c r="L27" s="33">
        <f t="shared" si="2"/>
        <v>4260</v>
      </c>
      <c r="M27" s="35">
        <f>H27*1.15%</f>
        <v>690</v>
      </c>
      <c r="N27" s="33">
        <f t="shared" si="3"/>
        <v>1824</v>
      </c>
      <c r="O27" s="53">
        <f t="shared" si="4"/>
        <v>4254</v>
      </c>
      <c r="P27" s="33">
        <f t="shared" ref="P27:P30" si="9">K27+L27+M27+N27+O27</f>
        <v>12750</v>
      </c>
      <c r="Q27" s="33">
        <v>0</v>
      </c>
      <c r="R27" s="14">
        <f t="shared" si="6"/>
        <v>7032.68</v>
      </c>
      <c r="S27" s="33">
        <f t="shared" si="0"/>
        <v>9204</v>
      </c>
      <c r="T27" s="172">
        <f t="shared" si="7"/>
        <v>52967.32</v>
      </c>
      <c r="U27" s="11"/>
      <c r="V27" s="131"/>
    </row>
    <row r="28" spans="1:145" s="38" customFormat="1" ht="24.95" customHeight="1" x14ac:dyDescent="0.25">
      <c r="A28" s="102">
        <v>10</v>
      </c>
      <c r="B28" s="12" t="s">
        <v>286</v>
      </c>
      <c r="C28" s="30" t="s">
        <v>91</v>
      </c>
      <c r="D28" s="31" t="s">
        <v>21</v>
      </c>
      <c r="E28" s="34" t="s">
        <v>104</v>
      </c>
      <c r="F28" s="32">
        <v>45597</v>
      </c>
      <c r="G28" s="32">
        <v>45778</v>
      </c>
      <c r="H28" s="33">
        <v>90000</v>
      </c>
      <c r="I28" s="33">
        <v>9753.1200000000008</v>
      </c>
      <c r="J28" s="33">
        <v>0</v>
      </c>
      <c r="K28" s="33">
        <f t="shared" si="1"/>
        <v>2583</v>
      </c>
      <c r="L28" s="33">
        <f t="shared" si="2"/>
        <v>6390</v>
      </c>
      <c r="M28" s="35">
        <v>890.22</v>
      </c>
      <c r="N28" s="33">
        <f t="shared" si="3"/>
        <v>2736</v>
      </c>
      <c r="O28" s="53">
        <f t="shared" si="4"/>
        <v>6381</v>
      </c>
      <c r="P28" s="33">
        <f t="shared" si="9"/>
        <v>18980.22</v>
      </c>
      <c r="Q28" s="33">
        <v>0</v>
      </c>
      <c r="R28" s="14">
        <f t="shared" si="6"/>
        <v>15072.12</v>
      </c>
      <c r="S28" s="33">
        <f t="shared" si="0"/>
        <v>13661.22</v>
      </c>
      <c r="T28" s="172">
        <f t="shared" si="7"/>
        <v>74927.88</v>
      </c>
      <c r="U28" s="11"/>
      <c r="V28" s="131"/>
    </row>
    <row r="29" spans="1:145" s="38" customFormat="1" ht="24.95" customHeight="1" x14ac:dyDescent="0.25">
      <c r="A29" s="104">
        <v>11</v>
      </c>
      <c r="B29" s="12" t="s">
        <v>452</v>
      </c>
      <c r="C29" s="30" t="s">
        <v>91</v>
      </c>
      <c r="D29" s="31" t="s">
        <v>21</v>
      </c>
      <c r="E29" s="31" t="s">
        <v>105</v>
      </c>
      <c r="F29" s="32">
        <v>45597</v>
      </c>
      <c r="G29" s="32">
        <v>45778</v>
      </c>
      <c r="H29" s="33">
        <v>90000</v>
      </c>
      <c r="I29" s="33">
        <v>9753.1200000000008</v>
      </c>
      <c r="J29" s="33">
        <v>0</v>
      </c>
      <c r="K29" s="33">
        <f t="shared" si="1"/>
        <v>2583</v>
      </c>
      <c r="L29" s="33">
        <f t="shared" si="2"/>
        <v>6390</v>
      </c>
      <c r="M29" s="33">
        <v>890.22</v>
      </c>
      <c r="N29" s="33">
        <f t="shared" si="3"/>
        <v>2736</v>
      </c>
      <c r="O29" s="53">
        <f t="shared" si="4"/>
        <v>6381</v>
      </c>
      <c r="P29" s="33">
        <f t="shared" si="9"/>
        <v>18980.22</v>
      </c>
      <c r="Q29" s="33">
        <v>0</v>
      </c>
      <c r="R29" s="14">
        <f t="shared" si="6"/>
        <v>15072.12</v>
      </c>
      <c r="S29" s="33">
        <f t="shared" si="0"/>
        <v>13661.22</v>
      </c>
      <c r="T29" s="172">
        <f t="shared" si="7"/>
        <v>74927.88</v>
      </c>
      <c r="U29" s="11"/>
      <c r="V29" s="131"/>
    </row>
    <row r="30" spans="1:145" s="38" customFormat="1" ht="24.95" customHeight="1" x14ac:dyDescent="0.25">
      <c r="A30" s="102">
        <v>12</v>
      </c>
      <c r="B30" s="24" t="s">
        <v>521</v>
      </c>
      <c r="C30" s="79" t="s">
        <v>522</v>
      </c>
      <c r="D30" s="93" t="s">
        <v>21</v>
      </c>
      <c r="E30" s="93" t="s">
        <v>105</v>
      </c>
      <c r="F30" s="55">
        <v>45658</v>
      </c>
      <c r="G30" s="55">
        <v>45839</v>
      </c>
      <c r="H30" s="35">
        <v>43000</v>
      </c>
      <c r="I30" s="35">
        <v>866.06</v>
      </c>
      <c r="J30" s="35">
        <v>0</v>
      </c>
      <c r="K30" s="35">
        <f t="shared" si="1"/>
        <v>1234.0999999999999</v>
      </c>
      <c r="L30" s="35">
        <f t="shared" si="2"/>
        <v>3053</v>
      </c>
      <c r="M30" s="35">
        <f>H30*1.15%</f>
        <v>494.5</v>
      </c>
      <c r="N30" s="35">
        <f t="shared" si="3"/>
        <v>1307.2</v>
      </c>
      <c r="O30" s="54">
        <f t="shared" si="4"/>
        <v>3048.7</v>
      </c>
      <c r="P30" s="35">
        <f t="shared" si="9"/>
        <v>9137.5</v>
      </c>
      <c r="Q30" s="35">
        <v>0</v>
      </c>
      <c r="R30" s="14">
        <f t="shared" si="6"/>
        <v>3407.36</v>
      </c>
      <c r="S30" s="35">
        <f t="shared" si="0"/>
        <v>6596.2</v>
      </c>
      <c r="T30" s="174">
        <f t="shared" si="7"/>
        <v>39592.639999999999</v>
      </c>
      <c r="U30" s="11"/>
      <c r="V30" s="131"/>
    </row>
    <row r="31" spans="1:145" s="30" customFormat="1" ht="24.95" customHeight="1" x14ac:dyDescent="0.25">
      <c r="A31" s="104">
        <v>13</v>
      </c>
      <c r="B31" s="12" t="s">
        <v>616</v>
      </c>
      <c r="C31" s="8" t="s">
        <v>135</v>
      </c>
      <c r="D31" s="31" t="s">
        <v>21</v>
      </c>
      <c r="E31" s="31" t="s">
        <v>105</v>
      </c>
      <c r="F31" s="55">
        <v>45658</v>
      </c>
      <c r="G31" s="55">
        <v>45839</v>
      </c>
      <c r="H31" s="33">
        <v>55000</v>
      </c>
      <c r="I31" s="33">
        <v>2559.6799999999998</v>
      </c>
      <c r="J31" s="33">
        <v>0</v>
      </c>
      <c r="K31" s="33">
        <f t="shared" si="1"/>
        <v>1578.5</v>
      </c>
      <c r="L31" s="33">
        <f t="shared" si="2"/>
        <v>3905</v>
      </c>
      <c r="M31" s="33">
        <f>H31*1.15%</f>
        <v>632.5</v>
      </c>
      <c r="N31" s="33">
        <f t="shared" si="3"/>
        <v>1672</v>
      </c>
      <c r="O31" s="53">
        <f t="shared" si="4"/>
        <v>3899.5</v>
      </c>
      <c r="P31" s="33">
        <f t="shared" ref="P31:P33" si="10">K31+L31+M31+N31+O31</f>
        <v>11687.5</v>
      </c>
      <c r="Q31" s="33">
        <v>0</v>
      </c>
      <c r="R31" s="14">
        <f t="shared" si="6"/>
        <v>5810.18</v>
      </c>
      <c r="S31" s="33">
        <f t="shared" ref="S31:S33" si="11">L31+M31+O31</f>
        <v>8437</v>
      </c>
      <c r="T31" s="172">
        <f t="shared" si="7"/>
        <v>49189.82</v>
      </c>
      <c r="U31" s="11"/>
      <c r="V31" s="131"/>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c r="EC31" s="38"/>
      <c r="ED31" s="38"/>
      <c r="EE31" s="38"/>
      <c r="EF31" s="38"/>
      <c r="EG31" s="38"/>
      <c r="EH31" s="38"/>
      <c r="EI31" s="38"/>
      <c r="EJ31" s="38"/>
      <c r="EK31" s="38"/>
      <c r="EL31" s="38"/>
      <c r="EM31" s="38"/>
      <c r="EN31" s="38"/>
      <c r="EO31" s="38"/>
    </row>
    <row r="32" spans="1:145" s="16" customFormat="1" ht="24.95" customHeight="1" x14ac:dyDescent="0.25">
      <c r="A32" s="102">
        <v>14</v>
      </c>
      <c r="B32" s="12" t="s">
        <v>671</v>
      </c>
      <c r="C32" s="8" t="s">
        <v>405</v>
      </c>
      <c r="D32" s="9" t="s">
        <v>21</v>
      </c>
      <c r="E32" s="9" t="s">
        <v>105</v>
      </c>
      <c r="F32" s="45">
        <v>45689</v>
      </c>
      <c r="G32" s="45">
        <v>45870</v>
      </c>
      <c r="H32" s="14">
        <v>80000</v>
      </c>
      <c r="I32" s="14">
        <v>7400.87</v>
      </c>
      <c r="J32" s="14">
        <v>0</v>
      </c>
      <c r="K32" s="14">
        <f t="shared" si="1"/>
        <v>2296</v>
      </c>
      <c r="L32" s="14">
        <f t="shared" si="2"/>
        <v>5680</v>
      </c>
      <c r="M32" s="14">
        <v>890.22</v>
      </c>
      <c r="N32" s="14">
        <f t="shared" si="3"/>
        <v>2432</v>
      </c>
      <c r="O32" s="46">
        <f t="shared" si="4"/>
        <v>5672</v>
      </c>
      <c r="P32" s="14">
        <f t="shared" si="10"/>
        <v>16970.22</v>
      </c>
      <c r="Q32" s="14">
        <v>0</v>
      </c>
      <c r="R32" s="14">
        <f t="shared" si="6"/>
        <v>12128.87</v>
      </c>
      <c r="S32" s="14">
        <f t="shared" si="11"/>
        <v>12242.22</v>
      </c>
      <c r="T32" s="168">
        <f t="shared" si="7"/>
        <v>67871.13</v>
      </c>
      <c r="U32" s="11"/>
      <c r="V32" s="131"/>
    </row>
    <row r="33" spans="1:22" s="38" customFormat="1" ht="24.95" customHeight="1" x14ac:dyDescent="0.25">
      <c r="A33" s="102">
        <v>15</v>
      </c>
      <c r="B33" s="29" t="s">
        <v>721</v>
      </c>
      <c r="C33" s="135" t="s">
        <v>722</v>
      </c>
      <c r="D33" s="31" t="s">
        <v>21</v>
      </c>
      <c r="E33" s="34" t="s">
        <v>105</v>
      </c>
      <c r="F33" s="32">
        <v>45717</v>
      </c>
      <c r="G33" s="32">
        <v>45901</v>
      </c>
      <c r="H33" s="33">
        <v>90000</v>
      </c>
      <c r="I33" s="33">
        <v>9753.1200000000008</v>
      </c>
      <c r="J33" s="33">
        <v>0</v>
      </c>
      <c r="K33" s="33">
        <f t="shared" si="1"/>
        <v>2583</v>
      </c>
      <c r="L33" s="33">
        <f t="shared" si="2"/>
        <v>6390</v>
      </c>
      <c r="M33" s="33">
        <v>890.22</v>
      </c>
      <c r="N33" s="33">
        <f t="shared" si="3"/>
        <v>2736</v>
      </c>
      <c r="O33" s="33">
        <v>6381</v>
      </c>
      <c r="P33" s="33">
        <f t="shared" si="10"/>
        <v>18980.22</v>
      </c>
      <c r="Q33" s="33">
        <f>J33</f>
        <v>0</v>
      </c>
      <c r="R33" s="33">
        <f t="shared" si="6"/>
        <v>15072.12</v>
      </c>
      <c r="S33" s="33">
        <f t="shared" si="11"/>
        <v>13661.22</v>
      </c>
      <c r="T33" s="172">
        <f t="shared" si="7"/>
        <v>74927.88</v>
      </c>
      <c r="U33" s="39"/>
      <c r="V33" s="134"/>
    </row>
    <row r="34" spans="1:22" s="27" customFormat="1" ht="24.95" customHeight="1" x14ac:dyDescent="0.3">
      <c r="A34" s="103" t="s">
        <v>645</v>
      </c>
      <c r="B34" s="81"/>
      <c r="C34" s="81"/>
      <c r="D34" s="81"/>
      <c r="E34" s="81"/>
      <c r="F34" s="82"/>
      <c r="G34" s="82"/>
      <c r="H34" s="81"/>
      <c r="I34" s="81"/>
      <c r="J34" s="81"/>
      <c r="K34" s="81"/>
      <c r="L34" s="83"/>
      <c r="M34" s="83"/>
      <c r="N34" s="81"/>
      <c r="O34" s="81"/>
      <c r="P34" s="81"/>
      <c r="Q34" s="81"/>
      <c r="R34" s="81"/>
      <c r="S34" s="84"/>
      <c r="T34" s="175"/>
      <c r="U34" s="11"/>
      <c r="V34" s="131"/>
    </row>
    <row r="35" spans="1:22" s="11" customFormat="1" ht="24.95" customHeight="1" x14ac:dyDescent="0.25">
      <c r="A35" s="104">
        <v>16</v>
      </c>
      <c r="B35" s="12" t="s">
        <v>243</v>
      </c>
      <c r="C35" s="119" t="s">
        <v>698</v>
      </c>
      <c r="D35" s="9" t="s">
        <v>21</v>
      </c>
      <c r="E35" s="17" t="s">
        <v>104</v>
      </c>
      <c r="F35" s="13">
        <v>45717</v>
      </c>
      <c r="G35" s="13">
        <v>45901</v>
      </c>
      <c r="H35" s="14">
        <v>115000</v>
      </c>
      <c r="I35" s="14">
        <v>15633.74</v>
      </c>
      <c r="J35" s="14">
        <v>0</v>
      </c>
      <c r="K35" s="14">
        <f>H35*2.87%</f>
        <v>3300.5</v>
      </c>
      <c r="L35" s="14">
        <f>H35*7.1%</f>
        <v>8165</v>
      </c>
      <c r="M35" s="15">
        <v>890.22</v>
      </c>
      <c r="N35" s="14">
        <f>H35*3.04%</f>
        <v>3496</v>
      </c>
      <c r="O35" s="46">
        <f>H35*7.09%</f>
        <v>8153.5</v>
      </c>
      <c r="P35" s="14">
        <f t="shared" ref="P35" si="12">K35+L35+M35+N35+O35</f>
        <v>24005.22</v>
      </c>
      <c r="Q35" s="14">
        <v>15066</v>
      </c>
      <c r="R35" s="14">
        <f>I35+K35+N35+Q35</f>
        <v>37496.239999999998</v>
      </c>
      <c r="S35" s="14">
        <f t="shared" si="0"/>
        <v>17208.72</v>
      </c>
      <c r="T35" s="168">
        <f>H35-R35</f>
        <v>77503.759999999995</v>
      </c>
      <c r="V35" s="131"/>
    </row>
    <row r="36" spans="1:22" s="16" customFormat="1" ht="24.95" customHeight="1" x14ac:dyDescent="0.25">
      <c r="A36" s="105">
        <v>17</v>
      </c>
      <c r="B36" s="24" t="s">
        <v>142</v>
      </c>
      <c r="C36" s="57" t="s">
        <v>91</v>
      </c>
      <c r="D36" s="58" t="s">
        <v>21</v>
      </c>
      <c r="E36" s="58" t="s">
        <v>105</v>
      </c>
      <c r="F36" s="88">
        <v>45566</v>
      </c>
      <c r="G36" s="88">
        <v>45748</v>
      </c>
      <c r="H36" s="47">
        <v>75000</v>
      </c>
      <c r="I36" s="47">
        <v>0</v>
      </c>
      <c r="J36" s="47">
        <v>0</v>
      </c>
      <c r="K36" s="22">
        <f>H36*2.87%</f>
        <v>2152.5</v>
      </c>
      <c r="L36" s="22">
        <f>H36*7.1%</f>
        <v>5325</v>
      </c>
      <c r="M36" s="35">
        <f>H36*1.15%</f>
        <v>862.5</v>
      </c>
      <c r="N36" s="22">
        <f>H36*3.04%</f>
        <v>2280</v>
      </c>
      <c r="O36" s="47">
        <f>H36*7.09%</f>
        <v>5317.5</v>
      </c>
      <c r="P36" s="47">
        <f>K36+L36+M36+N36+O36</f>
        <v>15937.5</v>
      </c>
      <c r="Q36" s="47">
        <v>3316</v>
      </c>
      <c r="R36" s="14">
        <f>I36+K36+N36+Q36</f>
        <v>7748.5</v>
      </c>
      <c r="S36" s="22">
        <f>L36+M36+O36</f>
        <v>11505</v>
      </c>
      <c r="T36" s="176">
        <f>H36-R36</f>
        <v>67251.5</v>
      </c>
      <c r="U36" s="11"/>
      <c r="V36" s="131"/>
    </row>
    <row r="37" spans="1:22" s="16" customFormat="1" ht="24.95" customHeight="1" x14ac:dyDescent="0.25">
      <c r="A37" s="99" t="s">
        <v>713</v>
      </c>
      <c r="B37" s="90"/>
      <c r="C37" s="90"/>
      <c r="D37" s="90"/>
      <c r="E37" s="90"/>
      <c r="F37" s="90"/>
      <c r="G37" s="90"/>
      <c r="H37" s="90"/>
      <c r="I37" s="90"/>
      <c r="J37" s="90"/>
      <c r="K37" s="90"/>
      <c r="L37" s="90"/>
      <c r="M37" s="90"/>
      <c r="N37" s="90"/>
      <c r="O37" s="90"/>
      <c r="P37" s="90"/>
      <c r="Q37" s="90"/>
      <c r="R37" s="90"/>
      <c r="S37" s="90"/>
      <c r="T37" s="177"/>
      <c r="U37" s="11"/>
      <c r="V37" s="131"/>
    </row>
    <row r="38" spans="1:22" s="16" customFormat="1" ht="24.95" customHeight="1" x14ac:dyDescent="0.25">
      <c r="A38" s="106">
        <v>18</v>
      </c>
      <c r="B38" s="128" t="s">
        <v>178</v>
      </c>
      <c r="C38" s="8" t="s">
        <v>700</v>
      </c>
      <c r="D38" s="17" t="s">
        <v>21</v>
      </c>
      <c r="E38" s="17" t="s">
        <v>105</v>
      </c>
      <c r="F38" s="89">
        <v>45717</v>
      </c>
      <c r="G38" s="89">
        <v>45901</v>
      </c>
      <c r="H38" s="15">
        <v>115000</v>
      </c>
      <c r="I38" s="15">
        <v>15633.74</v>
      </c>
      <c r="J38" s="15">
        <v>0</v>
      </c>
      <c r="K38" s="15">
        <f>H38*2.87%</f>
        <v>3300.5</v>
      </c>
      <c r="L38" s="15">
        <f>H38*7.1%</f>
        <v>8165</v>
      </c>
      <c r="M38" s="15">
        <v>890.22</v>
      </c>
      <c r="N38" s="15">
        <f>H38*3.04%</f>
        <v>3496</v>
      </c>
      <c r="O38" s="49">
        <f>H38*7.09%</f>
        <v>8153.5</v>
      </c>
      <c r="P38" s="15">
        <f>K38+L38+M38+N38+O38</f>
        <v>24005.22</v>
      </c>
      <c r="Q38" s="15">
        <v>32987.620000000003</v>
      </c>
      <c r="R38" s="14">
        <f>I38+K38+N38+Q38</f>
        <v>55417.86</v>
      </c>
      <c r="S38" s="15">
        <f>L38+M38+O38</f>
        <v>17208.72</v>
      </c>
      <c r="T38" s="171">
        <f>H38-R38</f>
        <v>59582.14</v>
      </c>
      <c r="U38" s="11"/>
      <c r="V38" s="131"/>
    </row>
    <row r="39" spans="1:22" s="16" customFormat="1" ht="24.95" customHeight="1" x14ac:dyDescent="0.25">
      <c r="A39" s="104">
        <v>19</v>
      </c>
      <c r="B39" s="12" t="s">
        <v>210</v>
      </c>
      <c r="C39" s="8" t="s">
        <v>179</v>
      </c>
      <c r="D39" s="9" t="s">
        <v>21</v>
      </c>
      <c r="E39" s="17" t="s">
        <v>104</v>
      </c>
      <c r="F39" s="13">
        <v>45689</v>
      </c>
      <c r="G39" s="13">
        <v>45870</v>
      </c>
      <c r="H39" s="14">
        <v>80000</v>
      </c>
      <c r="I39" s="14">
        <v>7400.87</v>
      </c>
      <c r="J39" s="14">
        <v>0</v>
      </c>
      <c r="K39" s="14">
        <f>H39*2.87%</f>
        <v>2296</v>
      </c>
      <c r="L39" s="14">
        <f>H39*7.1%</f>
        <v>5680</v>
      </c>
      <c r="M39" s="46">
        <v>890.22</v>
      </c>
      <c r="N39" s="14">
        <f>H39*3.04%</f>
        <v>2432</v>
      </c>
      <c r="O39" s="46">
        <f>H39*7.09%</f>
        <v>5672</v>
      </c>
      <c r="P39" s="14">
        <f t="shared" ref="P39" si="13">K39+L39+M39+N39+O39</f>
        <v>16970.22</v>
      </c>
      <c r="Q39" s="14">
        <v>0</v>
      </c>
      <c r="R39" s="14">
        <f>I39+K39+N39+Q39</f>
        <v>12128.87</v>
      </c>
      <c r="S39" s="14">
        <f>L39+M39+O39</f>
        <v>12242.22</v>
      </c>
      <c r="T39" s="168">
        <f>H39-R39</f>
        <v>67871.13</v>
      </c>
      <c r="U39" s="11"/>
      <c r="V39" s="131"/>
    </row>
    <row r="40" spans="1:22" s="16" customFormat="1" ht="24.95" customHeight="1" x14ac:dyDescent="0.25">
      <c r="A40" s="106">
        <v>20</v>
      </c>
      <c r="B40" s="12" t="s">
        <v>404</v>
      </c>
      <c r="C40" s="8" t="s">
        <v>405</v>
      </c>
      <c r="D40" s="9" t="s">
        <v>21</v>
      </c>
      <c r="E40" s="9" t="s">
        <v>105</v>
      </c>
      <c r="F40" s="13">
        <v>45717</v>
      </c>
      <c r="G40" s="13">
        <v>45901</v>
      </c>
      <c r="H40" s="14">
        <v>65000</v>
      </c>
      <c r="I40" s="14">
        <v>4427.58</v>
      </c>
      <c r="J40" s="14">
        <v>0</v>
      </c>
      <c r="K40" s="14">
        <f>H40*2.87%</f>
        <v>1865.5</v>
      </c>
      <c r="L40" s="14">
        <f>H40*7.1%</f>
        <v>4615</v>
      </c>
      <c r="M40" s="22">
        <f>H40*1.15%</f>
        <v>747.5</v>
      </c>
      <c r="N40" s="14">
        <f>H40*3.04%</f>
        <v>1976</v>
      </c>
      <c r="O40" s="46">
        <f>H40*7.09%</f>
        <v>4608.5</v>
      </c>
      <c r="P40" s="14">
        <f>K40+L40+M40+N40+O40</f>
        <v>13812.5</v>
      </c>
      <c r="Q40" s="14">
        <v>0</v>
      </c>
      <c r="R40" s="14">
        <f>I40+K40+N40+Q40</f>
        <v>8269.08</v>
      </c>
      <c r="S40" s="14">
        <f>L40+M40+O40</f>
        <v>9971</v>
      </c>
      <c r="T40" s="168">
        <f>H40-R40</f>
        <v>56730.92</v>
      </c>
      <c r="U40" s="11"/>
      <c r="V40" s="131"/>
    </row>
    <row r="41" spans="1:22" s="16" customFormat="1" ht="24.95" customHeight="1" x14ac:dyDescent="0.25">
      <c r="A41" s="104">
        <v>21</v>
      </c>
      <c r="B41" s="12" t="s">
        <v>515</v>
      </c>
      <c r="C41" s="8" t="s">
        <v>405</v>
      </c>
      <c r="D41" s="9" t="s">
        <v>21</v>
      </c>
      <c r="E41" s="9" t="s">
        <v>105</v>
      </c>
      <c r="F41" s="13">
        <v>45689</v>
      </c>
      <c r="G41" s="13">
        <v>45870</v>
      </c>
      <c r="H41" s="14">
        <v>65000</v>
      </c>
      <c r="I41" s="14">
        <v>4427.58</v>
      </c>
      <c r="J41" s="14">
        <v>0</v>
      </c>
      <c r="K41" s="14">
        <f>H41*2.87%</f>
        <v>1865.5</v>
      </c>
      <c r="L41" s="14">
        <f>H41*7.1%</f>
        <v>4615</v>
      </c>
      <c r="M41" s="14">
        <f>H41*1.15%</f>
        <v>747.5</v>
      </c>
      <c r="N41" s="14">
        <f>H41*3.04%</f>
        <v>1976</v>
      </c>
      <c r="O41" s="46">
        <f>H41*7.09%</f>
        <v>4608.5</v>
      </c>
      <c r="P41" s="14">
        <f>K41+L41+M41+N41+O41</f>
        <v>13812.5</v>
      </c>
      <c r="Q41" s="14">
        <v>4776.2</v>
      </c>
      <c r="R41" s="14">
        <f>I41+K41+N41+Q41</f>
        <v>13045.28</v>
      </c>
      <c r="S41" s="14">
        <f>L41+M41+O41</f>
        <v>9971</v>
      </c>
      <c r="T41" s="168">
        <f>H41-R41</f>
        <v>51954.720000000001</v>
      </c>
      <c r="U41" s="11"/>
      <c r="V41" s="131"/>
    </row>
    <row r="42" spans="1:22" s="16" customFormat="1" ht="24.95" customHeight="1" x14ac:dyDescent="0.3">
      <c r="A42" s="103" t="s">
        <v>387</v>
      </c>
      <c r="B42" s="81"/>
      <c r="C42" s="81"/>
      <c r="D42" s="81"/>
      <c r="E42" s="81"/>
      <c r="F42" s="82"/>
      <c r="G42" s="82"/>
      <c r="H42" s="81"/>
      <c r="I42" s="81"/>
      <c r="J42" s="81"/>
      <c r="K42" s="81"/>
      <c r="L42" s="83"/>
      <c r="M42" s="83"/>
      <c r="N42" s="81"/>
      <c r="O42" s="81"/>
      <c r="P42" s="81"/>
      <c r="Q42" s="81"/>
      <c r="R42" s="81"/>
      <c r="S42" s="84"/>
      <c r="T42" s="175"/>
      <c r="U42" s="11"/>
      <c r="V42" s="131"/>
    </row>
    <row r="43" spans="1:22" s="38" customFormat="1" ht="24.95" customHeight="1" x14ac:dyDescent="0.25">
      <c r="A43" s="107">
        <v>22</v>
      </c>
      <c r="B43" s="12" t="s">
        <v>533</v>
      </c>
      <c r="C43" s="30" t="s">
        <v>697</v>
      </c>
      <c r="D43" s="31" t="s">
        <v>21</v>
      </c>
      <c r="E43" s="34" t="s">
        <v>105</v>
      </c>
      <c r="F43" s="55">
        <v>45566</v>
      </c>
      <c r="G43" s="55">
        <v>45748</v>
      </c>
      <c r="H43" s="33">
        <v>110000</v>
      </c>
      <c r="I43" s="33">
        <v>14457.62</v>
      </c>
      <c r="J43" s="33">
        <v>0</v>
      </c>
      <c r="K43" s="33">
        <f>H43*2.87%</f>
        <v>3157</v>
      </c>
      <c r="L43" s="33">
        <f>H43*7.1%</f>
        <v>7810</v>
      </c>
      <c r="M43" s="33">
        <v>890.22</v>
      </c>
      <c r="N43" s="33">
        <f>H43*3.04%</f>
        <v>3344</v>
      </c>
      <c r="O43" s="33">
        <f>H43*7.09%</f>
        <v>7799</v>
      </c>
      <c r="P43" s="33">
        <f>K43+L43+M43+N43+O43</f>
        <v>23000.22</v>
      </c>
      <c r="Q43" s="33">
        <f>J43</f>
        <v>0</v>
      </c>
      <c r="R43" s="14">
        <f>I43+K43+N43+Q43</f>
        <v>20958.62</v>
      </c>
      <c r="S43" s="33">
        <f>L43+M43+O43</f>
        <v>16499.22</v>
      </c>
      <c r="T43" s="172">
        <f>H43-R43</f>
        <v>89041.38</v>
      </c>
      <c r="U43" s="11"/>
      <c r="V43" s="131"/>
    </row>
    <row r="44" spans="1:22" s="27" customFormat="1" ht="24.95" customHeight="1" x14ac:dyDescent="0.3">
      <c r="A44" s="99" t="s">
        <v>71</v>
      </c>
      <c r="B44" s="10"/>
      <c r="C44" s="10"/>
      <c r="D44" s="10"/>
      <c r="E44" s="10"/>
      <c r="F44" s="19"/>
      <c r="G44" s="19"/>
      <c r="H44" s="10"/>
      <c r="I44" s="10"/>
      <c r="J44" s="10"/>
      <c r="K44" s="10"/>
      <c r="L44" s="21"/>
      <c r="M44" s="21"/>
      <c r="N44" s="10"/>
      <c r="O44" s="10"/>
      <c r="P44" s="10"/>
      <c r="Q44" s="10"/>
      <c r="R44" s="10"/>
      <c r="S44" s="68"/>
      <c r="T44" s="170"/>
      <c r="U44" s="11"/>
      <c r="V44" s="131"/>
    </row>
    <row r="45" spans="1:22" s="16" customFormat="1" ht="24.95" customHeight="1" x14ac:dyDescent="0.25">
      <c r="A45" s="108">
        <v>23</v>
      </c>
      <c r="B45" s="12" t="s">
        <v>437</v>
      </c>
      <c r="C45" s="43" t="s">
        <v>253</v>
      </c>
      <c r="D45" s="44" t="s">
        <v>21</v>
      </c>
      <c r="E45" s="48" t="s">
        <v>105</v>
      </c>
      <c r="F45" s="45">
        <v>45566</v>
      </c>
      <c r="G45" s="45">
        <v>45748</v>
      </c>
      <c r="H45" s="46">
        <v>85000</v>
      </c>
      <c r="I45" s="49">
        <v>8576.99</v>
      </c>
      <c r="J45" s="49">
        <v>0</v>
      </c>
      <c r="K45" s="14">
        <f t="shared" ref="K45:K58" si="14">H45*2.87%</f>
        <v>2439.5</v>
      </c>
      <c r="L45" s="14">
        <f t="shared" ref="L45:L58" si="15">H45*7.1%</f>
        <v>6035</v>
      </c>
      <c r="M45" s="46">
        <v>890.22</v>
      </c>
      <c r="N45" s="14">
        <f t="shared" ref="N45:N58" si="16">H45*3.04%</f>
        <v>2584</v>
      </c>
      <c r="O45" s="49">
        <f>H45*7.09%</f>
        <v>6026.5</v>
      </c>
      <c r="P45" s="46">
        <f>K45+L45+M45+N45+O45</f>
        <v>17975.22</v>
      </c>
      <c r="Q45" s="46">
        <v>0</v>
      </c>
      <c r="R45" s="14">
        <f t="shared" ref="R45:R58" si="17">I45+K45+N45+Q45</f>
        <v>13600.49</v>
      </c>
      <c r="S45" s="14">
        <f t="shared" si="0"/>
        <v>12951.72</v>
      </c>
      <c r="T45" s="169">
        <f t="shared" ref="T45:T58" si="18">H45-R45</f>
        <v>71399.509999999995</v>
      </c>
      <c r="U45" s="11"/>
      <c r="V45" s="131"/>
    </row>
    <row r="46" spans="1:22" s="16" customFormat="1" ht="24.95" customHeight="1" x14ac:dyDescent="0.25">
      <c r="A46" s="108">
        <v>24</v>
      </c>
      <c r="B46" s="12" t="s">
        <v>204</v>
      </c>
      <c r="C46" s="8" t="s">
        <v>253</v>
      </c>
      <c r="D46" s="9" t="s">
        <v>21</v>
      </c>
      <c r="E46" s="17" t="s">
        <v>105</v>
      </c>
      <c r="F46" s="45">
        <v>45658</v>
      </c>
      <c r="G46" s="45">
        <v>45839</v>
      </c>
      <c r="H46" s="14">
        <v>85000</v>
      </c>
      <c r="I46" s="15">
        <v>0</v>
      </c>
      <c r="J46" s="15">
        <v>0</v>
      </c>
      <c r="K46" s="14">
        <f t="shared" si="14"/>
        <v>2439.5</v>
      </c>
      <c r="L46" s="14">
        <f t="shared" si="15"/>
        <v>6035</v>
      </c>
      <c r="M46" s="14">
        <v>890.22</v>
      </c>
      <c r="N46" s="14">
        <f t="shared" si="16"/>
        <v>2584</v>
      </c>
      <c r="O46" s="49">
        <f>H46*7.09%</f>
        <v>6026.5</v>
      </c>
      <c r="P46" s="14">
        <f>K46+L46+M46+N46+O46</f>
        <v>17975.22</v>
      </c>
      <c r="Q46" s="14">
        <v>19308.560000000001</v>
      </c>
      <c r="R46" s="14">
        <f t="shared" si="17"/>
        <v>24332.06</v>
      </c>
      <c r="S46" s="14">
        <f t="shared" si="0"/>
        <v>12951.72</v>
      </c>
      <c r="T46" s="168">
        <f t="shared" si="18"/>
        <v>60667.94</v>
      </c>
      <c r="U46" s="11"/>
      <c r="V46" s="131"/>
    </row>
    <row r="47" spans="1:22" s="16" customFormat="1" ht="24.95" customHeight="1" x14ac:dyDescent="0.25">
      <c r="A47" s="108">
        <v>25</v>
      </c>
      <c r="B47" s="12" t="s">
        <v>438</v>
      </c>
      <c r="C47" s="8" t="s">
        <v>253</v>
      </c>
      <c r="D47" s="9" t="s">
        <v>21</v>
      </c>
      <c r="E47" s="9" t="s">
        <v>104</v>
      </c>
      <c r="F47" s="13">
        <v>45717</v>
      </c>
      <c r="G47" s="13">
        <v>45901</v>
      </c>
      <c r="H47" s="14">
        <v>80000</v>
      </c>
      <c r="I47" s="14">
        <v>7400.87</v>
      </c>
      <c r="J47" s="14">
        <v>0</v>
      </c>
      <c r="K47" s="14">
        <f t="shared" si="14"/>
        <v>2296</v>
      </c>
      <c r="L47" s="14">
        <f t="shared" si="15"/>
        <v>5680</v>
      </c>
      <c r="M47" s="22">
        <v>890.22</v>
      </c>
      <c r="N47" s="14">
        <f t="shared" si="16"/>
        <v>2432</v>
      </c>
      <c r="O47" s="49">
        <f>H47*7.09%</f>
        <v>5672</v>
      </c>
      <c r="P47" s="14">
        <f t="shared" ref="P47" si="19">K47+L47+M47+N47+O47</f>
        <v>16970.22</v>
      </c>
      <c r="Q47" s="14">
        <f t="shared" ref="Q47" si="20">J47</f>
        <v>0</v>
      </c>
      <c r="R47" s="14">
        <f t="shared" si="17"/>
        <v>12128.87</v>
      </c>
      <c r="S47" s="14">
        <f t="shared" si="0"/>
        <v>12242.22</v>
      </c>
      <c r="T47" s="168">
        <f t="shared" si="18"/>
        <v>67871.13</v>
      </c>
      <c r="U47" s="11"/>
      <c r="V47" s="131"/>
    </row>
    <row r="48" spans="1:22" s="16" customFormat="1" ht="24.95" customHeight="1" x14ac:dyDescent="0.25">
      <c r="A48" s="108">
        <v>26</v>
      </c>
      <c r="B48" s="12" t="s">
        <v>213</v>
      </c>
      <c r="C48" s="8" t="s">
        <v>253</v>
      </c>
      <c r="D48" s="9" t="s">
        <v>21</v>
      </c>
      <c r="E48" s="17" t="s">
        <v>105</v>
      </c>
      <c r="F48" s="45">
        <v>45658</v>
      </c>
      <c r="G48" s="45">
        <v>45839</v>
      </c>
      <c r="H48" s="14">
        <v>85000</v>
      </c>
      <c r="I48" s="15">
        <v>8576.99</v>
      </c>
      <c r="J48" s="15">
        <v>0</v>
      </c>
      <c r="K48" s="14">
        <f t="shared" si="14"/>
        <v>2439.5</v>
      </c>
      <c r="L48" s="14">
        <f t="shared" si="15"/>
        <v>6035</v>
      </c>
      <c r="M48" s="14">
        <v>890.22</v>
      </c>
      <c r="N48" s="14">
        <f t="shared" si="16"/>
        <v>2584</v>
      </c>
      <c r="O48" s="49">
        <f>H48*7.09%</f>
        <v>6026.5</v>
      </c>
      <c r="P48" s="14">
        <f>K48+L48+M48+N48+O48</f>
        <v>17975.22</v>
      </c>
      <c r="Q48" s="14">
        <v>0</v>
      </c>
      <c r="R48" s="14">
        <f t="shared" si="17"/>
        <v>13600.49</v>
      </c>
      <c r="S48" s="14">
        <f t="shared" si="0"/>
        <v>12951.72</v>
      </c>
      <c r="T48" s="168">
        <f t="shared" si="18"/>
        <v>71399.509999999995</v>
      </c>
      <c r="U48" s="11"/>
      <c r="V48" s="131"/>
    </row>
    <row r="49" spans="1:22" s="16" customFormat="1" ht="24.95" customHeight="1" x14ac:dyDescent="0.25">
      <c r="A49" s="108">
        <v>27</v>
      </c>
      <c r="B49" s="12" t="s">
        <v>279</v>
      </c>
      <c r="C49" s="8" t="s">
        <v>253</v>
      </c>
      <c r="D49" s="9" t="s">
        <v>21</v>
      </c>
      <c r="E49" s="17" t="s">
        <v>105</v>
      </c>
      <c r="F49" s="13">
        <v>45597</v>
      </c>
      <c r="G49" s="13">
        <v>45778</v>
      </c>
      <c r="H49" s="14">
        <v>90000</v>
      </c>
      <c r="I49" s="14">
        <v>9753.1200000000008</v>
      </c>
      <c r="J49" s="14">
        <v>0</v>
      </c>
      <c r="K49" s="14">
        <f t="shared" si="14"/>
        <v>2583</v>
      </c>
      <c r="L49" s="14">
        <f t="shared" si="15"/>
        <v>6390</v>
      </c>
      <c r="M49" s="14">
        <v>890.22</v>
      </c>
      <c r="N49" s="14">
        <f t="shared" si="16"/>
        <v>2736</v>
      </c>
      <c r="O49" s="14">
        <v>6381</v>
      </c>
      <c r="P49" s="14">
        <f t="shared" ref="P49" si="21">K49+L49+M49+N49+O49</f>
        <v>18980.22</v>
      </c>
      <c r="Q49" s="14">
        <f>J49</f>
        <v>0</v>
      </c>
      <c r="R49" s="14">
        <f t="shared" si="17"/>
        <v>15072.12</v>
      </c>
      <c r="S49" s="14">
        <f t="shared" si="0"/>
        <v>13661.22</v>
      </c>
      <c r="T49" s="168">
        <f t="shared" si="18"/>
        <v>74927.88</v>
      </c>
      <c r="U49" s="11"/>
      <c r="V49" s="131"/>
    </row>
    <row r="50" spans="1:22" s="16" customFormat="1" ht="24.95" customHeight="1" x14ac:dyDescent="0.25">
      <c r="A50" s="108">
        <v>28</v>
      </c>
      <c r="B50" s="12" t="s">
        <v>174</v>
      </c>
      <c r="C50" s="43" t="s">
        <v>149</v>
      </c>
      <c r="D50" s="44" t="s">
        <v>21</v>
      </c>
      <c r="E50" s="44" t="s">
        <v>104</v>
      </c>
      <c r="F50" s="45">
        <v>45566</v>
      </c>
      <c r="G50" s="45">
        <v>45748</v>
      </c>
      <c r="H50" s="46">
        <v>80000</v>
      </c>
      <c r="I50" s="46">
        <v>6972</v>
      </c>
      <c r="J50" s="46">
        <v>0</v>
      </c>
      <c r="K50" s="14">
        <f t="shared" si="14"/>
        <v>2296</v>
      </c>
      <c r="L50" s="14">
        <f t="shared" si="15"/>
        <v>5680</v>
      </c>
      <c r="M50" s="46">
        <v>890.22</v>
      </c>
      <c r="N50" s="14">
        <f t="shared" si="16"/>
        <v>2432</v>
      </c>
      <c r="O50" s="46">
        <f t="shared" ref="O50:O58" si="22">H50*7.09%</f>
        <v>5672</v>
      </c>
      <c r="P50" s="46">
        <f t="shared" ref="P50" si="23">K50+L50+M50+N50+O50</f>
        <v>16970.22</v>
      </c>
      <c r="Q50" s="46">
        <v>1715.46</v>
      </c>
      <c r="R50" s="14">
        <f t="shared" si="17"/>
        <v>13415.46</v>
      </c>
      <c r="S50" s="14">
        <f t="shared" si="0"/>
        <v>12242.22</v>
      </c>
      <c r="T50" s="169">
        <f t="shared" si="18"/>
        <v>66584.539999999994</v>
      </c>
      <c r="U50" s="11"/>
      <c r="V50" s="131"/>
    </row>
    <row r="51" spans="1:22" s="16" customFormat="1" ht="24.95" customHeight="1" x14ac:dyDescent="0.25">
      <c r="A51" s="108">
        <v>29</v>
      </c>
      <c r="B51" s="12" t="s">
        <v>486</v>
      </c>
      <c r="C51" s="30" t="s">
        <v>705</v>
      </c>
      <c r="D51" s="31" t="s">
        <v>21</v>
      </c>
      <c r="E51" s="31" t="s">
        <v>104</v>
      </c>
      <c r="F51" s="13">
        <v>45597</v>
      </c>
      <c r="G51" s="13">
        <v>45778</v>
      </c>
      <c r="H51" s="36">
        <v>48000</v>
      </c>
      <c r="I51" s="33">
        <v>1571.73</v>
      </c>
      <c r="J51" s="33">
        <v>0</v>
      </c>
      <c r="K51" s="14">
        <f t="shared" si="14"/>
        <v>1377.6</v>
      </c>
      <c r="L51" s="14">
        <f t="shared" si="15"/>
        <v>3408</v>
      </c>
      <c r="M51" s="35">
        <f>H51*1.15%</f>
        <v>552</v>
      </c>
      <c r="N51" s="14">
        <f t="shared" si="16"/>
        <v>1459.2</v>
      </c>
      <c r="O51" s="33">
        <f t="shared" si="22"/>
        <v>3403.2</v>
      </c>
      <c r="P51" s="33">
        <f>K51+L51+M51+N51+O51</f>
        <v>10200</v>
      </c>
      <c r="Q51" s="33">
        <v>0</v>
      </c>
      <c r="R51" s="14">
        <f t="shared" si="17"/>
        <v>4408.53</v>
      </c>
      <c r="S51" s="14">
        <f t="shared" si="0"/>
        <v>7363.2</v>
      </c>
      <c r="T51" s="172">
        <f t="shared" si="18"/>
        <v>43591.47</v>
      </c>
      <c r="U51" s="11"/>
      <c r="V51" s="131"/>
    </row>
    <row r="52" spans="1:22" s="16" customFormat="1" ht="24.95" customHeight="1" x14ac:dyDescent="0.25">
      <c r="A52" s="108">
        <v>30</v>
      </c>
      <c r="B52" s="12" t="s">
        <v>193</v>
      </c>
      <c r="C52" s="8" t="s">
        <v>253</v>
      </c>
      <c r="D52" s="9" t="s">
        <v>21</v>
      </c>
      <c r="E52" s="9" t="s">
        <v>105</v>
      </c>
      <c r="F52" s="13">
        <v>45599</v>
      </c>
      <c r="G52" s="13">
        <v>45780</v>
      </c>
      <c r="H52" s="14">
        <v>75000</v>
      </c>
      <c r="I52" s="14">
        <v>6309.38</v>
      </c>
      <c r="J52" s="14">
        <v>0</v>
      </c>
      <c r="K52" s="14">
        <f t="shared" si="14"/>
        <v>2152.5</v>
      </c>
      <c r="L52" s="14">
        <f t="shared" si="15"/>
        <v>5325</v>
      </c>
      <c r="M52" s="35">
        <f>H52*1.15%</f>
        <v>862.5</v>
      </c>
      <c r="N52" s="14">
        <f t="shared" si="16"/>
        <v>2280</v>
      </c>
      <c r="O52" s="14">
        <f t="shared" si="22"/>
        <v>5317.5</v>
      </c>
      <c r="P52" s="14">
        <f t="shared" ref="P52" si="24">K52+L52+M52+N52+O52</f>
        <v>15937.5</v>
      </c>
      <c r="Q52" s="14">
        <v>7566</v>
      </c>
      <c r="R52" s="14">
        <f t="shared" si="17"/>
        <v>18307.88</v>
      </c>
      <c r="S52" s="14">
        <f t="shared" si="0"/>
        <v>11505</v>
      </c>
      <c r="T52" s="168">
        <f t="shared" si="18"/>
        <v>56692.12</v>
      </c>
      <c r="U52" s="11"/>
      <c r="V52" s="131"/>
    </row>
    <row r="53" spans="1:22" s="38" customFormat="1" ht="24.95" customHeight="1" x14ac:dyDescent="0.25">
      <c r="A53" s="108">
        <v>31</v>
      </c>
      <c r="B53" s="12" t="s">
        <v>481</v>
      </c>
      <c r="C53" s="30" t="s">
        <v>145</v>
      </c>
      <c r="D53" s="31" t="s">
        <v>21</v>
      </c>
      <c r="E53" s="31" t="s">
        <v>105</v>
      </c>
      <c r="F53" s="13">
        <v>45599</v>
      </c>
      <c r="G53" s="13">
        <v>45780</v>
      </c>
      <c r="H53" s="33">
        <v>48000</v>
      </c>
      <c r="I53" s="33">
        <v>1314.41</v>
      </c>
      <c r="J53" s="33">
        <v>0</v>
      </c>
      <c r="K53" s="33">
        <f t="shared" si="14"/>
        <v>1377.6</v>
      </c>
      <c r="L53" s="33">
        <f t="shared" si="15"/>
        <v>3408</v>
      </c>
      <c r="M53" s="35">
        <f>H53*1.15%</f>
        <v>552</v>
      </c>
      <c r="N53" s="33">
        <f t="shared" si="16"/>
        <v>1459.2</v>
      </c>
      <c r="O53" s="33">
        <f t="shared" si="22"/>
        <v>3403.2</v>
      </c>
      <c r="P53" s="33">
        <f t="shared" ref="P53:P58" si="25">K53+L53+M53+N53+O53</f>
        <v>10200</v>
      </c>
      <c r="Q53" s="33">
        <v>1715.46</v>
      </c>
      <c r="R53" s="14">
        <f t="shared" si="17"/>
        <v>5866.67</v>
      </c>
      <c r="S53" s="14">
        <f t="shared" si="0"/>
        <v>7363.2</v>
      </c>
      <c r="T53" s="172">
        <f t="shared" si="18"/>
        <v>42133.33</v>
      </c>
      <c r="U53" s="11"/>
      <c r="V53" s="131"/>
    </row>
    <row r="54" spans="1:22" s="11" customFormat="1" ht="24.95" customHeight="1" x14ac:dyDescent="0.25">
      <c r="A54" s="108">
        <v>32</v>
      </c>
      <c r="B54" s="12" t="s">
        <v>471</v>
      </c>
      <c r="C54" s="8" t="s">
        <v>414</v>
      </c>
      <c r="D54" s="9" t="s">
        <v>21</v>
      </c>
      <c r="E54" s="17" t="s">
        <v>104</v>
      </c>
      <c r="F54" s="13">
        <v>45597</v>
      </c>
      <c r="G54" s="13">
        <v>45778</v>
      </c>
      <c r="H54" s="14">
        <v>80000</v>
      </c>
      <c r="I54" s="14">
        <v>7400.87</v>
      </c>
      <c r="J54" s="14">
        <v>0</v>
      </c>
      <c r="K54" s="14">
        <f t="shared" si="14"/>
        <v>2296</v>
      </c>
      <c r="L54" s="14">
        <f t="shared" si="15"/>
        <v>5680</v>
      </c>
      <c r="M54" s="22">
        <v>890.22</v>
      </c>
      <c r="N54" s="14">
        <f t="shared" si="16"/>
        <v>2432</v>
      </c>
      <c r="O54" s="46">
        <f t="shared" si="22"/>
        <v>5672</v>
      </c>
      <c r="P54" s="14">
        <f t="shared" si="25"/>
        <v>16970.22</v>
      </c>
      <c r="Q54" s="14">
        <v>0</v>
      </c>
      <c r="R54" s="14">
        <f t="shared" si="17"/>
        <v>12128.87</v>
      </c>
      <c r="S54" s="14">
        <f>L54+M54+O54</f>
        <v>12242.22</v>
      </c>
      <c r="T54" s="168">
        <f t="shared" si="18"/>
        <v>67871.13</v>
      </c>
      <c r="V54" s="131"/>
    </row>
    <row r="55" spans="1:22" s="11" customFormat="1" ht="24.95" customHeight="1" x14ac:dyDescent="0.25">
      <c r="A55" s="108">
        <v>33</v>
      </c>
      <c r="B55" s="12" t="s">
        <v>723</v>
      </c>
      <c r="C55" s="8" t="s">
        <v>257</v>
      </c>
      <c r="D55" s="9" t="s">
        <v>21</v>
      </c>
      <c r="E55" s="17" t="s">
        <v>105</v>
      </c>
      <c r="F55" s="65">
        <v>45669</v>
      </c>
      <c r="G55" s="65">
        <v>45850</v>
      </c>
      <c r="H55" s="14">
        <v>85000</v>
      </c>
      <c r="I55" s="14">
        <v>8576.99</v>
      </c>
      <c r="J55" s="14">
        <v>0</v>
      </c>
      <c r="K55" s="14">
        <f t="shared" si="14"/>
        <v>2439.5</v>
      </c>
      <c r="L55" s="14">
        <f t="shared" si="15"/>
        <v>6035</v>
      </c>
      <c r="M55" s="14">
        <v>890.22</v>
      </c>
      <c r="N55" s="14">
        <f t="shared" si="16"/>
        <v>2584</v>
      </c>
      <c r="O55" s="46">
        <f t="shared" si="22"/>
        <v>6026.5</v>
      </c>
      <c r="P55" s="14">
        <f t="shared" si="25"/>
        <v>17975.22</v>
      </c>
      <c r="Q55" s="14">
        <f>J55</f>
        <v>0</v>
      </c>
      <c r="R55" s="14">
        <f t="shared" si="17"/>
        <v>13600.49</v>
      </c>
      <c r="S55" s="14">
        <f>L55+M55+O55</f>
        <v>12951.72</v>
      </c>
      <c r="T55" s="168">
        <f t="shared" si="18"/>
        <v>71399.509999999995</v>
      </c>
      <c r="V55" s="131"/>
    </row>
    <row r="56" spans="1:22" s="16" customFormat="1" ht="24.95" customHeight="1" x14ac:dyDescent="0.25">
      <c r="A56" s="108">
        <v>34</v>
      </c>
      <c r="B56" s="12" t="s">
        <v>49</v>
      </c>
      <c r="C56" s="8" t="s">
        <v>50</v>
      </c>
      <c r="D56" s="9" t="s">
        <v>21</v>
      </c>
      <c r="E56" s="17" t="s">
        <v>105</v>
      </c>
      <c r="F56" s="13">
        <v>45597</v>
      </c>
      <c r="G56" s="13">
        <v>45778</v>
      </c>
      <c r="H56" s="14">
        <v>48000</v>
      </c>
      <c r="I56" s="70">
        <v>1571.73</v>
      </c>
      <c r="J56" s="14">
        <v>0</v>
      </c>
      <c r="K56" s="14">
        <f t="shared" si="14"/>
        <v>1377.6</v>
      </c>
      <c r="L56" s="14">
        <f t="shared" si="15"/>
        <v>3408</v>
      </c>
      <c r="M56" s="35">
        <f>H56*1.15%</f>
        <v>552</v>
      </c>
      <c r="N56" s="14">
        <f t="shared" si="16"/>
        <v>1459.2</v>
      </c>
      <c r="O56" s="46">
        <f t="shared" si="22"/>
        <v>3403.2</v>
      </c>
      <c r="P56" s="14">
        <f t="shared" si="25"/>
        <v>10200</v>
      </c>
      <c r="Q56" s="14">
        <v>16224.33</v>
      </c>
      <c r="R56" s="14">
        <f t="shared" si="17"/>
        <v>20632.86</v>
      </c>
      <c r="S56" s="14">
        <f>L56+M56+O56</f>
        <v>7363.2</v>
      </c>
      <c r="T56" s="168">
        <f t="shared" si="18"/>
        <v>27367.14</v>
      </c>
      <c r="U56" s="11"/>
      <c r="V56" s="131"/>
    </row>
    <row r="57" spans="1:22" s="39" customFormat="1" ht="24.95" customHeight="1" x14ac:dyDescent="0.25">
      <c r="A57" s="108">
        <v>35</v>
      </c>
      <c r="B57" s="12" t="s">
        <v>380</v>
      </c>
      <c r="C57" s="30" t="s">
        <v>381</v>
      </c>
      <c r="D57" s="31" t="s">
        <v>21</v>
      </c>
      <c r="E57" s="34" t="s">
        <v>104</v>
      </c>
      <c r="F57" s="45">
        <v>45688</v>
      </c>
      <c r="G57" s="45">
        <v>45869</v>
      </c>
      <c r="H57" s="33">
        <v>65000</v>
      </c>
      <c r="I57" s="33">
        <v>4427.58</v>
      </c>
      <c r="J57" s="33">
        <v>0</v>
      </c>
      <c r="K57" s="14">
        <f t="shared" si="14"/>
        <v>1865.5</v>
      </c>
      <c r="L57" s="14">
        <f t="shared" si="15"/>
        <v>4615</v>
      </c>
      <c r="M57" s="35">
        <f>H57*1.15%</f>
        <v>747.5</v>
      </c>
      <c r="N57" s="14">
        <f t="shared" si="16"/>
        <v>1976</v>
      </c>
      <c r="O57" s="46">
        <f t="shared" si="22"/>
        <v>4608.5</v>
      </c>
      <c r="P57" s="33">
        <f t="shared" si="25"/>
        <v>13812.5</v>
      </c>
      <c r="Q57" s="33">
        <v>0</v>
      </c>
      <c r="R57" s="14">
        <f t="shared" si="17"/>
        <v>8269.08</v>
      </c>
      <c r="S57" s="14">
        <f t="shared" ref="S57" si="26">L57+M57+O57</f>
        <v>9971</v>
      </c>
      <c r="T57" s="172">
        <f t="shared" si="18"/>
        <v>56730.92</v>
      </c>
      <c r="U57" s="11"/>
      <c r="V57" s="131"/>
    </row>
    <row r="58" spans="1:22" s="16" customFormat="1" ht="24.95" customHeight="1" x14ac:dyDescent="0.25">
      <c r="A58" s="108">
        <v>36</v>
      </c>
      <c r="B58" s="12" t="s">
        <v>565</v>
      </c>
      <c r="C58" s="8" t="s">
        <v>91</v>
      </c>
      <c r="D58" s="9" t="s">
        <v>21</v>
      </c>
      <c r="E58" s="17" t="s">
        <v>104</v>
      </c>
      <c r="F58" s="45">
        <v>45658</v>
      </c>
      <c r="G58" s="45">
        <v>45839</v>
      </c>
      <c r="H58" s="14">
        <v>60000</v>
      </c>
      <c r="I58" s="46">
        <v>3486.68</v>
      </c>
      <c r="J58" s="14">
        <v>0</v>
      </c>
      <c r="K58" s="14">
        <f t="shared" si="14"/>
        <v>1722</v>
      </c>
      <c r="L58" s="14">
        <f t="shared" si="15"/>
        <v>4260</v>
      </c>
      <c r="M58" s="35">
        <f>H58*1.15%</f>
        <v>690</v>
      </c>
      <c r="N58" s="14">
        <f t="shared" si="16"/>
        <v>1824</v>
      </c>
      <c r="O58" s="46">
        <f t="shared" si="22"/>
        <v>4254</v>
      </c>
      <c r="P58" s="14">
        <f t="shared" si="25"/>
        <v>12750</v>
      </c>
      <c r="Q58" s="14">
        <v>0</v>
      </c>
      <c r="R58" s="14">
        <f t="shared" si="17"/>
        <v>7032.68</v>
      </c>
      <c r="S58" s="14">
        <f>L58+M58+O58</f>
        <v>9204</v>
      </c>
      <c r="T58" s="168">
        <f t="shared" si="18"/>
        <v>52967.32</v>
      </c>
      <c r="U58" s="11"/>
      <c r="V58" s="131"/>
    </row>
    <row r="59" spans="1:22" s="16" customFormat="1" ht="24.95" customHeight="1" x14ac:dyDescent="0.3">
      <c r="A59" s="99" t="s">
        <v>354</v>
      </c>
      <c r="B59" s="10"/>
      <c r="C59" s="10"/>
      <c r="D59" s="10"/>
      <c r="E59" s="10"/>
      <c r="F59" s="19"/>
      <c r="G59" s="19"/>
      <c r="H59" s="10"/>
      <c r="I59" s="10"/>
      <c r="J59" s="10"/>
      <c r="K59" s="10"/>
      <c r="L59" s="21"/>
      <c r="M59" s="21"/>
      <c r="N59" s="10"/>
      <c r="O59" s="10"/>
      <c r="P59" s="10"/>
      <c r="Q59" s="10"/>
      <c r="R59" s="10"/>
      <c r="S59" s="68"/>
      <c r="T59" s="170"/>
      <c r="U59" s="11"/>
      <c r="V59" s="131"/>
    </row>
    <row r="60" spans="1:22" s="38" customFormat="1" ht="24.95" customHeight="1" x14ac:dyDescent="0.25">
      <c r="A60" s="109">
        <v>37</v>
      </c>
      <c r="B60" s="12" t="s">
        <v>478</v>
      </c>
      <c r="C60" s="30" t="s">
        <v>701</v>
      </c>
      <c r="D60" s="31" t="s">
        <v>21</v>
      </c>
      <c r="E60" s="34" t="s">
        <v>104</v>
      </c>
      <c r="F60" s="32">
        <v>45724</v>
      </c>
      <c r="G60" s="32">
        <v>45908</v>
      </c>
      <c r="H60" s="33">
        <v>110000</v>
      </c>
      <c r="I60" s="33">
        <v>14457.62</v>
      </c>
      <c r="J60" s="33">
        <v>0</v>
      </c>
      <c r="K60" s="33">
        <f>H60*2.87%</f>
        <v>3157</v>
      </c>
      <c r="L60" s="33">
        <f>H60*7.1%</f>
        <v>7810</v>
      </c>
      <c r="M60" s="36">
        <v>890.22</v>
      </c>
      <c r="N60" s="33">
        <f>H60*3.04%</f>
        <v>3344</v>
      </c>
      <c r="O60" s="33">
        <f>H60*7.09%</f>
        <v>7799</v>
      </c>
      <c r="P60" s="33">
        <f>K60+L60+M60+N60+O60</f>
        <v>23000.22</v>
      </c>
      <c r="Q60" s="33">
        <f>J60</f>
        <v>0</v>
      </c>
      <c r="R60" s="14">
        <f>I60+K60+N60+Q60</f>
        <v>20958.62</v>
      </c>
      <c r="S60" s="33">
        <f>L60+M60+O60</f>
        <v>16499.22</v>
      </c>
      <c r="T60" s="172">
        <f>H60-R60</f>
        <v>89041.38</v>
      </c>
      <c r="U60" s="11"/>
      <c r="V60" s="131"/>
    </row>
    <row r="61" spans="1:22" s="38" customFormat="1" ht="24.95" customHeight="1" x14ac:dyDescent="0.25">
      <c r="A61" s="107">
        <v>38</v>
      </c>
      <c r="B61" s="12" t="s">
        <v>355</v>
      </c>
      <c r="C61" s="50" t="s">
        <v>253</v>
      </c>
      <c r="D61" s="51" t="s">
        <v>21</v>
      </c>
      <c r="E61" s="51" t="s">
        <v>105</v>
      </c>
      <c r="F61" s="55">
        <v>45566</v>
      </c>
      <c r="G61" s="55">
        <v>45748</v>
      </c>
      <c r="H61" s="53">
        <v>80000</v>
      </c>
      <c r="I61" s="53">
        <v>0</v>
      </c>
      <c r="J61" s="53">
        <v>0</v>
      </c>
      <c r="K61" s="33">
        <f>H61*2.87%</f>
        <v>2296</v>
      </c>
      <c r="L61" s="33">
        <f>H61*7.1%</f>
        <v>5680</v>
      </c>
      <c r="M61" s="53">
        <v>890.22</v>
      </c>
      <c r="N61" s="33">
        <f>H61*3.04%</f>
        <v>2432</v>
      </c>
      <c r="O61" s="53">
        <f>H61*7.09%</f>
        <v>5672</v>
      </c>
      <c r="P61" s="53">
        <f t="shared" ref="P61" si="27">K61+L61+M61+N61+O61</f>
        <v>16970.22</v>
      </c>
      <c r="Q61" s="53">
        <f t="shared" ref="Q61" si="28">J61</f>
        <v>0</v>
      </c>
      <c r="R61" s="14">
        <f>I61+K61+N61+Q61</f>
        <v>4728</v>
      </c>
      <c r="S61" s="33">
        <f t="shared" si="0"/>
        <v>12242.22</v>
      </c>
      <c r="T61" s="173">
        <f>H61-R61</f>
        <v>75272</v>
      </c>
      <c r="U61" s="11"/>
      <c r="V61" s="131"/>
    </row>
    <row r="62" spans="1:22" s="38" customFormat="1" ht="24.95" customHeight="1" x14ac:dyDescent="0.25">
      <c r="A62" s="109">
        <v>39</v>
      </c>
      <c r="B62" s="12" t="s">
        <v>620</v>
      </c>
      <c r="C62" s="50" t="s">
        <v>253</v>
      </c>
      <c r="D62" s="51" t="s">
        <v>21</v>
      </c>
      <c r="E62" s="51" t="s">
        <v>105</v>
      </c>
      <c r="F62" s="55">
        <v>45658</v>
      </c>
      <c r="G62" s="55">
        <v>45839</v>
      </c>
      <c r="H62" s="53">
        <v>55000</v>
      </c>
      <c r="I62" s="53">
        <v>2559.6799999999998</v>
      </c>
      <c r="J62" s="53">
        <v>0</v>
      </c>
      <c r="K62" s="33">
        <f>H62*2.87%</f>
        <v>1578.5</v>
      </c>
      <c r="L62" s="33">
        <f>H62*7.1%</f>
        <v>3905</v>
      </c>
      <c r="M62" s="35">
        <f>H62*1.15%</f>
        <v>632.5</v>
      </c>
      <c r="N62" s="33">
        <f>H62*3.04%</f>
        <v>1672</v>
      </c>
      <c r="O62" s="53">
        <f>H62*7.09%</f>
        <v>3899.5</v>
      </c>
      <c r="P62" s="53">
        <f t="shared" ref="P62" si="29">K62+L62+M62+N62+O62</f>
        <v>11687.5</v>
      </c>
      <c r="Q62" s="53">
        <f t="shared" ref="Q62" si="30">J62</f>
        <v>0</v>
      </c>
      <c r="R62" s="14">
        <f>I62+K62+N62+Q62</f>
        <v>5810.18</v>
      </c>
      <c r="S62" s="33">
        <f t="shared" ref="S62" si="31">L62+M62+O62</f>
        <v>8437</v>
      </c>
      <c r="T62" s="173">
        <f>H62-R62</f>
        <v>49189.82</v>
      </c>
      <c r="U62" s="11"/>
      <c r="V62" s="131"/>
    </row>
    <row r="63" spans="1:22" s="16" customFormat="1" ht="24.95" customHeight="1" x14ac:dyDescent="0.3">
      <c r="A63" s="99" t="s">
        <v>356</v>
      </c>
      <c r="B63" s="10"/>
      <c r="C63" s="10"/>
      <c r="D63" s="10"/>
      <c r="E63" s="10"/>
      <c r="F63" s="19"/>
      <c r="G63" s="19"/>
      <c r="H63" s="10"/>
      <c r="I63" s="10"/>
      <c r="J63" s="10"/>
      <c r="K63" s="10"/>
      <c r="L63" s="21"/>
      <c r="M63" s="21"/>
      <c r="N63" s="10"/>
      <c r="O63" s="10"/>
      <c r="P63" s="10"/>
      <c r="Q63" s="10"/>
      <c r="R63" s="10"/>
      <c r="S63" s="68"/>
      <c r="T63" s="170"/>
      <c r="U63" s="11"/>
      <c r="V63" s="131"/>
    </row>
    <row r="64" spans="1:22" s="16" customFormat="1" ht="24.95" customHeight="1" x14ac:dyDescent="0.25">
      <c r="A64" s="108">
        <v>40</v>
      </c>
      <c r="B64" s="12" t="s">
        <v>237</v>
      </c>
      <c r="C64" s="178" t="s">
        <v>584</v>
      </c>
      <c r="D64" s="44" t="s">
        <v>21</v>
      </c>
      <c r="E64" s="44" t="s">
        <v>104</v>
      </c>
      <c r="F64" s="45">
        <v>45571</v>
      </c>
      <c r="G64" s="45">
        <v>45753</v>
      </c>
      <c r="H64" s="46">
        <v>100000</v>
      </c>
      <c r="I64" s="46">
        <v>12105.37</v>
      </c>
      <c r="J64" s="46">
        <v>0</v>
      </c>
      <c r="K64" s="14">
        <f>H64*2.87%</f>
        <v>2870</v>
      </c>
      <c r="L64" s="14">
        <f>H64*7.1%</f>
        <v>7100</v>
      </c>
      <c r="M64" s="46">
        <v>890.22</v>
      </c>
      <c r="N64" s="14">
        <f>H64*3.04%</f>
        <v>3040</v>
      </c>
      <c r="O64" s="49">
        <f>H64*7.09%</f>
        <v>7090</v>
      </c>
      <c r="P64" s="46">
        <f t="shared" ref="P64" si="32">K64+L64+M64+N64+O64</f>
        <v>20990.22</v>
      </c>
      <c r="Q64" s="46">
        <v>32898</v>
      </c>
      <c r="R64" s="14">
        <f>I64+K64+N64+Q64</f>
        <v>50913.37</v>
      </c>
      <c r="S64" s="14">
        <f>L64+M64+O64</f>
        <v>15080.22</v>
      </c>
      <c r="T64" s="169">
        <f>H64-R64</f>
        <v>49086.63</v>
      </c>
      <c r="U64" s="11"/>
      <c r="V64" s="131"/>
    </row>
    <row r="65" spans="1:22" s="16" customFormat="1" ht="24.95" customHeight="1" x14ac:dyDescent="0.25">
      <c r="A65" s="109">
        <v>41</v>
      </c>
      <c r="B65" s="12" t="s">
        <v>439</v>
      </c>
      <c r="C65" s="50" t="s">
        <v>253</v>
      </c>
      <c r="D65" s="51" t="s">
        <v>21</v>
      </c>
      <c r="E65" s="51" t="s">
        <v>104</v>
      </c>
      <c r="F65" s="45">
        <v>45566</v>
      </c>
      <c r="G65" s="45">
        <v>45748</v>
      </c>
      <c r="H65" s="53">
        <v>80000</v>
      </c>
      <c r="I65" s="53">
        <v>7400.87</v>
      </c>
      <c r="J65" s="53">
        <v>0</v>
      </c>
      <c r="K65" s="14">
        <f>H65*2.87%</f>
        <v>2296</v>
      </c>
      <c r="L65" s="14">
        <f>H65*7.1%</f>
        <v>5680</v>
      </c>
      <c r="M65" s="53">
        <v>890.22</v>
      </c>
      <c r="N65" s="14">
        <f>H65*3.04%</f>
        <v>2432</v>
      </c>
      <c r="O65" s="53">
        <f>H65*7.09%</f>
        <v>5672</v>
      </c>
      <c r="P65" s="53">
        <f t="shared" ref="P65" si="33">K65+L65+M65+N65+O65</f>
        <v>16970.22</v>
      </c>
      <c r="Q65" s="53">
        <f t="shared" ref="Q65" si="34">J65</f>
        <v>0</v>
      </c>
      <c r="R65" s="14">
        <f>I65+K65+N65+Q65</f>
        <v>12128.87</v>
      </c>
      <c r="S65" s="14">
        <f t="shared" si="0"/>
        <v>12242.22</v>
      </c>
      <c r="T65" s="173">
        <f>H65-R65</f>
        <v>67871.13</v>
      </c>
      <c r="U65" s="11"/>
      <c r="V65" s="131"/>
    </row>
    <row r="66" spans="1:22" s="27" customFormat="1" ht="24.95" customHeight="1" x14ac:dyDescent="0.3">
      <c r="A66" s="99" t="s">
        <v>254</v>
      </c>
      <c r="B66" s="10"/>
      <c r="C66" s="10"/>
      <c r="D66" s="10"/>
      <c r="E66" s="10"/>
      <c r="F66" s="19"/>
      <c r="G66" s="19"/>
      <c r="H66" s="10"/>
      <c r="I66" s="10"/>
      <c r="J66" s="10"/>
      <c r="K66" s="10"/>
      <c r="L66" s="21"/>
      <c r="M66" s="21"/>
      <c r="N66" s="10"/>
      <c r="O66" s="10"/>
      <c r="P66" s="10"/>
      <c r="Q66" s="10"/>
      <c r="R66" s="10"/>
      <c r="S66" s="68"/>
      <c r="T66" s="170"/>
      <c r="U66" s="11"/>
      <c r="V66" s="131"/>
    </row>
    <row r="67" spans="1:22" s="39" customFormat="1" ht="24.95" customHeight="1" x14ac:dyDescent="0.25">
      <c r="A67" s="100">
        <v>42</v>
      </c>
      <c r="B67" s="12" t="s">
        <v>432</v>
      </c>
      <c r="C67" s="8" t="s">
        <v>582</v>
      </c>
      <c r="D67" s="9" t="s">
        <v>21</v>
      </c>
      <c r="E67" s="17" t="s">
        <v>105</v>
      </c>
      <c r="F67" s="45">
        <v>45660</v>
      </c>
      <c r="G67" s="45">
        <v>45841</v>
      </c>
      <c r="H67" s="14">
        <v>170000</v>
      </c>
      <c r="I67" s="14">
        <v>28571.119999999999</v>
      </c>
      <c r="J67" s="14">
        <v>0</v>
      </c>
      <c r="K67" s="14">
        <f t="shared" ref="K67:K74" si="35">H67*2.87%</f>
        <v>4879</v>
      </c>
      <c r="L67" s="14">
        <f t="shared" ref="L67:L74" si="36">H67*7.1%</f>
        <v>12070</v>
      </c>
      <c r="M67" s="36">
        <v>890.22</v>
      </c>
      <c r="N67" s="14">
        <f t="shared" ref="N67:N74" si="37">H67*3.04%</f>
        <v>5168</v>
      </c>
      <c r="O67" s="14">
        <f t="shared" ref="O67:O74" si="38">H67*7.09%</f>
        <v>12053</v>
      </c>
      <c r="P67" s="14">
        <f>K67+L67+M67+N67+O67</f>
        <v>35060.22</v>
      </c>
      <c r="Q67" s="14">
        <f>J67</f>
        <v>0</v>
      </c>
      <c r="R67" s="14">
        <f t="shared" ref="R67:R74" si="39">I67+K67+N67+Q67</f>
        <v>38618.120000000003</v>
      </c>
      <c r="S67" s="14">
        <f>L67+M67+O67</f>
        <v>25013.22</v>
      </c>
      <c r="T67" s="168">
        <f t="shared" ref="T67:T74" si="40">H67-R67</f>
        <v>131381.88</v>
      </c>
      <c r="U67" s="11"/>
      <c r="V67" s="131"/>
    </row>
    <row r="68" spans="1:22" s="16" customFormat="1" ht="24.95" customHeight="1" x14ac:dyDescent="0.25">
      <c r="A68" s="108">
        <v>43</v>
      </c>
      <c r="B68" s="12" t="s">
        <v>440</v>
      </c>
      <c r="C68" s="43" t="s">
        <v>125</v>
      </c>
      <c r="D68" s="44" t="s">
        <v>21</v>
      </c>
      <c r="E68" s="44" t="s">
        <v>104</v>
      </c>
      <c r="F68" s="45">
        <v>45566</v>
      </c>
      <c r="G68" s="45">
        <v>45748</v>
      </c>
      <c r="H68" s="46">
        <v>60000</v>
      </c>
      <c r="I68" s="46">
        <v>3486.68</v>
      </c>
      <c r="J68" s="46">
        <v>0</v>
      </c>
      <c r="K68" s="14">
        <f t="shared" si="35"/>
        <v>1722</v>
      </c>
      <c r="L68" s="14">
        <f t="shared" si="36"/>
        <v>4260</v>
      </c>
      <c r="M68" s="46">
        <f>H68*1.15%</f>
        <v>690</v>
      </c>
      <c r="N68" s="14">
        <f t="shared" si="37"/>
        <v>1824</v>
      </c>
      <c r="O68" s="46">
        <f t="shared" si="38"/>
        <v>4254</v>
      </c>
      <c r="P68" s="46">
        <f>K68+L68+M68+N68+O68</f>
        <v>12750</v>
      </c>
      <c r="Q68" s="46">
        <v>0</v>
      </c>
      <c r="R68" s="14">
        <f t="shared" si="39"/>
        <v>7032.68</v>
      </c>
      <c r="S68" s="14">
        <f t="shared" si="0"/>
        <v>9204</v>
      </c>
      <c r="T68" s="169">
        <f t="shared" si="40"/>
        <v>52967.32</v>
      </c>
      <c r="U68" s="11"/>
      <c r="V68" s="131"/>
    </row>
    <row r="69" spans="1:22" s="38" customFormat="1" ht="24.95" customHeight="1" x14ac:dyDescent="0.25">
      <c r="A69" s="100">
        <v>44</v>
      </c>
      <c r="B69" s="12" t="s">
        <v>378</v>
      </c>
      <c r="C69" s="30" t="s">
        <v>125</v>
      </c>
      <c r="D69" s="31" t="s">
        <v>21</v>
      </c>
      <c r="E69" s="34" t="s">
        <v>105</v>
      </c>
      <c r="F69" s="72">
        <v>45597</v>
      </c>
      <c r="G69" s="13">
        <v>45778</v>
      </c>
      <c r="H69" s="33">
        <v>70000</v>
      </c>
      <c r="I69" s="33">
        <v>5368.48</v>
      </c>
      <c r="J69" s="33">
        <v>0</v>
      </c>
      <c r="K69" s="14">
        <f t="shared" si="35"/>
        <v>2009</v>
      </c>
      <c r="L69" s="14">
        <f t="shared" si="36"/>
        <v>4970</v>
      </c>
      <c r="M69" s="14">
        <f>H69*1.15%</f>
        <v>805</v>
      </c>
      <c r="N69" s="14">
        <f t="shared" si="37"/>
        <v>2128</v>
      </c>
      <c r="O69" s="53">
        <f t="shared" si="38"/>
        <v>4963</v>
      </c>
      <c r="P69" s="33">
        <f t="shared" ref="P69" si="41">K69+L69+M69+N69+O69</f>
        <v>14875</v>
      </c>
      <c r="Q69" s="33">
        <v>0</v>
      </c>
      <c r="R69" s="14">
        <f t="shared" si="39"/>
        <v>9505.48</v>
      </c>
      <c r="S69" s="14">
        <f t="shared" si="0"/>
        <v>10738</v>
      </c>
      <c r="T69" s="172">
        <f t="shared" si="40"/>
        <v>60494.52</v>
      </c>
      <c r="U69" s="11"/>
      <c r="V69" s="131"/>
    </row>
    <row r="70" spans="1:22" s="16" customFormat="1" ht="24.95" customHeight="1" x14ac:dyDescent="0.25">
      <c r="A70" s="108">
        <v>45</v>
      </c>
      <c r="B70" s="61" t="s">
        <v>564</v>
      </c>
      <c r="C70" s="8" t="s">
        <v>125</v>
      </c>
      <c r="D70" s="9" t="s">
        <v>21</v>
      </c>
      <c r="E70" s="17" t="s">
        <v>104</v>
      </c>
      <c r="F70" s="45">
        <v>45658</v>
      </c>
      <c r="G70" s="45">
        <v>45839</v>
      </c>
      <c r="H70" s="14">
        <v>90000</v>
      </c>
      <c r="I70" s="14">
        <v>9753.1200000000008</v>
      </c>
      <c r="J70" s="14">
        <v>0</v>
      </c>
      <c r="K70" s="14">
        <f t="shared" si="35"/>
        <v>2583</v>
      </c>
      <c r="L70" s="14">
        <f t="shared" si="36"/>
        <v>6390</v>
      </c>
      <c r="M70" s="14">
        <v>890.22</v>
      </c>
      <c r="N70" s="14">
        <f t="shared" si="37"/>
        <v>2736</v>
      </c>
      <c r="O70" s="53">
        <f t="shared" si="38"/>
        <v>6381</v>
      </c>
      <c r="P70" s="14">
        <f t="shared" ref="P70:P71" si="42">K70+L70+M70+N70+O70</f>
        <v>18980.22</v>
      </c>
      <c r="Q70" s="14">
        <v>0</v>
      </c>
      <c r="R70" s="14">
        <f t="shared" si="39"/>
        <v>15072.12</v>
      </c>
      <c r="S70" s="14">
        <f t="shared" ref="S70" si="43">L70+M70+O70</f>
        <v>13661.22</v>
      </c>
      <c r="T70" s="168">
        <f t="shared" si="40"/>
        <v>74927.88</v>
      </c>
      <c r="U70" s="11"/>
      <c r="V70" s="131"/>
    </row>
    <row r="71" spans="1:22" s="16" customFormat="1" ht="24.95" customHeight="1" x14ac:dyDescent="0.25">
      <c r="A71" s="100">
        <v>46</v>
      </c>
      <c r="B71" s="12" t="s">
        <v>581</v>
      </c>
      <c r="C71" s="8" t="s">
        <v>125</v>
      </c>
      <c r="D71" s="9" t="s">
        <v>21</v>
      </c>
      <c r="E71" s="9" t="s">
        <v>104</v>
      </c>
      <c r="F71" s="13">
        <v>45566</v>
      </c>
      <c r="G71" s="13">
        <v>45748</v>
      </c>
      <c r="H71" s="14">
        <v>90000</v>
      </c>
      <c r="I71" s="70">
        <v>9753.1200000000008</v>
      </c>
      <c r="J71" s="14">
        <v>0</v>
      </c>
      <c r="K71" s="14">
        <f t="shared" si="35"/>
        <v>2583</v>
      </c>
      <c r="L71" s="14">
        <f t="shared" si="36"/>
        <v>6390</v>
      </c>
      <c r="M71" s="14">
        <v>890.22</v>
      </c>
      <c r="N71" s="14">
        <f t="shared" si="37"/>
        <v>2736</v>
      </c>
      <c r="O71" s="14">
        <f t="shared" si="38"/>
        <v>6381</v>
      </c>
      <c r="P71" s="14">
        <f t="shared" si="42"/>
        <v>18980.22</v>
      </c>
      <c r="Q71" s="14">
        <f t="shared" ref="Q71" si="44">J71</f>
        <v>0</v>
      </c>
      <c r="R71" s="14">
        <f t="shared" si="39"/>
        <v>15072.12</v>
      </c>
      <c r="S71" s="14">
        <f>L71+M71+O71</f>
        <v>13661.22</v>
      </c>
      <c r="T71" s="168">
        <f t="shared" si="40"/>
        <v>74927.88</v>
      </c>
      <c r="U71" s="11"/>
      <c r="V71" s="131"/>
    </row>
    <row r="72" spans="1:22" s="38" customFormat="1" ht="24.95" customHeight="1" x14ac:dyDescent="0.25">
      <c r="A72" s="108">
        <v>47</v>
      </c>
      <c r="B72" s="61" t="s">
        <v>604</v>
      </c>
      <c r="C72" s="30" t="s">
        <v>125</v>
      </c>
      <c r="D72" s="31" t="s">
        <v>21</v>
      </c>
      <c r="E72" s="31" t="s">
        <v>104</v>
      </c>
      <c r="F72" s="32">
        <v>45627</v>
      </c>
      <c r="G72" s="32">
        <v>45809</v>
      </c>
      <c r="H72" s="33">
        <v>90000</v>
      </c>
      <c r="I72" s="63">
        <v>9753.1200000000008</v>
      </c>
      <c r="J72" s="33">
        <v>0</v>
      </c>
      <c r="K72" s="14">
        <f t="shared" si="35"/>
        <v>2583</v>
      </c>
      <c r="L72" s="14">
        <f t="shared" si="36"/>
        <v>6390</v>
      </c>
      <c r="M72" s="14">
        <v>890.22</v>
      </c>
      <c r="N72" s="14">
        <f t="shared" si="37"/>
        <v>2736</v>
      </c>
      <c r="O72" s="14">
        <f t="shared" si="38"/>
        <v>6381</v>
      </c>
      <c r="P72" s="14">
        <f t="shared" ref="P72:P73" si="45">K72+L72+M72+N72+O72</f>
        <v>18980.22</v>
      </c>
      <c r="Q72" s="14">
        <f t="shared" ref="Q72:Q73" si="46">J72</f>
        <v>0</v>
      </c>
      <c r="R72" s="14">
        <f t="shared" si="39"/>
        <v>15072.12</v>
      </c>
      <c r="S72" s="14">
        <f>L72+M72+O72</f>
        <v>13661.22</v>
      </c>
      <c r="T72" s="168">
        <f t="shared" si="40"/>
        <v>74927.88</v>
      </c>
      <c r="U72" s="11"/>
      <c r="V72" s="131"/>
    </row>
    <row r="73" spans="1:22" s="38" customFormat="1" ht="24.95" customHeight="1" x14ac:dyDescent="0.25">
      <c r="A73" s="100">
        <v>48</v>
      </c>
      <c r="B73" s="61" t="s">
        <v>605</v>
      </c>
      <c r="C73" s="30" t="s">
        <v>606</v>
      </c>
      <c r="D73" s="31" t="s">
        <v>21</v>
      </c>
      <c r="E73" s="9" t="s">
        <v>105</v>
      </c>
      <c r="F73" s="32">
        <v>45627</v>
      </c>
      <c r="G73" s="32">
        <v>45809</v>
      </c>
      <c r="H73" s="33">
        <v>43000</v>
      </c>
      <c r="I73" s="63">
        <v>866.06</v>
      </c>
      <c r="J73" s="33">
        <v>0</v>
      </c>
      <c r="K73" s="33">
        <f t="shared" si="35"/>
        <v>1234.0999999999999</v>
      </c>
      <c r="L73" s="33">
        <f t="shared" si="36"/>
        <v>3053</v>
      </c>
      <c r="M73" s="14">
        <f>H73*1.15%</f>
        <v>494.5</v>
      </c>
      <c r="N73" s="33">
        <f t="shared" si="37"/>
        <v>1307.2</v>
      </c>
      <c r="O73" s="33">
        <f t="shared" si="38"/>
        <v>3048.7</v>
      </c>
      <c r="P73" s="14">
        <f t="shared" si="45"/>
        <v>9137.5</v>
      </c>
      <c r="Q73" s="14">
        <f t="shared" si="46"/>
        <v>0</v>
      </c>
      <c r="R73" s="14">
        <f t="shared" si="39"/>
        <v>3407.36</v>
      </c>
      <c r="S73" s="14">
        <f>L73+M73+O73</f>
        <v>6596.2</v>
      </c>
      <c r="T73" s="168">
        <f t="shared" si="40"/>
        <v>39592.639999999999</v>
      </c>
      <c r="U73" s="11"/>
      <c r="V73" s="131"/>
    </row>
    <row r="74" spans="1:22" s="38" customFormat="1" ht="24.95" customHeight="1" x14ac:dyDescent="0.25">
      <c r="A74" s="108">
        <v>49</v>
      </c>
      <c r="B74" s="61" t="s">
        <v>615</v>
      </c>
      <c r="C74" s="30" t="s">
        <v>125</v>
      </c>
      <c r="D74" s="31" t="s">
        <v>21</v>
      </c>
      <c r="E74" s="31" t="s">
        <v>105</v>
      </c>
      <c r="F74" s="32">
        <v>45658</v>
      </c>
      <c r="G74" s="32">
        <v>45839</v>
      </c>
      <c r="H74" s="33">
        <v>80000</v>
      </c>
      <c r="I74" s="63">
        <v>7400.87</v>
      </c>
      <c r="J74" s="33">
        <v>0</v>
      </c>
      <c r="K74" s="33">
        <f t="shared" si="35"/>
        <v>2296</v>
      </c>
      <c r="L74" s="33">
        <f t="shared" si="36"/>
        <v>5680</v>
      </c>
      <c r="M74" s="33">
        <v>890.22</v>
      </c>
      <c r="N74" s="33">
        <f t="shared" si="37"/>
        <v>2432</v>
      </c>
      <c r="O74" s="33">
        <f t="shared" si="38"/>
        <v>5672</v>
      </c>
      <c r="P74" s="33">
        <f t="shared" ref="P74" si="47">K74+L74+M74+N74+O74</f>
        <v>16970.22</v>
      </c>
      <c r="Q74" s="33">
        <f t="shared" ref="Q74" si="48">J74</f>
        <v>0</v>
      </c>
      <c r="R74" s="14">
        <f t="shared" si="39"/>
        <v>12128.87</v>
      </c>
      <c r="S74" s="33">
        <f t="shared" ref="S74" si="49">L74+M74+O74</f>
        <v>12242.22</v>
      </c>
      <c r="T74" s="172">
        <f t="shared" si="40"/>
        <v>67871.13</v>
      </c>
      <c r="U74" s="11"/>
      <c r="V74" s="131"/>
    </row>
    <row r="75" spans="1:22" s="27" customFormat="1" ht="24.95" customHeight="1" x14ac:dyDescent="0.3">
      <c r="A75" s="99" t="s">
        <v>28</v>
      </c>
      <c r="B75" s="10"/>
      <c r="C75" s="10"/>
      <c r="D75" s="10"/>
      <c r="E75" s="10"/>
      <c r="F75" s="19"/>
      <c r="G75" s="19"/>
      <c r="H75" s="10"/>
      <c r="I75" s="10"/>
      <c r="J75" s="10"/>
      <c r="K75" s="10"/>
      <c r="L75" s="21"/>
      <c r="M75" s="21"/>
      <c r="N75" s="10"/>
      <c r="O75" s="10"/>
      <c r="P75" s="10"/>
      <c r="Q75" s="10"/>
      <c r="R75" s="10"/>
      <c r="S75" s="68"/>
      <c r="T75" s="170"/>
      <c r="U75" s="11"/>
      <c r="V75" s="131"/>
    </row>
    <row r="76" spans="1:22" s="11" customFormat="1" ht="24.95" customHeight="1" x14ac:dyDescent="0.25">
      <c r="A76" s="108">
        <v>50</v>
      </c>
      <c r="B76" s="12" t="s">
        <v>669</v>
      </c>
      <c r="C76" s="8" t="s">
        <v>670</v>
      </c>
      <c r="D76" s="9" t="s">
        <v>21</v>
      </c>
      <c r="E76" s="9" t="s">
        <v>105</v>
      </c>
      <c r="F76" s="45">
        <v>45689</v>
      </c>
      <c r="G76" s="45">
        <v>45870</v>
      </c>
      <c r="H76" s="14">
        <v>110000</v>
      </c>
      <c r="I76" s="14">
        <v>14457.62</v>
      </c>
      <c r="J76" s="14">
        <v>0</v>
      </c>
      <c r="K76" s="14">
        <f t="shared" ref="K76:K85" si="50">H76*2.87%</f>
        <v>3157</v>
      </c>
      <c r="L76" s="14">
        <f t="shared" ref="L76:L85" si="51">H76*7.1%</f>
        <v>7810</v>
      </c>
      <c r="M76" s="46">
        <v>890.22</v>
      </c>
      <c r="N76" s="14">
        <f t="shared" ref="N76:N85" si="52">H76*3.04%</f>
        <v>3344</v>
      </c>
      <c r="O76" s="14">
        <f t="shared" ref="O76:O85" si="53">H76*7.09%</f>
        <v>7799</v>
      </c>
      <c r="P76" s="14">
        <f t="shared" ref="P76:P82" si="54">K76+L76+M76+N76+O76</f>
        <v>23000.22</v>
      </c>
      <c r="Q76" s="14">
        <f t="shared" ref="Q76:Q83" si="55">J76</f>
        <v>0</v>
      </c>
      <c r="R76" s="14">
        <f t="shared" ref="R76:R85" si="56">I76+K76+N76+Q76</f>
        <v>20958.62</v>
      </c>
      <c r="S76" s="14">
        <f t="shared" si="0"/>
        <v>16499.22</v>
      </c>
      <c r="T76" s="168">
        <f t="shared" ref="T76:T85" si="57">H76-R76</f>
        <v>89041.38</v>
      </c>
      <c r="V76" s="131"/>
    </row>
    <row r="77" spans="1:22" s="16" customFormat="1" ht="24.95" customHeight="1" x14ac:dyDescent="0.25">
      <c r="A77" s="108">
        <v>51</v>
      </c>
      <c r="B77" s="12" t="s">
        <v>724</v>
      </c>
      <c r="C77" s="8" t="s">
        <v>125</v>
      </c>
      <c r="D77" s="9" t="s">
        <v>21</v>
      </c>
      <c r="E77" s="17" t="s">
        <v>105</v>
      </c>
      <c r="F77" s="32">
        <v>45627</v>
      </c>
      <c r="G77" s="62">
        <v>45809</v>
      </c>
      <c r="H77" s="14">
        <v>90000</v>
      </c>
      <c r="I77" s="14">
        <v>9753.1200000000008</v>
      </c>
      <c r="J77" s="14">
        <v>0</v>
      </c>
      <c r="K77" s="14">
        <f t="shared" si="50"/>
        <v>2583</v>
      </c>
      <c r="L77" s="14">
        <f t="shared" si="51"/>
        <v>6390</v>
      </c>
      <c r="M77" s="22">
        <v>890.22</v>
      </c>
      <c r="N77" s="14">
        <f t="shared" si="52"/>
        <v>2736</v>
      </c>
      <c r="O77" s="14">
        <f t="shared" si="53"/>
        <v>6381</v>
      </c>
      <c r="P77" s="14">
        <f t="shared" ref="P77" si="58">K77+L77+M77+N77+O77</f>
        <v>18980.22</v>
      </c>
      <c r="Q77" s="14">
        <v>29675.4</v>
      </c>
      <c r="R77" s="14">
        <f t="shared" si="56"/>
        <v>44747.519999999997</v>
      </c>
      <c r="S77" s="14">
        <f t="shared" si="0"/>
        <v>13661.22</v>
      </c>
      <c r="T77" s="168">
        <f t="shared" si="57"/>
        <v>45252.480000000003</v>
      </c>
      <c r="U77" s="11"/>
      <c r="V77" s="131"/>
    </row>
    <row r="78" spans="1:22" s="38" customFormat="1" ht="24.95" customHeight="1" x14ac:dyDescent="0.25">
      <c r="A78" s="108">
        <v>52</v>
      </c>
      <c r="B78" s="61" t="s">
        <v>614</v>
      </c>
      <c r="C78" s="30" t="s">
        <v>125</v>
      </c>
      <c r="D78" s="31" t="s">
        <v>21</v>
      </c>
      <c r="E78" s="31" t="s">
        <v>104</v>
      </c>
      <c r="F78" s="32">
        <v>45658</v>
      </c>
      <c r="G78" s="32">
        <v>45839</v>
      </c>
      <c r="H78" s="33">
        <v>85000</v>
      </c>
      <c r="I78" s="63">
        <v>8576.99</v>
      </c>
      <c r="J78" s="33">
        <v>0</v>
      </c>
      <c r="K78" s="63">
        <f t="shared" si="50"/>
        <v>2439.5</v>
      </c>
      <c r="L78" s="63">
        <f t="shared" si="51"/>
        <v>6035</v>
      </c>
      <c r="M78" s="33">
        <v>890.22</v>
      </c>
      <c r="N78" s="63">
        <f t="shared" si="52"/>
        <v>2584</v>
      </c>
      <c r="O78" s="63">
        <f t="shared" si="53"/>
        <v>6026.5</v>
      </c>
      <c r="P78" s="33">
        <f t="shared" si="54"/>
        <v>17975.22</v>
      </c>
      <c r="Q78" s="33">
        <f t="shared" ref="Q78:Q81" si="59">J78</f>
        <v>0</v>
      </c>
      <c r="R78" s="14">
        <f t="shared" si="56"/>
        <v>13600.49</v>
      </c>
      <c r="S78" s="33">
        <f t="shared" ref="S78:S82" si="60">L78+M78+O78</f>
        <v>12951.72</v>
      </c>
      <c r="T78" s="172">
        <f t="shared" si="57"/>
        <v>71399.509999999995</v>
      </c>
      <c r="U78" s="11"/>
      <c r="V78" s="131"/>
    </row>
    <row r="79" spans="1:22" s="38" customFormat="1" ht="24.95" customHeight="1" x14ac:dyDescent="0.25">
      <c r="A79" s="108">
        <v>53</v>
      </c>
      <c r="B79" s="61" t="s">
        <v>612</v>
      </c>
      <c r="C79" s="30" t="s">
        <v>125</v>
      </c>
      <c r="D79" s="31" t="s">
        <v>21</v>
      </c>
      <c r="E79" s="31" t="s">
        <v>105</v>
      </c>
      <c r="F79" s="32">
        <v>45658</v>
      </c>
      <c r="G79" s="32">
        <v>45839</v>
      </c>
      <c r="H79" s="33">
        <v>70000</v>
      </c>
      <c r="I79" s="63">
        <v>5368.48</v>
      </c>
      <c r="J79" s="33">
        <v>0</v>
      </c>
      <c r="K79" s="63">
        <f t="shared" si="50"/>
        <v>2009</v>
      </c>
      <c r="L79" s="63">
        <f t="shared" si="51"/>
        <v>4970</v>
      </c>
      <c r="M79" s="33">
        <f>H79*1.15%</f>
        <v>805</v>
      </c>
      <c r="N79" s="63">
        <f t="shared" si="52"/>
        <v>2128</v>
      </c>
      <c r="O79" s="63">
        <f t="shared" si="53"/>
        <v>4963</v>
      </c>
      <c r="P79" s="33">
        <f t="shared" si="54"/>
        <v>14875</v>
      </c>
      <c r="Q79" s="33">
        <f t="shared" si="59"/>
        <v>0</v>
      </c>
      <c r="R79" s="14">
        <f t="shared" si="56"/>
        <v>9505.48</v>
      </c>
      <c r="S79" s="33">
        <f t="shared" si="60"/>
        <v>10738</v>
      </c>
      <c r="T79" s="172">
        <f t="shared" si="57"/>
        <v>60494.52</v>
      </c>
      <c r="U79" s="11"/>
      <c r="V79" s="131"/>
    </row>
    <row r="80" spans="1:22" s="16" customFormat="1" ht="24.95" customHeight="1" x14ac:dyDescent="0.25">
      <c r="A80" s="108">
        <v>54</v>
      </c>
      <c r="B80" s="12" t="s">
        <v>445</v>
      </c>
      <c r="C80" s="8" t="s">
        <v>125</v>
      </c>
      <c r="D80" s="9" t="s">
        <v>21</v>
      </c>
      <c r="E80" s="17" t="s">
        <v>105</v>
      </c>
      <c r="F80" s="32">
        <v>45627</v>
      </c>
      <c r="G80" s="62">
        <v>45809</v>
      </c>
      <c r="H80" s="14">
        <v>90000</v>
      </c>
      <c r="I80" s="14">
        <v>9753.1200000000008</v>
      </c>
      <c r="J80" s="14">
        <v>0</v>
      </c>
      <c r="K80" s="14">
        <f t="shared" si="50"/>
        <v>2583</v>
      </c>
      <c r="L80" s="14">
        <f t="shared" si="51"/>
        <v>6390</v>
      </c>
      <c r="M80" s="22">
        <v>890.22</v>
      </c>
      <c r="N80" s="14">
        <f t="shared" si="52"/>
        <v>2736</v>
      </c>
      <c r="O80" s="14">
        <f t="shared" si="53"/>
        <v>6381</v>
      </c>
      <c r="P80" s="14">
        <f t="shared" si="54"/>
        <v>18980.22</v>
      </c>
      <c r="Q80" s="14">
        <v>0</v>
      </c>
      <c r="R80" s="14">
        <f t="shared" si="56"/>
        <v>15072.12</v>
      </c>
      <c r="S80" s="14">
        <f t="shared" si="60"/>
        <v>13661.22</v>
      </c>
      <c r="T80" s="168">
        <f t="shared" si="57"/>
        <v>74927.88</v>
      </c>
      <c r="U80" s="11"/>
      <c r="V80" s="131"/>
    </row>
    <row r="81" spans="1:22" s="38" customFormat="1" ht="24.95" customHeight="1" x14ac:dyDescent="0.25">
      <c r="A81" s="108">
        <v>55</v>
      </c>
      <c r="B81" s="61" t="s">
        <v>613</v>
      </c>
      <c r="C81" s="30" t="s">
        <v>125</v>
      </c>
      <c r="D81" s="31" t="s">
        <v>21</v>
      </c>
      <c r="E81" s="31" t="s">
        <v>105</v>
      </c>
      <c r="F81" s="32">
        <v>45658</v>
      </c>
      <c r="G81" s="32">
        <v>45839</v>
      </c>
      <c r="H81" s="33">
        <v>55000</v>
      </c>
      <c r="I81" s="63">
        <v>2559.6799999999998</v>
      </c>
      <c r="J81" s="33">
        <v>0</v>
      </c>
      <c r="K81" s="63">
        <f t="shared" si="50"/>
        <v>1578.5</v>
      </c>
      <c r="L81" s="63">
        <f t="shared" si="51"/>
        <v>3905</v>
      </c>
      <c r="M81" s="33">
        <f>H81*1.15%</f>
        <v>632.5</v>
      </c>
      <c r="N81" s="63">
        <f t="shared" si="52"/>
        <v>1672</v>
      </c>
      <c r="O81" s="63">
        <f t="shared" si="53"/>
        <v>3899.5</v>
      </c>
      <c r="P81" s="33">
        <f t="shared" si="54"/>
        <v>11687.5</v>
      </c>
      <c r="Q81" s="33">
        <f t="shared" si="59"/>
        <v>0</v>
      </c>
      <c r="R81" s="14">
        <f t="shared" si="56"/>
        <v>5810.18</v>
      </c>
      <c r="S81" s="33">
        <f t="shared" si="60"/>
        <v>8437</v>
      </c>
      <c r="T81" s="172">
        <f t="shared" si="57"/>
        <v>49189.82</v>
      </c>
      <c r="U81" s="11"/>
      <c r="V81" s="131"/>
    </row>
    <row r="82" spans="1:22" s="16" customFormat="1" ht="24.95" customHeight="1" x14ac:dyDescent="0.25">
      <c r="A82" s="108">
        <v>56</v>
      </c>
      <c r="B82" s="12" t="s">
        <v>92</v>
      </c>
      <c r="C82" s="8" t="s">
        <v>125</v>
      </c>
      <c r="D82" s="9" t="s">
        <v>21</v>
      </c>
      <c r="E82" s="17" t="s">
        <v>105</v>
      </c>
      <c r="F82" s="45">
        <v>45566</v>
      </c>
      <c r="G82" s="45">
        <v>45748</v>
      </c>
      <c r="H82" s="14">
        <v>90000</v>
      </c>
      <c r="I82" s="14">
        <v>0</v>
      </c>
      <c r="J82" s="14">
        <v>0</v>
      </c>
      <c r="K82" s="14">
        <f t="shared" si="50"/>
        <v>2583</v>
      </c>
      <c r="L82" s="14">
        <f t="shared" si="51"/>
        <v>6390</v>
      </c>
      <c r="M82" s="22">
        <v>890.22</v>
      </c>
      <c r="N82" s="14">
        <f t="shared" si="52"/>
        <v>2736</v>
      </c>
      <c r="O82" s="14">
        <f t="shared" si="53"/>
        <v>6381</v>
      </c>
      <c r="P82" s="14">
        <f t="shared" si="54"/>
        <v>18980.22</v>
      </c>
      <c r="Q82" s="14">
        <v>9316</v>
      </c>
      <c r="R82" s="14">
        <f t="shared" si="56"/>
        <v>14635</v>
      </c>
      <c r="S82" s="14">
        <f t="shared" si="60"/>
        <v>13661.22</v>
      </c>
      <c r="T82" s="168">
        <f t="shared" si="57"/>
        <v>75365</v>
      </c>
      <c r="U82" s="11"/>
      <c r="V82" s="131"/>
    </row>
    <row r="83" spans="1:22" s="16" customFormat="1" ht="24.95" customHeight="1" x14ac:dyDescent="0.25">
      <c r="A83" s="108">
        <v>57</v>
      </c>
      <c r="B83" s="12" t="s">
        <v>474</v>
      </c>
      <c r="C83" s="8" t="s">
        <v>125</v>
      </c>
      <c r="D83" s="9" t="s">
        <v>21</v>
      </c>
      <c r="E83" s="9" t="s">
        <v>104</v>
      </c>
      <c r="F83" s="71">
        <v>45682</v>
      </c>
      <c r="G83" s="45">
        <v>45863</v>
      </c>
      <c r="H83" s="14">
        <v>75000</v>
      </c>
      <c r="I83" s="14">
        <v>0</v>
      </c>
      <c r="J83" s="14">
        <v>0</v>
      </c>
      <c r="K83" s="14">
        <f t="shared" si="50"/>
        <v>2152.5</v>
      </c>
      <c r="L83" s="14">
        <f t="shared" si="51"/>
        <v>5325</v>
      </c>
      <c r="M83" s="35">
        <f>H83*1.15%</f>
        <v>862.5</v>
      </c>
      <c r="N83" s="14">
        <f t="shared" si="52"/>
        <v>2280</v>
      </c>
      <c r="O83" s="14">
        <f t="shared" si="53"/>
        <v>5317.5</v>
      </c>
      <c r="P83" s="14">
        <f t="shared" ref="P83:P85" si="61">K83+L83+M83+N83+O83</f>
        <v>15937.5</v>
      </c>
      <c r="Q83" s="14">
        <f t="shared" si="55"/>
        <v>0</v>
      </c>
      <c r="R83" s="14">
        <f t="shared" si="56"/>
        <v>4432.5</v>
      </c>
      <c r="S83" s="14">
        <f t="shared" si="0"/>
        <v>11505</v>
      </c>
      <c r="T83" s="168">
        <f t="shared" si="57"/>
        <v>70567.5</v>
      </c>
      <c r="U83" s="11"/>
      <c r="V83" s="131"/>
    </row>
    <row r="84" spans="1:22" s="16" customFormat="1" ht="24.95" customHeight="1" x14ac:dyDescent="0.25">
      <c r="A84" s="108">
        <v>58</v>
      </c>
      <c r="B84" s="12" t="s">
        <v>475</v>
      </c>
      <c r="C84" s="8" t="s">
        <v>125</v>
      </c>
      <c r="D84" s="9" t="s">
        <v>21</v>
      </c>
      <c r="E84" s="9" t="s">
        <v>104</v>
      </c>
      <c r="F84" s="13">
        <v>45597</v>
      </c>
      <c r="G84" s="13">
        <v>45778</v>
      </c>
      <c r="H84" s="14">
        <v>90000</v>
      </c>
      <c r="I84" s="14">
        <v>9753.1200000000008</v>
      </c>
      <c r="J84" s="14">
        <v>0</v>
      </c>
      <c r="K84" s="14">
        <f t="shared" si="50"/>
        <v>2583</v>
      </c>
      <c r="L84" s="14">
        <f t="shared" si="51"/>
        <v>6390</v>
      </c>
      <c r="M84" s="22">
        <v>890.22</v>
      </c>
      <c r="N84" s="14">
        <f t="shared" si="52"/>
        <v>2736</v>
      </c>
      <c r="O84" s="14">
        <f t="shared" si="53"/>
        <v>6381</v>
      </c>
      <c r="P84" s="14">
        <f t="shared" ref="P84" si="62">K84+L84+M84+N84+O84</f>
        <v>18980.22</v>
      </c>
      <c r="Q84" s="14">
        <v>0</v>
      </c>
      <c r="R84" s="14">
        <f t="shared" si="56"/>
        <v>15072.12</v>
      </c>
      <c r="S84" s="14">
        <f t="shared" ref="S84" si="63">L84+M84+O84</f>
        <v>13661.22</v>
      </c>
      <c r="T84" s="168">
        <f t="shared" si="57"/>
        <v>74927.88</v>
      </c>
      <c r="U84" s="11"/>
      <c r="V84" s="131"/>
    </row>
    <row r="85" spans="1:22" s="16" customFormat="1" ht="24.95" customHeight="1" x14ac:dyDescent="0.25">
      <c r="A85" s="108">
        <v>59</v>
      </c>
      <c r="B85" s="12" t="s">
        <v>194</v>
      </c>
      <c r="C85" s="8" t="s">
        <v>125</v>
      </c>
      <c r="D85" s="9" t="s">
        <v>21</v>
      </c>
      <c r="E85" s="9" t="s">
        <v>104</v>
      </c>
      <c r="F85" s="13">
        <v>45597</v>
      </c>
      <c r="G85" s="13">
        <v>45778</v>
      </c>
      <c r="H85" s="14">
        <v>90000</v>
      </c>
      <c r="I85" s="14">
        <v>9753.1200000000008</v>
      </c>
      <c r="J85" s="14">
        <v>0</v>
      </c>
      <c r="K85" s="14">
        <f t="shared" si="50"/>
        <v>2583</v>
      </c>
      <c r="L85" s="14">
        <f t="shared" si="51"/>
        <v>6390</v>
      </c>
      <c r="M85" s="22">
        <v>890.22</v>
      </c>
      <c r="N85" s="14">
        <f t="shared" si="52"/>
        <v>2736</v>
      </c>
      <c r="O85" s="14">
        <f t="shared" si="53"/>
        <v>6381</v>
      </c>
      <c r="P85" s="14">
        <f t="shared" si="61"/>
        <v>18980.22</v>
      </c>
      <c r="Q85" s="14">
        <v>0</v>
      </c>
      <c r="R85" s="14">
        <f t="shared" si="56"/>
        <v>15072.12</v>
      </c>
      <c r="S85" s="14">
        <f t="shared" si="0"/>
        <v>13661.22</v>
      </c>
      <c r="T85" s="168">
        <f t="shared" si="57"/>
        <v>74927.88</v>
      </c>
      <c r="U85" s="11"/>
      <c r="V85" s="131"/>
    </row>
    <row r="86" spans="1:22" s="27" customFormat="1" ht="24.95" customHeight="1" x14ac:dyDescent="0.3">
      <c r="A86" s="99" t="s">
        <v>229</v>
      </c>
      <c r="B86" s="10"/>
      <c r="C86" s="10"/>
      <c r="D86" s="10"/>
      <c r="E86" s="10"/>
      <c r="F86" s="19"/>
      <c r="G86" s="19"/>
      <c r="H86" s="10"/>
      <c r="I86" s="10"/>
      <c r="J86" s="10"/>
      <c r="K86" s="10"/>
      <c r="L86" s="21"/>
      <c r="M86" s="21"/>
      <c r="N86" s="10"/>
      <c r="O86" s="10"/>
      <c r="P86" s="10"/>
      <c r="Q86" s="10"/>
      <c r="R86" s="10"/>
      <c r="S86" s="68"/>
      <c r="T86" s="170"/>
      <c r="U86" s="11"/>
      <c r="V86" s="131"/>
    </row>
    <row r="87" spans="1:22" s="38" customFormat="1" ht="24.95" customHeight="1" x14ac:dyDescent="0.25">
      <c r="A87" s="100">
        <v>60</v>
      </c>
      <c r="B87" s="61" t="s">
        <v>611</v>
      </c>
      <c r="C87" s="30" t="s">
        <v>606</v>
      </c>
      <c r="D87" s="31" t="s">
        <v>21</v>
      </c>
      <c r="E87" s="31" t="s">
        <v>105</v>
      </c>
      <c r="F87" s="32">
        <v>45658</v>
      </c>
      <c r="G87" s="32">
        <v>45839</v>
      </c>
      <c r="H87" s="33">
        <v>48000</v>
      </c>
      <c r="I87" s="63">
        <v>1571.73</v>
      </c>
      <c r="J87" s="33">
        <v>0</v>
      </c>
      <c r="K87" s="63">
        <f t="shared" ref="K87:K95" si="64">H87*2.87%</f>
        <v>1377.6</v>
      </c>
      <c r="L87" s="63">
        <f t="shared" ref="L87:L95" si="65">H87*7.1%</f>
        <v>3408</v>
      </c>
      <c r="M87" s="33">
        <f>H87*1.15%</f>
        <v>552</v>
      </c>
      <c r="N87" s="63">
        <f t="shared" ref="N87:N95" si="66">H87*3.04%</f>
        <v>1459.2</v>
      </c>
      <c r="O87" s="63">
        <f t="shared" ref="O87:O95" si="67">H87*7.09%</f>
        <v>3403.2</v>
      </c>
      <c r="P87" s="33">
        <f t="shared" ref="P87" si="68">K87+L87+M87+N87+O87</f>
        <v>10200</v>
      </c>
      <c r="Q87" s="33">
        <f t="shared" ref="Q87" si="69">J87</f>
        <v>0</v>
      </c>
      <c r="R87" s="14">
        <f t="shared" ref="R87:R95" si="70">I87+K87+N87+Q87</f>
        <v>4408.53</v>
      </c>
      <c r="S87" s="33">
        <f t="shared" ref="S87" si="71">L87+M87+O87</f>
        <v>7363.2</v>
      </c>
      <c r="T87" s="172">
        <f t="shared" ref="T87:T95" si="72">H87-R87</f>
        <v>43591.47</v>
      </c>
      <c r="U87" s="11"/>
      <c r="V87" s="131"/>
    </row>
    <row r="88" spans="1:22" s="16" customFormat="1" ht="24.95" customHeight="1" x14ac:dyDescent="0.25">
      <c r="A88" s="108">
        <v>61</v>
      </c>
      <c r="B88" s="12" t="s">
        <v>444</v>
      </c>
      <c r="C88" s="8" t="s">
        <v>125</v>
      </c>
      <c r="D88" s="9" t="s">
        <v>21</v>
      </c>
      <c r="E88" s="17" t="s">
        <v>104</v>
      </c>
      <c r="F88" s="13">
        <v>45689</v>
      </c>
      <c r="G88" s="13">
        <v>45870</v>
      </c>
      <c r="H88" s="14">
        <v>80000</v>
      </c>
      <c r="I88" s="14">
        <v>7400.87</v>
      </c>
      <c r="J88" s="14">
        <v>0</v>
      </c>
      <c r="K88" s="14">
        <f t="shared" si="64"/>
        <v>2296</v>
      </c>
      <c r="L88" s="14">
        <f t="shared" si="65"/>
        <v>5680</v>
      </c>
      <c r="M88" s="33">
        <v>890.22</v>
      </c>
      <c r="N88" s="14">
        <f t="shared" si="66"/>
        <v>2432</v>
      </c>
      <c r="O88" s="53">
        <f t="shared" si="67"/>
        <v>5672</v>
      </c>
      <c r="P88" s="14">
        <f>K88+L88+M88+N88+O88</f>
        <v>16970.22</v>
      </c>
      <c r="Q88" s="14">
        <v>0</v>
      </c>
      <c r="R88" s="14">
        <f t="shared" si="70"/>
        <v>12128.87</v>
      </c>
      <c r="S88" s="14">
        <f>L88+M88+O88</f>
        <v>12242.22</v>
      </c>
      <c r="T88" s="168">
        <f t="shared" si="72"/>
        <v>67871.13</v>
      </c>
      <c r="U88" s="11"/>
      <c r="V88" s="131"/>
    </row>
    <row r="89" spans="1:22" s="16" customFormat="1" ht="24.95" customHeight="1" x14ac:dyDescent="0.25">
      <c r="A89" s="100">
        <v>62</v>
      </c>
      <c r="B89" s="12" t="s">
        <v>473</v>
      </c>
      <c r="C89" s="8" t="s">
        <v>125</v>
      </c>
      <c r="D89" s="9" t="s">
        <v>21</v>
      </c>
      <c r="E89" s="17" t="s">
        <v>105</v>
      </c>
      <c r="F89" s="32">
        <v>45627</v>
      </c>
      <c r="G89" s="62">
        <v>45809</v>
      </c>
      <c r="H89" s="14">
        <v>60000</v>
      </c>
      <c r="I89" s="14">
        <v>3486.68</v>
      </c>
      <c r="J89" s="14">
        <v>0</v>
      </c>
      <c r="K89" s="14">
        <f t="shared" si="64"/>
        <v>1722</v>
      </c>
      <c r="L89" s="14">
        <f t="shared" si="65"/>
        <v>4260</v>
      </c>
      <c r="M89" s="14">
        <f>H89*1.15%</f>
        <v>690</v>
      </c>
      <c r="N89" s="14">
        <f t="shared" si="66"/>
        <v>1824</v>
      </c>
      <c r="O89" s="53">
        <f t="shared" si="67"/>
        <v>4254</v>
      </c>
      <c r="P89" s="14">
        <f t="shared" ref="P89" si="73">K89+L89+M89+N89+O89</f>
        <v>12750</v>
      </c>
      <c r="Q89" s="14">
        <f t="shared" ref="Q89" si="74">J89</f>
        <v>0</v>
      </c>
      <c r="R89" s="14">
        <f t="shared" si="70"/>
        <v>7032.68</v>
      </c>
      <c r="S89" s="14">
        <f t="shared" ref="S89" si="75">L89+M89+O89</f>
        <v>9204</v>
      </c>
      <c r="T89" s="168">
        <f t="shared" si="72"/>
        <v>52967.32</v>
      </c>
      <c r="U89" s="11"/>
      <c r="V89" s="131"/>
    </row>
    <row r="90" spans="1:22" s="16" customFormat="1" ht="24.95" customHeight="1" x14ac:dyDescent="0.25">
      <c r="A90" s="108">
        <v>63</v>
      </c>
      <c r="B90" s="12" t="s">
        <v>443</v>
      </c>
      <c r="C90" s="8" t="s">
        <v>125</v>
      </c>
      <c r="D90" s="9" t="s">
        <v>21</v>
      </c>
      <c r="E90" s="17" t="s">
        <v>105</v>
      </c>
      <c r="F90" s="13">
        <v>45646</v>
      </c>
      <c r="G90" s="13">
        <v>45828</v>
      </c>
      <c r="H90" s="14">
        <v>60000</v>
      </c>
      <c r="I90" s="14">
        <v>3486.68</v>
      </c>
      <c r="J90" s="14">
        <v>0</v>
      </c>
      <c r="K90" s="14">
        <f t="shared" si="64"/>
        <v>1722</v>
      </c>
      <c r="L90" s="14">
        <f t="shared" si="65"/>
        <v>4260</v>
      </c>
      <c r="M90" s="14">
        <f>H90*1.15%</f>
        <v>690</v>
      </c>
      <c r="N90" s="14">
        <f t="shared" si="66"/>
        <v>1824</v>
      </c>
      <c r="O90" s="53">
        <f t="shared" si="67"/>
        <v>4254</v>
      </c>
      <c r="P90" s="14">
        <f t="shared" ref="P90" si="76">K90+L90+M90+N90+O90</f>
        <v>12750</v>
      </c>
      <c r="Q90" s="14">
        <f t="shared" ref="Q90" si="77">J90</f>
        <v>0</v>
      </c>
      <c r="R90" s="14">
        <f t="shared" si="70"/>
        <v>7032.68</v>
      </c>
      <c r="S90" s="14">
        <f t="shared" ref="S90" si="78">L90+M90+O90</f>
        <v>9204</v>
      </c>
      <c r="T90" s="168">
        <f t="shared" si="72"/>
        <v>52967.32</v>
      </c>
      <c r="U90" s="11"/>
      <c r="V90" s="131"/>
    </row>
    <row r="91" spans="1:22" s="16" customFormat="1" ht="24.95" customHeight="1" x14ac:dyDescent="0.25">
      <c r="A91" s="100">
        <v>64</v>
      </c>
      <c r="B91" s="12" t="s">
        <v>154</v>
      </c>
      <c r="C91" s="8" t="s">
        <v>125</v>
      </c>
      <c r="D91" s="9" t="s">
        <v>21</v>
      </c>
      <c r="E91" s="9" t="s">
        <v>105</v>
      </c>
      <c r="F91" s="71">
        <v>45682</v>
      </c>
      <c r="G91" s="45">
        <v>45863</v>
      </c>
      <c r="H91" s="14">
        <v>90000</v>
      </c>
      <c r="I91" s="14">
        <v>9753.1200000000008</v>
      </c>
      <c r="J91" s="14">
        <v>0</v>
      </c>
      <c r="K91" s="14">
        <f t="shared" si="64"/>
        <v>2583</v>
      </c>
      <c r="L91" s="14">
        <f t="shared" si="65"/>
        <v>6390</v>
      </c>
      <c r="M91" s="22">
        <v>890.22</v>
      </c>
      <c r="N91" s="14">
        <f t="shared" si="66"/>
        <v>2736</v>
      </c>
      <c r="O91" s="14">
        <f t="shared" si="67"/>
        <v>6381</v>
      </c>
      <c r="P91" s="14">
        <f t="shared" ref="P91:P94" si="79">K91+L91+M91+N91+O91</f>
        <v>18980.22</v>
      </c>
      <c r="Q91" s="14">
        <v>7866</v>
      </c>
      <c r="R91" s="14">
        <f t="shared" si="70"/>
        <v>22938.12</v>
      </c>
      <c r="S91" s="14">
        <f t="shared" ref="S91:S197" si="80">L91+M91+O91</f>
        <v>13661.22</v>
      </c>
      <c r="T91" s="168">
        <f t="shared" si="72"/>
        <v>67061.88</v>
      </c>
      <c r="U91" s="11"/>
      <c r="V91" s="131"/>
    </row>
    <row r="92" spans="1:22" s="16" customFormat="1" ht="24.95" customHeight="1" x14ac:dyDescent="0.25">
      <c r="A92" s="108">
        <v>65</v>
      </c>
      <c r="B92" s="12" t="s">
        <v>406</v>
      </c>
      <c r="C92" s="8" t="s">
        <v>125</v>
      </c>
      <c r="D92" s="9" t="s">
        <v>21</v>
      </c>
      <c r="E92" s="9" t="s">
        <v>105</v>
      </c>
      <c r="F92" s="13">
        <v>45717</v>
      </c>
      <c r="G92" s="13">
        <v>45901</v>
      </c>
      <c r="H92" s="14">
        <v>80000</v>
      </c>
      <c r="I92" s="14">
        <v>7400.87</v>
      </c>
      <c r="J92" s="14">
        <v>0</v>
      </c>
      <c r="K92" s="14">
        <f t="shared" si="64"/>
        <v>2296</v>
      </c>
      <c r="L92" s="14">
        <f t="shared" si="65"/>
        <v>5680</v>
      </c>
      <c r="M92" s="14">
        <v>890.22</v>
      </c>
      <c r="N92" s="14">
        <f t="shared" si="66"/>
        <v>2432</v>
      </c>
      <c r="O92" s="53">
        <f t="shared" si="67"/>
        <v>5672</v>
      </c>
      <c r="P92" s="14">
        <f>K92+L92+M92+N92+O92</f>
        <v>16970.22</v>
      </c>
      <c r="Q92" s="14">
        <v>0</v>
      </c>
      <c r="R92" s="14">
        <f t="shared" si="70"/>
        <v>12128.87</v>
      </c>
      <c r="S92" s="14">
        <f>L92+M92+O92</f>
        <v>12242.22</v>
      </c>
      <c r="T92" s="168">
        <f t="shared" si="72"/>
        <v>67871.13</v>
      </c>
      <c r="U92" s="11"/>
      <c r="V92" s="131"/>
    </row>
    <row r="93" spans="1:22" s="16" customFormat="1" ht="24.95" customHeight="1" x14ac:dyDescent="0.25">
      <c r="A93" s="100">
        <v>66</v>
      </c>
      <c r="B93" s="12" t="s">
        <v>151</v>
      </c>
      <c r="C93" s="8" t="s">
        <v>27</v>
      </c>
      <c r="D93" s="9" t="s">
        <v>21</v>
      </c>
      <c r="E93" s="9" t="s">
        <v>105</v>
      </c>
      <c r="F93" s="71">
        <v>45682</v>
      </c>
      <c r="G93" s="45">
        <v>45863</v>
      </c>
      <c r="H93" s="14">
        <v>55000</v>
      </c>
      <c r="I93" s="14">
        <v>2559.6799999999998</v>
      </c>
      <c r="J93" s="14">
        <v>0</v>
      </c>
      <c r="K93" s="14">
        <f t="shared" si="64"/>
        <v>1578.5</v>
      </c>
      <c r="L93" s="14">
        <f t="shared" si="65"/>
        <v>3905</v>
      </c>
      <c r="M93" s="22">
        <f>H93*1.15%</f>
        <v>632.5</v>
      </c>
      <c r="N93" s="14">
        <f t="shared" si="66"/>
        <v>1672</v>
      </c>
      <c r="O93" s="14">
        <f t="shared" si="67"/>
        <v>3899.5</v>
      </c>
      <c r="P93" s="14">
        <f t="shared" si="79"/>
        <v>11687.5</v>
      </c>
      <c r="Q93" s="14">
        <f t="shared" ref="Q93:Q94" si="81">J93</f>
        <v>0</v>
      </c>
      <c r="R93" s="14">
        <f t="shared" si="70"/>
        <v>5810.18</v>
      </c>
      <c r="S93" s="14">
        <f>L93+M93+O93</f>
        <v>8437</v>
      </c>
      <c r="T93" s="168">
        <f t="shared" si="72"/>
        <v>49189.82</v>
      </c>
      <c r="U93" s="11"/>
      <c r="V93" s="131"/>
    </row>
    <row r="94" spans="1:22" s="16" customFormat="1" ht="24.95" customHeight="1" x14ac:dyDescent="0.25">
      <c r="A94" s="108">
        <v>67</v>
      </c>
      <c r="B94" s="129" t="s">
        <v>660</v>
      </c>
      <c r="C94" s="8" t="s">
        <v>125</v>
      </c>
      <c r="D94" s="9" t="s">
        <v>21</v>
      </c>
      <c r="E94" s="9" t="s">
        <v>104</v>
      </c>
      <c r="F94" s="13">
        <v>45689</v>
      </c>
      <c r="G94" s="13">
        <v>45870</v>
      </c>
      <c r="H94" s="14">
        <v>90000</v>
      </c>
      <c r="I94" s="14">
        <v>9753.1200000000008</v>
      </c>
      <c r="J94" s="14">
        <v>0</v>
      </c>
      <c r="K94" s="14">
        <f t="shared" si="64"/>
        <v>2583</v>
      </c>
      <c r="L94" s="14">
        <f t="shared" si="65"/>
        <v>6390</v>
      </c>
      <c r="M94" s="14">
        <v>890.22</v>
      </c>
      <c r="N94" s="14">
        <f t="shared" si="66"/>
        <v>2736</v>
      </c>
      <c r="O94" s="14">
        <f t="shared" si="67"/>
        <v>6381</v>
      </c>
      <c r="P94" s="14">
        <f t="shared" si="79"/>
        <v>18980.22</v>
      </c>
      <c r="Q94" s="14">
        <f t="shared" si="81"/>
        <v>0</v>
      </c>
      <c r="R94" s="14">
        <f t="shared" si="70"/>
        <v>15072.12</v>
      </c>
      <c r="S94" s="14">
        <f t="shared" ref="S94" si="82">L94+M94+O94</f>
        <v>13661.22</v>
      </c>
      <c r="T94" s="168">
        <f t="shared" si="72"/>
        <v>74927.88</v>
      </c>
      <c r="U94" s="11"/>
      <c r="V94" s="131"/>
    </row>
    <row r="95" spans="1:22" s="16" customFormat="1" ht="24.95" customHeight="1" x14ac:dyDescent="0.25">
      <c r="A95" s="100">
        <v>68</v>
      </c>
      <c r="B95" s="12" t="s">
        <v>162</v>
      </c>
      <c r="C95" s="8" t="s">
        <v>125</v>
      </c>
      <c r="D95" s="9" t="s">
        <v>21</v>
      </c>
      <c r="E95" s="9" t="s">
        <v>105</v>
      </c>
      <c r="F95" s="71">
        <v>45682</v>
      </c>
      <c r="G95" s="45">
        <v>45863</v>
      </c>
      <c r="H95" s="14">
        <v>75000</v>
      </c>
      <c r="I95" s="14">
        <v>6309.38</v>
      </c>
      <c r="J95" s="14">
        <v>0</v>
      </c>
      <c r="K95" s="14">
        <f t="shared" si="64"/>
        <v>2152.5</v>
      </c>
      <c r="L95" s="14">
        <f t="shared" si="65"/>
        <v>5325</v>
      </c>
      <c r="M95" s="35">
        <f>H95*1.15%</f>
        <v>862.5</v>
      </c>
      <c r="N95" s="14">
        <f t="shared" si="66"/>
        <v>2280</v>
      </c>
      <c r="O95" s="14">
        <f t="shared" si="67"/>
        <v>5317.5</v>
      </c>
      <c r="P95" s="14">
        <f>K95+L95+M95+N95+O95</f>
        <v>15937.5</v>
      </c>
      <c r="Q95" s="14">
        <f>J95</f>
        <v>0</v>
      </c>
      <c r="R95" s="14">
        <f t="shared" si="70"/>
        <v>10741.88</v>
      </c>
      <c r="S95" s="14">
        <f t="shared" si="80"/>
        <v>11505</v>
      </c>
      <c r="T95" s="168">
        <f t="shared" si="72"/>
        <v>64258.12</v>
      </c>
      <c r="U95" s="11"/>
      <c r="V95" s="131"/>
    </row>
    <row r="96" spans="1:22" s="16" customFormat="1" ht="24.95" customHeight="1" x14ac:dyDescent="0.3">
      <c r="A96" s="99" t="s">
        <v>679</v>
      </c>
      <c r="B96" s="10"/>
      <c r="C96" s="10"/>
      <c r="D96" s="10"/>
      <c r="E96" s="10"/>
      <c r="F96" s="19"/>
      <c r="G96" s="19"/>
      <c r="H96" s="10"/>
      <c r="I96" s="10"/>
      <c r="J96" s="10"/>
      <c r="K96" s="10"/>
      <c r="L96" s="21"/>
      <c r="M96" s="21"/>
      <c r="N96" s="10"/>
      <c r="O96" s="10"/>
      <c r="P96" s="10"/>
      <c r="Q96" s="10"/>
      <c r="R96" s="10"/>
      <c r="S96" s="68"/>
      <c r="T96" s="170"/>
      <c r="U96" s="11"/>
      <c r="V96" s="131"/>
    </row>
    <row r="97" spans="1:22" s="16" customFormat="1" ht="24.95" customHeight="1" x14ac:dyDescent="0.25">
      <c r="A97" s="108">
        <v>69</v>
      </c>
      <c r="B97" s="12" t="s">
        <v>725</v>
      </c>
      <c r="C97" s="118" t="s">
        <v>680</v>
      </c>
      <c r="D97" s="9" t="s">
        <v>21</v>
      </c>
      <c r="E97" s="9" t="s">
        <v>105</v>
      </c>
      <c r="F97" s="71">
        <v>45682</v>
      </c>
      <c r="G97" s="45">
        <v>45863</v>
      </c>
      <c r="H97" s="14">
        <v>96000</v>
      </c>
      <c r="I97" s="14">
        <v>0</v>
      </c>
      <c r="J97" s="14">
        <v>0</v>
      </c>
      <c r="K97" s="14">
        <f t="shared" ref="K97:K102" si="83">H97*2.87%</f>
        <v>2755.2</v>
      </c>
      <c r="L97" s="14">
        <f t="shared" ref="L97:L102" si="84">H97*7.1%</f>
        <v>6816</v>
      </c>
      <c r="M97" s="46">
        <v>890.22</v>
      </c>
      <c r="N97" s="14">
        <f t="shared" ref="N97:N102" si="85">H97*3.04%</f>
        <v>2918.4</v>
      </c>
      <c r="O97" s="46">
        <f t="shared" ref="O97:O102" si="86">H97*7.09%</f>
        <v>6806.4</v>
      </c>
      <c r="P97" s="14">
        <f>K97+L97+M97+N97+O97</f>
        <v>20186.22</v>
      </c>
      <c r="Q97" s="14">
        <f>J97</f>
        <v>0</v>
      </c>
      <c r="R97" s="14">
        <f t="shared" ref="R97:R102" si="87">I97+K97+N97+Q97</f>
        <v>5673.6</v>
      </c>
      <c r="S97" s="14">
        <f>L97+M97+O97</f>
        <v>14512.62</v>
      </c>
      <c r="T97" s="168">
        <f t="shared" ref="T97:T102" si="88">H97-R97</f>
        <v>90326.399999999994</v>
      </c>
      <c r="U97" s="11"/>
      <c r="V97" s="131"/>
    </row>
    <row r="98" spans="1:22" s="16" customFormat="1" ht="24.95" customHeight="1" x14ac:dyDescent="0.25">
      <c r="A98" s="108">
        <v>70</v>
      </c>
      <c r="B98" s="12" t="s">
        <v>86</v>
      </c>
      <c r="C98" s="8" t="s">
        <v>26</v>
      </c>
      <c r="D98" s="9" t="s">
        <v>21</v>
      </c>
      <c r="E98" s="17" t="s">
        <v>105</v>
      </c>
      <c r="F98" s="13">
        <v>45717</v>
      </c>
      <c r="G98" s="13">
        <v>45901</v>
      </c>
      <c r="H98" s="14">
        <v>60000</v>
      </c>
      <c r="I98" s="14">
        <v>3486.68</v>
      </c>
      <c r="J98" s="14">
        <v>0</v>
      </c>
      <c r="K98" s="14">
        <f t="shared" si="83"/>
        <v>1722</v>
      </c>
      <c r="L98" s="14">
        <f t="shared" si="84"/>
        <v>4260</v>
      </c>
      <c r="M98" s="22">
        <f>H98*1.15%</f>
        <v>690</v>
      </c>
      <c r="N98" s="14">
        <f t="shared" si="85"/>
        <v>1824</v>
      </c>
      <c r="O98" s="14">
        <f t="shared" si="86"/>
        <v>4254</v>
      </c>
      <c r="P98" s="14">
        <f t="shared" ref="P98" si="89">K98+L98+M98+N98+O98</f>
        <v>12750</v>
      </c>
      <c r="Q98" s="14">
        <v>16066</v>
      </c>
      <c r="R98" s="14">
        <f t="shared" si="87"/>
        <v>23098.68</v>
      </c>
      <c r="S98" s="14">
        <f t="shared" ref="S98" si="90">L98+M98+O98</f>
        <v>9204</v>
      </c>
      <c r="T98" s="168">
        <f t="shared" si="88"/>
        <v>36901.32</v>
      </c>
      <c r="U98" s="11"/>
      <c r="V98" s="131"/>
    </row>
    <row r="99" spans="1:22" s="16" customFormat="1" ht="24.95" customHeight="1" x14ac:dyDescent="0.25">
      <c r="A99" s="108">
        <v>71</v>
      </c>
      <c r="B99" s="12" t="s">
        <v>726</v>
      </c>
      <c r="C99" s="8" t="s">
        <v>125</v>
      </c>
      <c r="D99" s="9" t="s">
        <v>21</v>
      </c>
      <c r="E99" s="9" t="s">
        <v>105</v>
      </c>
      <c r="F99" s="13">
        <v>45689</v>
      </c>
      <c r="G99" s="13">
        <v>45870</v>
      </c>
      <c r="H99" s="14">
        <v>80000</v>
      </c>
      <c r="I99" s="14">
        <v>7400.87</v>
      </c>
      <c r="J99" s="14">
        <v>0</v>
      </c>
      <c r="K99" s="14">
        <f t="shared" si="83"/>
        <v>2296</v>
      </c>
      <c r="L99" s="14">
        <f t="shared" si="84"/>
        <v>5680</v>
      </c>
      <c r="M99" s="14">
        <v>890.22</v>
      </c>
      <c r="N99" s="14">
        <f t="shared" si="85"/>
        <v>2432</v>
      </c>
      <c r="O99" s="53">
        <f t="shared" si="86"/>
        <v>5672</v>
      </c>
      <c r="P99" s="14">
        <f>K99+L99+M99+N99+O99</f>
        <v>16970.22</v>
      </c>
      <c r="Q99" s="14">
        <v>8166</v>
      </c>
      <c r="R99" s="14">
        <f t="shared" si="87"/>
        <v>20294.87</v>
      </c>
      <c r="S99" s="14">
        <f>L99+M99+O99</f>
        <v>12242.22</v>
      </c>
      <c r="T99" s="168">
        <f t="shared" si="88"/>
        <v>59705.13</v>
      </c>
      <c r="U99" s="11"/>
      <c r="V99" s="131"/>
    </row>
    <row r="100" spans="1:22" s="16" customFormat="1" ht="24.95" customHeight="1" x14ac:dyDescent="0.25">
      <c r="A100" s="108">
        <v>72</v>
      </c>
      <c r="B100" s="12" t="s">
        <v>534</v>
      </c>
      <c r="C100" s="8" t="s">
        <v>125</v>
      </c>
      <c r="D100" s="9" t="s">
        <v>21</v>
      </c>
      <c r="E100" s="9" t="s">
        <v>105</v>
      </c>
      <c r="F100" s="45">
        <v>45566</v>
      </c>
      <c r="G100" s="45">
        <v>45748</v>
      </c>
      <c r="H100" s="14">
        <v>90000</v>
      </c>
      <c r="I100" s="14">
        <v>9753.1200000000008</v>
      </c>
      <c r="J100" s="14">
        <v>0</v>
      </c>
      <c r="K100" s="14">
        <f t="shared" si="83"/>
        <v>2583</v>
      </c>
      <c r="L100" s="14">
        <f t="shared" si="84"/>
        <v>6390</v>
      </c>
      <c r="M100" s="14">
        <v>890.22</v>
      </c>
      <c r="N100" s="14">
        <f t="shared" si="85"/>
        <v>2736</v>
      </c>
      <c r="O100" s="53">
        <f t="shared" si="86"/>
        <v>6381</v>
      </c>
      <c r="P100" s="14">
        <f t="shared" ref="P100" si="91">K100+L100+M100+N100+O100</f>
        <v>18980.22</v>
      </c>
      <c r="Q100" s="14">
        <v>0</v>
      </c>
      <c r="R100" s="14">
        <f t="shared" si="87"/>
        <v>15072.12</v>
      </c>
      <c r="S100" s="14">
        <f t="shared" ref="S100" si="92">L100+M100+O100</f>
        <v>13661.22</v>
      </c>
      <c r="T100" s="168">
        <f t="shared" si="88"/>
        <v>74927.88</v>
      </c>
      <c r="U100" s="11"/>
      <c r="V100" s="131"/>
    </row>
    <row r="101" spans="1:22" s="16" customFormat="1" ht="24.95" customHeight="1" x14ac:dyDescent="0.25">
      <c r="A101" s="108">
        <v>73</v>
      </c>
      <c r="B101" s="12" t="s">
        <v>441</v>
      </c>
      <c r="C101" s="8" t="s">
        <v>125</v>
      </c>
      <c r="D101" s="9" t="s">
        <v>21</v>
      </c>
      <c r="E101" s="9" t="s">
        <v>105</v>
      </c>
      <c r="F101" s="13">
        <v>45689</v>
      </c>
      <c r="G101" s="13">
        <v>45870</v>
      </c>
      <c r="H101" s="14">
        <v>60000</v>
      </c>
      <c r="I101" s="14">
        <v>3486.68</v>
      </c>
      <c r="J101" s="14">
        <v>0</v>
      </c>
      <c r="K101" s="14">
        <f t="shared" si="83"/>
        <v>1722</v>
      </c>
      <c r="L101" s="14">
        <f t="shared" si="84"/>
        <v>4260</v>
      </c>
      <c r="M101" s="14">
        <f>H101*1.15%</f>
        <v>690</v>
      </c>
      <c r="N101" s="14">
        <f t="shared" si="85"/>
        <v>1824</v>
      </c>
      <c r="O101" s="53">
        <f t="shared" si="86"/>
        <v>4254</v>
      </c>
      <c r="P101" s="14">
        <f>K101+L101+M101+N101+O101</f>
        <v>12750</v>
      </c>
      <c r="Q101" s="14">
        <v>11242.98</v>
      </c>
      <c r="R101" s="14">
        <f t="shared" si="87"/>
        <v>18275.66</v>
      </c>
      <c r="S101" s="14">
        <f t="shared" ref="S101" si="93">L101+M101+O101</f>
        <v>9204</v>
      </c>
      <c r="T101" s="168">
        <f t="shared" si="88"/>
        <v>41724.339999999997</v>
      </c>
      <c r="U101" s="11"/>
      <c r="V101" s="131"/>
    </row>
    <row r="102" spans="1:22" s="16" customFormat="1" ht="24.95" customHeight="1" x14ac:dyDescent="0.25">
      <c r="A102" s="108">
        <v>74</v>
      </c>
      <c r="B102" s="12" t="s">
        <v>476</v>
      </c>
      <c r="C102" s="8" t="s">
        <v>125</v>
      </c>
      <c r="D102" s="9" t="s">
        <v>21</v>
      </c>
      <c r="E102" s="9" t="s">
        <v>104</v>
      </c>
      <c r="F102" s="13">
        <v>45717</v>
      </c>
      <c r="G102" s="13">
        <v>45901</v>
      </c>
      <c r="H102" s="14">
        <v>80000</v>
      </c>
      <c r="I102" s="14">
        <v>6972</v>
      </c>
      <c r="J102" s="14">
        <v>0</v>
      </c>
      <c r="K102" s="14">
        <f t="shared" si="83"/>
        <v>2296</v>
      </c>
      <c r="L102" s="14">
        <f t="shared" si="84"/>
        <v>5680</v>
      </c>
      <c r="M102" s="14">
        <v>890.22</v>
      </c>
      <c r="N102" s="14">
        <f t="shared" si="85"/>
        <v>2432</v>
      </c>
      <c r="O102" s="53">
        <f t="shared" si="86"/>
        <v>5672</v>
      </c>
      <c r="P102" s="14">
        <f>K102+L102+M102+N102+O102</f>
        <v>16970.22</v>
      </c>
      <c r="Q102" s="14">
        <v>1715.46</v>
      </c>
      <c r="R102" s="14">
        <f t="shared" si="87"/>
        <v>13415.46</v>
      </c>
      <c r="S102" s="14">
        <f>L102+M102+O102</f>
        <v>12242.22</v>
      </c>
      <c r="T102" s="168">
        <f t="shared" si="88"/>
        <v>66584.539999999994</v>
      </c>
      <c r="U102" s="11"/>
      <c r="V102" s="131"/>
    </row>
    <row r="103" spans="1:22" s="27" customFormat="1" ht="24.95" customHeight="1" x14ac:dyDescent="0.3">
      <c r="A103" s="110" t="s">
        <v>566</v>
      </c>
      <c r="B103" s="10"/>
      <c r="C103" s="10"/>
      <c r="D103" s="10"/>
      <c r="E103" s="10"/>
      <c r="F103" s="19"/>
      <c r="G103" s="19"/>
      <c r="H103" s="10"/>
      <c r="I103" s="10"/>
      <c r="J103" s="10"/>
      <c r="K103" s="10"/>
      <c r="L103" s="21"/>
      <c r="M103" s="21"/>
      <c r="N103" s="10"/>
      <c r="O103" s="10"/>
      <c r="P103" s="10"/>
      <c r="Q103" s="10"/>
      <c r="R103" s="10"/>
      <c r="S103" s="68"/>
      <c r="T103" s="170"/>
      <c r="U103" s="11"/>
      <c r="V103" s="131"/>
    </row>
    <row r="104" spans="1:22" s="16" customFormat="1" ht="24.95" customHeight="1" x14ac:dyDescent="0.25">
      <c r="A104" s="108">
        <v>75</v>
      </c>
      <c r="B104" s="12" t="s">
        <v>155</v>
      </c>
      <c r="C104" s="18" t="s">
        <v>648</v>
      </c>
      <c r="D104" s="9" t="s">
        <v>21</v>
      </c>
      <c r="E104" s="9" t="s">
        <v>105</v>
      </c>
      <c r="F104" s="45">
        <v>45660</v>
      </c>
      <c r="G104" s="45">
        <v>45841</v>
      </c>
      <c r="H104" s="15">
        <v>170000</v>
      </c>
      <c r="I104" s="15">
        <v>28571.119999999999</v>
      </c>
      <c r="J104" s="15">
        <v>0</v>
      </c>
      <c r="K104" s="14">
        <f t="shared" ref="K104:K109" si="94">H104*2.87%</f>
        <v>4879</v>
      </c>
      <c r="L104" s="14">
        <f t="shared" ref="L104:L109" si="95">H104*7.1%</f>
        <v>12070</v>
      </c>
      <c r="M104" s="33">
        <v>890.22</v>
      </c>
      <c r="N104" s="14">
        <f t="shared" ref="N104:N109" si="96">H104*3.04%</f>
        <v>5168</v>
      </c>
      <c r="O104" s="14">
        <f t="shared" ref="O104:O109" si="97">H104*7.09%</f>
        <v>12053</v>
      </c>
      <c r="P104" s="14">
        <f>K104+L104+M104+N104+O104</f>
        <v>35060.22</v>
      </c>
      <c r="Q104" s="14">
        <v>60220.83</v>
      </c>
      <c r="R104" s="14">
        <f t="shared" ref="R104:R109" si="98">I104+K104+N104+Q104</f>
        <v>98838.95</v>
      </c>
      <c r="S104" s="14">
        <f t="shared" si="80"/>
        <v>25013.22</v>
      </c>
      <c r="T104" s="168">
        <f t="shared" ref="T104:T109" si="99">H104-R104</f>
        <v>71161.05</v>
      </c>
      <c r="U104" s="11"/>
      <c r="V104" s="131"/>
    </row>
    <row r="105" spans="1:22" s="16" customFormat="1" ht="25.5" customHeight="1" x14ac:dyDescent="0.25">
      <c r="A105" s="108">
        <v>76</v>
      </c>
      <c r="B105" s="12" t="s">
        <v>156</v>
      </c>
      <c r="C105" s="8" t="s">
        <v>133</v>
      </c>
      <c r="D105" s="9" t="s">
        <v>21</v>
      </c>
      <c r="E105" s="17" t="s">
        <v>105</v>
      </c>
      <c r="F105" s="45">
        <v>45660</v>
      </c>
      <c r="G105" s="45">
        <v>45841</v>
      </c>
      <c r="H105" s="14">
        <v>90000</v>
      </c>
      <c r="I105" s="14">
        <v>9753.1200000000008</v>
      </c>
      <c r="J105" s="14">
        <v>0</v>
      </c>
      <c r="K105" s="14">
        <f t="shared" si="94"/>
        <v>2583</v>
      </c>
      <c r="L105" s="14">
        <f t="shared" si="95"/>
        <v>6390</v>
      </c>
      <c r="M105" s="33">
        <v>890.22</v>
      </c>
      <c r="N105" s="14">
        <f t="shared" si="96"/>
        <v>2736</v>
      </c>
      <c r="O105" s="14">
        <f t="shared" si="97"/>
        <v>6381</v>
      </c>
      <c r="P105" s="14">
        <f>K105+L105+M105+N105+O105</f>
        <v>18980.22</v>
      </c>
      <c r="Q105" s="14">
        <f>J105</f>
        <v>0</v>
      </c>
      <c r="R105" s="14">
        <f t="shared" si="98"/>
        <v>15072.12</v>
      </c>
      <c r="S105" s="14">
        <f t="shared" si="80"/>
        <v>13661.22</v>
      </c>
      <c r="T105" s="168">
        <f t="shared" si="99"/>
        <v>74927.88</v>
      </c>
      <c r="U105" s="11"/>
      <c r="V105" s="131"/>
    </row>
    <row r="106" spans="1:22" s="16" customFormat="1" ht="24.95" customHeight="1" x14ac:dyDescent="0.25">
      <c r="A106" s="108">
        <v>77</v>
      </c>
      <c r="B106" s="12" t="s">
        <v>297</v>
      </c>
      <c r="C106" s="8" t="s">
        <v>29</v>
      </c>
      <c r="D106" s="9" t="s">
        <v>21</v>
      </c>
      <c r="E106" s="17" t="s">
        <v>105</v>
      </c>
      <c r="F106" s="45">
        <v>45658</v>
      </c>
      <c r="G106" s="45">
        <v>45839</v>
      </c>
      <c r="H106" s="14">
        <v>85000</v>
      </c>
      <c r="I106" s="14">
        <v>8576.99</v>
      </c>
      <c r="J106" s="14">
        <v>0</v>
      </c>
      <c r="K106" s="14">
        <f t="shared" si="94"/>
        <v>2439.5</v>
      </c>
      <c r="L106" s="14">
        <f t="shared" si="95"/>
        <v>6035</v>
      </c>
      <c r="M106" s="179">
        <v>890.22</v>
      </c>
      <c r="N106" s="14">
        <f t="shared" si="96"/>
        <v>2584</v>
      </c>
      <c r="O106" s="14">
        <f t="shared" si="97"/>
        <v>6026.5</v>
      </c>
      <c r="P106" s="14">
        <f t="shared" ref="P106" si="100">K106+L106+M106+N106+O106</f>
        <v>17975.22</v>
      </c>
      <c r="Q106" s="14">
        <v>0</v>
      </c>
      <c r="R106" s="14">
        <f t="shared" si="98"/>
        <v>13600.49</v>
      </c>
      <c r="S106" s="14">
        <f>L106+M106+O106</f>
        <v>12951.72</v>
      </c>
      <c r="T106" s="168">
        <f t="shared" si="99"/>
        <v>71399.509999999995</v>
      </c>
      <c r="U106" s="11"/>
      <c r="V106" s="131"/>
    </row>
    <row r="107" spans="1:22" s="16" customFormat="1" ht="24.95" customHeight="1" x14ac:dyDescent="0.25">
      <c r="A107" s="108">
        <v>78</v>
      </c>
      <c r="B107" s="12" t="s">
        <v>126</v>
      </c>
      <c r="C107" s="8" t="s">
        <v>29</v>
      </c>
      <c r="D107" s="9" t="s">
        <v>21</v>
      </c>
      <c r="E107" s="17" t="s">
        <v>105</v>
      </c>
      <c r="F107" s="13">
        <v>45689</v>
      </c>
      <c r="G107" s="13">
        <v>45870</v>
      </c>
      <c r="H107" s="14">
        <v>75000</v>
      </c>
      <c r="I107" s="14">
        <v>0</v>
      </c>
      <c r="J107" s="14">
        <v>0</v>
      </c>
      <c r="K107" s="14">
        <f t="shared" si="94"/>
        <v>2152.5</v>
      </c>
      <c r="L107" s="14">
        <f t="shared" si="95"/>
        <v>5325</v>
      </c>
      <c r="M107" s="35">
        <f>H107*1.15%</f>
        <v>862.5</v>
      </c>
      <c r="N107" s="14">
        <f t="shared" si="96"/>
        <v>2280</v>
      </c>
      <c r="O107" s="14">
        <f t="shared" si="97"/>
        <v>5317.5</v>
      </c>
      <c r="P107" s="14">
        <f t="shared" ref="P107" si="101">K107+L107+M107+N107+O107</f>
        <v>15937.5</v>
      </c>
      <c r="Q107" s="14">
        <v>24521.18</v>
      </c>
      <c r="R107" s="14">
        <f t="shared" si="98"/>
        <v>28953.68</v>
      </c>
      <c r="S107" s="14">
        <f t="shared" si="80"/>
        <v>11505</v>
      </c>
      <c r="T107" s="168">
        <f t="shared" si="99"/>
        <v>46046.32</v>
      </c>
      <c r="U107" s="11"/>
      <c r="V107" s="131"/>
    </row>
    <row r="108" spans="1:22" s="16" customFormat="1" ht="24.95" customHeight="1" x14ac:dyDescent="0.25">
      <c r="A108" s="108">
        <v>79</v>
      </c>
      <c r="B108" s="12" t="s">
        <v>607</v>
      </c>
      <c r="C108" s="8" t="s">
        <v>29</v>
      </c>
      <c r="D108" s="9" t="s">
        <v>21</v>
      </c>
      <c r="E108" s="9" t="s">
        <v>105</v>
      </c>
      <c r="F108" s="13">
        <v>45627</v>
      </c>
      <c r="G108" s="13">
        <v>45809</v>
      </c>
      <c r="H108" s="14">
        <v>55000</v>
      </c>
      <c r="I108" s="14">
        <v>2559.6799999999998</v>
      </c>
      <c r="J108" s="14">
        <v>0</v>
      </c>
      <c r="K108" s="14">
        <f t="shared" si="94"/>
        <v>1578.5</v>
      </c>
      <c r="L108" s="14">
        <f t="shared" si="95"/>
        <v>3905</v>
      </c>
      <c r="M108" s="14">
        <f>H108*1.15%</f>
        <v>632.5</v>
      </c>
      <c r="N108" s="14">
        <f t="shared" si="96"/>
        <v>1672</v>
      </c>
      <c r="O108" s="14">
        <f t="shared" si="97"/>
        <v>3899.5</v>
      </c>
      <c r="P108" s="14">
        <f t="shared" ref="P108" si="102">K108+L108+M108+N108+O108</f>
        <v>11687.5</v>
      </c>
      <c r="Q108" s="14">
        <v>0</v>
      </c>
      <c r="R108" s="14">
        <f t="shared" si="98"/>
        <v>5810.18</v>
      </c>
      <c r="S108" s="14">
        <f t="shared" ref="S108" si="103">L108+M108+O108</f>
        <v>8437</v>
      </c>
      <c r="T108" s="168">
        <f t="shared" si="99"/>
        <v>49189.82</v>
      </c>
      <c r="U108" s="11"/>
      <c r="V108" s="131"/>
    </row>
    <row r="109" spans="1:22" s="38" customFormat="1" ht="24.95" customHeight="1" x14ac:dyDescent="0.25">
      <c r="A109" s="108">
        <v>80</v>
      </c>
      <c r="B109" s="12" t="s">
        <v>617</v>
      </c>
      <c r="C109" s="30" t="s">
        <v>29</v>
      </c>
      <c r="D109" s="31" t="s">
        <v>21</v>
      </c>
      <c r="E109" s="31" t="s">
        <v>104</v>
      </c>
      <c r="F109" s="32">
        <v>45658</v>
      </c>
      <c r="G109" s="32">
        <v>45839</v>
      </c>
      <c r="H109" s="33">
        <v>65000</v>
      </c>
      <c r="I109" s="33">
        <v>4427.58</v>
      </c>
      <c r="J109" s="33">
        <v>0</v>
      </c>
      <c r="K109" s="33">
        <f t="shared" si="94"/>
        <v>1865.5</v>
      </c>
      <c r="L109" s="33">
        <f t="shared" si="95"/>
        <v>4615</v>
      </c>
      <c r="M109" s="33">
        <f>H109*1.15%</f>
        <v>747.5</v>
      </c>
      <c r="N109" s="33">
        <f t="shared" si="96"/>
        <v>1976</v>
      </c>
      <c r="O109" s="33">
        <f t="shared" si="97"/>
        <v>4608.5</v>
      </c>
      <c r="P109" s="33">
        <f t="shared" ref="P109" si="104">K109+L109+M109+N109+O109</f>
        <v>13812.5</v>
      </c>
      <c r="Q109" s="33">
        <v>0</v>
      </c>
      <c r="R109" s="14">
        <f t="shared" si="98"/>
        <v>8269.08</v>
      </c>
      <c r="S109" s="33">
        <f t="shared" ref="S109" si="105">L109+M109+O109</f>
        <v>9971</v>
      </c>
      <c r="T109" s="172">
        <f t="shared" si="99"/>
        <v>56730.92</v>
      </c>
      <c r="U109" s="11"/>
      <c r="V109" s="131"/>
    </row>
    <row r="110" spans="1:22" s="28" customFormat="1" ht="24.95" customHeight="1" x14ac:dyDescent="0.3">
      <c r="A110" s="99" t="s">
        <v>644</v>
      </c>
      <c r="B110" s="10"/>
      <c r="C110" s="10"/>
      <c r="D110" s="10"/>
      <c r="E110" s="10"/>
      <c r="F110" s="19"/>
      <c r="G110" s="19"/>
      <c r="H110" s="10"/>
      <c r="I110" s="10"/>
      <c r="J110" s="10"/>
      <c r="K110" s="10"/>
      <c r="L110" s="21"/>
      <c r="M110" s="21"/>
      <c r="N110" s="10"/>
      <c r="O110" s="10"/>
      <c r="P110" s="10"/>
      <c r="Q110" s="10"/>
      <c r="R110" s="10"/>
      <c r="S110" s="68"/>
      <c r="T110" s="170"/>
      <c r="U110" s="11"/>
      <c r="V110" s="131"/>
    </row>
    <row r="111" spans="1:22" s="16" customFormat="1" ht="24.95" customHeight="1" x14ac:dyDescent="0.25">
      <c r="A111" s="111">
        <v>81</v>
      </c>
      <c r="B111" s="12" t="s">
        <v>477</v>
      </c>
      <c r="C111" s="8" t="s">
        <v>29</v>
      </c>
      <c r="D111" s="9" t="s">
        <v>21</v>
      </c>
      <c r="E111" s="17" t="s">
        <v>104</v>
      </c>
      <c r="F111" s="13">
        <v>45717</v>
      </c>
      <c r="G111" s="13">
        <v>45901</v>
      </c>
      <c r="H111" s="14">
        <v>80000</v>
      </c>
      <c r="I111" s="14">
        <v>0</v>
      </c>
      <c r="J111" s="14">
        <v>0</v>
      </c>
      <c r="K111" s="14">
        <f>H111*2.87%</f>
        <v>2296</v>
      </c>
      <c r="L111" s="14">
        <f>H111*7.1%</f>
        <v>5680</v>
      </c>
      <c r="M111" s="14">
        <v>890.22</v>
      </c>
      <c r="N111" s="14">
        <f>H111*3.04%</f>
        <v>2432</v>
      </c>
      <c r="O111" s="14">
        <f>H111*7.09%</f>
        <v>5672</v>
      </c>
      <c r="P111" s="14">
        <f>K111+L111+M111+N111+O111</f>
        <v>16970.22</v>
      </c>
      <c r="Q111" s="14">
        <v>12720.14</v>
      </c>
      <c r="R111" s="14">
        <f>I111+K111+N111+Q111</f>
        <v>17448.14</v>
      </c>
      <c r="S111" s="14">
        <f t="shared" si="80"/>
        <v>12242.22</v>
      </c>
      <c r="T111" s="168">
        <f>H111-R111</f>
        <v>62551.86</v>
      </c>
      <c r="U111" s="11"/>
      <c r="V111" s="131"/>
    </row>
    <row r="112" spans="1:22" s="27" customFormat="1" ht="24.95" customHeight="1" x14ac:dyDescent="0.3">
      <c r="A112" s="99" t="s">
        <v>643</v>
      </c>
      <c r="B112" s="10"/>
      <c r="C112" s="10"/>
      <c r="D112" s="10"/>
      <c r="E112" s="10"/>
      <c r="F112" s="19"/>
      <c r="G112" s="19"/>
      <c r="H112" s="10"/>
      <c r="I112" s="10"/>
      <c r="J112" s="10"/>
      <c r="K112" s="10"/>
      <c r="L112" s="21"/>
      <c r="M112" s="21"/>
      <c r="N112" s="10"/>
      <c r="O112" s="10"/>
      <c r="P112" s="10"/>
      <c r="Q112" s="10"/>
      <c r="R112" s="10"/>
      <c r="S112" s="68"/>
      <c r="T112" s="170"/>
      <c r="U112" s="11"/>
      <c r="V112" s="131"/>
    </row>
    <row r="113" spans="1:22" s="16" customFormat="1" ht="24.95" customHeight="1" x14ac:dyDescent="0.25">
      <c r="A113" s="108">
        <v>82</v>
      </c>
      <c r="B113" s="12" t="s">
        <v>119</v>
      </c>
      <c r="C113" s="8" t="s">
        <v>29</v>
      </c>
      <c r="D113" s="9" t="s">
        <v>21</v>
      </c>
      <c r="E113" s="17" t="s">
        <v>105</v>
      </c>
      <c r="F113" s="45">
        <v>45658</v>
      </c>
      <c r="G113" s="45">
        <v>45839</v>
      </c>
      <c r="H113" s="14">
        <v>77000</v>
      </c>
      <c r="I113" s="14">
        <v>0</v>
      </c>
      <c r="J113" s="14">
        <v>0</v>
      </c>
      <c r="K113" s="14">
        <f>H113*2.87%</f>
        <v>2209.9</v>
      </c>
      <c r="L113" s="14">
        <f>H113*7.1%</f>
        <v>5467</v>
      </c>
      <c r="M113" s="22">
        <f>H113*1.15%</f>
        <v>885.5</v>
      </c>
      <c r="N113" s="14">
        <f>H113*3.04%</f>
        <v>2340.8000000000002</v>
      </c>
      <c r="O113" s="14">
        <f>H113*7.09%</f>
        <v>5459.3</v>
      </c>
      <c r="P113" s="14">
        <f t="shared" ref="P113" si="106">K113+L113+M113+N113+O113</f>
        <v>16362.5</v>
      </c>
      <c r="Q113" s="14">
        <v>20633.759999999998</v>
      </c>
      <c r="R113" s="14">
        <f>I113+K113+N113+Q113</f>
        <v>25184.46</v>
      </c>
      <c r="S113" s="14">
        <f t="shared" si="80"/>
        <v>11811.8</v>
      </c>
      <c r="T113" s="168">
        <f>H113-R113</f>
        <v>51815.54</v>
      </c>
      <c r="U113" s="11"/>
      <c r="V113" s="131"/>
    </row>
    <row r="114" spans="1:22" s="16" customFormat="1" ht="24.95" customHeight="1" x14ac:dyDescent="0.25">
      <c r="A114" s="111">
        <v>83</v>
      </c>
      <c r="B114" s="12" t="s">
        <v>167</v>
      </c>
      <c r="C114" s="8" t="s">
        <v>29</v>
      </c>
      <c r="D114" s="9" t="s">
        <v>21</v>
      </c>
      <c r="E114" s="17" t="s">
        <v>105</v>
      </c>
      <c r="F114" s="45">
        <v>45675</v>
      </c>
      <c r="G114" s="45">
        <v>45856</v>
      </c>
      <c r="H114" s="14">
        <v>88000</v>
      </c>
      <c r="I114" s="14">
        <v>0</v>
      </c>
      <c r="J114" s="14">
        <v>0</v>
      </c>
      <c r="K114" s="14">
        <f>H114*2.87%</f>
        <v>2525.6</v>
      </c>
      <c r="L114" s="14">
        <f>H114*7.1%</f>
        <v>6248</v>
      </c>
      <c r="M114" s="14">
        <v>890.22</v>
      </c>
      <c r="N114" s="14">
        <f>H114*3.04%</f>
        <v>2675.2</v>
      </c>
      <c r="O114" s="14">
        <f>H114*7.09%</f>
        <v>6239.2</v>
      </c>
      <c r="P114" s="14">
        <f>K114+L114+M114+N114+O114</f>
        <v>18578.22</v>
      </c>
      <c r="Q114" s="14">
        <v>3430.92</v>
      </c>
      <c r="R114" s="14">
        <f>I114+K114+N114+Q114</f>
        <v>8631.7199999999993</v>
      </c>
      <c r="S114" s="14">
        <f t="shared" si="80"/>
        <v>13377.42</v>
      </c>
      <c r="T114" s="168">
        <f>H114-R114</f>
        <v>79368.28</v>
      </c>
      <c r="U114" s="11"/>
      <c r="V114" s="131"/>
    </row>
    <row r="115" spans="1:22" s="16" customFormat="1" ht="24.95" customHeight="1" x14ac:dyDescent="0.25">
      <c r="A115" s="108">
        <v>84</v>
      </c>
      <c r="B115" s="12" t="s">
        <v>512</v>
      </c>
      <c r="C115" s="8" t="s">
        <v>513</v>
      </c>
      <c r="D115" s="9" t="s">
        <v>21</v>
      </c>
      <c r="E115" s="9" t="s">
        <v>105</v>
      </c>
      <c r="F115" s="45">
        <v>45658</v>
      </c>
      <c r="G115" s="45">
        <v>45839</v>
      </c>
      <c r="H115" s="14">
        <v>90000</v>
      </c>
      <c r="I115" s="14">
        <v>9753.1200000000008</v>
      </c>
      <c r="J115" s="14">
        <v>0</v>
      </c>
      <c r="K115" s="14">
        <f>H115*2.87%</f>
        <v>2583</v>
      </c>
      <c r="L115" s="14">
        <f>H115*7.1%</f>
        <v>6390</v>
      </c>
      <c r="M115" s="14">
        <v>890.22</v>
      </c>
      <c r="N115" s="14">
        <f>H115*3.04%</f>
        <v>2736</v>
      </c>
      <c r="O115" s="14">
        <f>H115*7.09%</f>
        <v>6381</v>
      </c>
      <c r="P115" s="14">
        <f>K115+L115+M115+N115+O115</f>
        <v>18980.22</v>
      </c>
      <c r="Q115" s="14">
        <v>0</v>
      </c>
      <c r="R115" s="14">
        <f>I115+K115+N115+Q115</f>
        <v>15072.12</v>
      </c>
      <c r="S115" s="14">
        <f t="shared" si="80"/>
        <v>13661.22</v>
      </c>
      <c r="T115" s="168">
        <f>H115-R115</f>
        <v>74927.88</v>
      </c>
      <c r="U115" s="11"/>
      <c r="V115" s="131"/>
    </row>
    <row r="116" spans="1:22" s="16" customFormat="1" ht="24.95" customHeight="1" x14ac:dyDescent="0.25">
      <c r="A116" s="111">
        <v>85</v>
      </c>
      <c r="B116" s="12" t="s">
        <v>511</v>
      </c>
      <c r="C116" s="8" t="s">
        <v>29</v>
      </c>
      <c r="D116" s="9" t="s">
        <v>21</v>
      </c>
      <c r="E116" s="9" t="s">
        <v>105</v>
      </c>
      <c r="F116" s="45">
        <v>45658</v>
      </c>
      <c r="G116" s="45">
        <v>45839</v>
      </c>
      <c r="H116" s="14">
        <v>60000</v>
      </c>
      <c r="I116" s="14">
        <v>3486.68</v>
      </c>
      <c r="J116" s="14">
        <v>0</v>
      </c>
      <c r="K116" s="14">
        <f>H116*2.87%</f>
        <v>1722</v>
      </c>
      <c r="L116" s="14">
        <f>H116*7.1%</f>
        <v>4260</v>
      </c>
      <c r="M116" s="14">
        <f>H116*1.15%</f>
        <v>690</v>
      </c>
      <c r="N116" s="14">
        <f>H116*3.04%</f>
        <v>1824</v>
      </c>
      <c r="O116" s="14">
        <f>H116*7.09%</f>
        <v>4254</v>
      </c>
      <c r="P116" s="14">
        <f>K116+L116+M116+N116+O116</f>
        <v>12750</v>
      </c>
      <c r="Q116" s="14">
        <v>0</v>
      </c>
      <c r="R116" s="14">
        <f>I116+K116+N116+Q116</f>
        <v>7032.68</v>
      </c>
      <c r="S116" s="14">
        <f>L116+M116+O116</f>
        <v>9204</v>
      </c>
      <c r="T116" s="168">
        <f>H116-R116</f>
        <v>52967.32</v>
      </c>
      <c r="U116" s="11"/>
      <c r="V116" s="131"/>
    </row>
    <row r="117" spans="1:22" s="16" customFormat="1" ht="24.95" customHeight="1" x14ac:dyDescent="0.3">
      <c r="A117" s="99" t="s">
        <v>696</v>
      </c>
      <c r="B117" s="10"/>
      <c r="C117" s="10"/>
      <c r="D117" s="10"/>
      <c r="E117" s="10"/>
      <c r="F117" s="10"/>
      <c r="G117" s="10"/>
      <c r="H117" s="10"/>
      <c r="I117" s="10"/>
      <c r="J117" s="10"/>
      <c r="K117" s="10"/>
      <c r="L117" s="10"/>
      <c r="M117" s="10"/>
      <c r="N117" s="10"/>
      <c r="O117" s="10"/>
      <c r="P117" s="10"/>
      <c r="Q117" s="10"/>
      <c r="R117" s="10"/>
      <c r="S117" s="10"/>
      <c r="T117" s="170"/>
      <c r="U117" s="11"/>
      <c r="V117" s="131"/>
    </row>
    <row r="118" spans="1:22" s="11" customFormat="1" ht="24.95" customHeight="1" x14ac:dyDescent="0.25">
      <c r="A118" s="107">
        <v>86</v>
      </c>
      <c r="B118" s="12" t="s">
        <v>160</v>
      </c>
      <c r="C118" s="8" t="s">
        <v>161</v>
      </c>
      <c r="D118" s="9" t="s">
        <v>21</v>
      </c>
      <c r="E118" s="17" t="s">
        <v>104</v>
      </c>
      <c r="F118" s="45">
        <v>45688</v>
      </c>
      <c r="G118" s="45">
        <v>45869</v>
      </c>
      <c r="H118" s="14">
        <v>90000</v>
      </c>
      <c r="I118" s="14">
        <v>9753.1200000000008</v>
      </c>
      <c r="J118" s="14">
        <v>0</v>
      </c>
      <c r="K118" s="14">
        <f>H118*2.87%</f>
        <v>2583</v>
      </c>
      <c r="L118" s="14">
        <f>H118*7.1%</f>
        <v>6390</v>
      </c>
      <c r="M118" s="22">
        <v>890.22</v>
      </c>
      <c r="N118" s="14">
        <f>H118*3.04%</f>
        <v>2736</v>
      </c>
      <c r="O118" s="14">
        <f>H118*7.09%</f>
        <v>6381</v>
      </c>
      <c r="P118" s="14">
        <f>K118+L118+M118+N118+O118</f>
        <v>18980.22</v>
      </c>
      <c r="Q118" s="14">
        <v>30792.84</v>
      </c>
      <c r="R118" s="14">
        <f>I118+K118+N118+Q118</f>
        <v>45864.959999999999</v>
      </c>
      <c r="S118" s="14">
        <f t="shared" ref="S118" si="107">L118+M118+O118</f>
        <v>13661.22</v>
      </c>
      <c r="T118" s="168">
        <f>H118-R118</f>
        <v>44135.040000000001</v>
      </c>
      <c r="V118" s="131"/>
    </row>
    <row r="119" spans="1:22" s="16" customFormat="1" ht="24.95" customHeight="1" x14ac:dyDescent="0.25">
      <c r="A119" s="108">
        <v>87</v>
      </c>
      <c r="B119" s="12" t="s">
        <v>510</v>
      </c>
      <c r="C119" s="8" t="s">
        <v>29</v>
      </c>
      <c r="D119" s="9" t="s">
        <v>21</v>
      </c>
      <c r="E119" s="9" t="s">
        <v>105</v>
      </c>
      <c r="F119" s="45">
        <v>45658</v>
      </c>
      <c r="G119" s="45">
        <v>45839</v>
      </c>
      <c r="H119" s="14">
        <v>65000</v>
      </c>
      <c r="I119" s="14">
        <v>4427.58</v>
      </c>
      <c r="J119" s="14">
        <v>0</v>
      </c>
      <c r="K119" s="14">
        <f>H119*2.87%</f>
        <v>1865.5</v>
      </c>
      <c r="L119" s="14">
        <f>H119*7.1%</f>
        <v>4615</v>
      </c>
      <c r="M119" s="14">
        <f>H119*1.15%</f>
        <v>747.5</v>
      </c>
      <c r="N119" s="14">
        <f>H119*3.04%</f>
        <v>1976</v>
      </c>
      <c r="O119" s="14">
        <f>H119*7.09%</f>
        <v>4608.5</v>
      </c>
      <c r="P119" s="14">
        <f>K119+L119+M119+N119+O119</f>
        <v>13812.5</v>
      </c>
      <c r="Q119" s="14">
        <v>5066</v>
      </c>
      <c r="R119" s="14">
        <f>I119+K119+N119+Q119</f>
        <v>13335.08</v>
      </c>
      <c r="S119" s="14">
        <f>L119+M119+O119</f>
        <v>9971</v>
      </c>
      <c r="T119" s="168">
        <f>H119-R119</f>
        <v>51664.92</v>
      </c>
      <c r="U119" s="11"/>
      <c r="V119" s="131"/>
    </row>
    <row r="120" spans="1:22" s="27" customFormat="1" ht="24.95" customHeight="1" x14ac:dyDescent="0.3">
      <c r="A120" s="99" t="s">
        <v>76</v>
      </c>
      <c r="B120" s="10"/>
      <c r="C120" s="10"/>
      <c r="D120" s="10"/>
      <c r="E120" s="10"/>
      <c r="F120" s="19"/>
      <c r="G120" s="19"/>
      <c r="H120" s="10"/>
      <c r="I120" s="10"/>
      <c r="J120" s="10"/>
      <c r="K120" s="10"/>
      <c r="L120" s="21"/>
      <c r="M120" s="21"/>
      <c r="N120" s="10"/>
      <c r="O120" s="10"/>
      <c r="P120" s="10"/>
      <c r="Q120" s="10"/>
      <c r="R120" s="10"/>
      <c r="S120" s="68"/>
      <c r="T120" s="170"/>
      <c r="U120" s="11"/>
      <c r="V120" s="131"/>
    </row>
    <row r="121" spans="1:22" s="11" customFormat="1" ht="24.95" customHeight="1" x14ac:dyDescent="0.25">
      <c r="A121" s="108">
        <v>88</v>
      </c>
      <c r="B121" s="12" t="s">
        <v>496</v>
      </c>
      <c r="C121" s="8" t="s">
        <v>583</v>
      </c>
      <c r="D121" s="9" t="s">
        <v>21</v>
      </c>
      <c r="E121" s="17" t="s">
        <v>104</v>
      </c>
      <c r="F121" s="45">
        <v>45688</v>
      </c>
      <c r="G121" s="45">
        <v>45869</v>
      </c>
      <c r="H121" s="14">
        <v>170000</v>
      </c>
      <c r="I121" s="14">
        <v>28571.119999999999</v>
      </c>
      <c r="J121" s="14">
        <v>0</v>
      </c>
      <c r="K121" s="14">
        <f>H121*2.87%</f>
        <v>4879</v>
      </c>
      <c r="L121" s="14">
        <f>H121*7.1%</f>
        <v>12070</v>
      </c>
      <c r="M121" s="22">
        <v>890.22</v>
      </c>
      <c r="N121" s="14">
        <f>H121*3.04%</f>
        <v>5168</v>
      </c>
      <c r="O121" s="14">
        <f>H121*7.09%</f>
        <v>12053</v>
      </c>
      <c r="P121" s="14">
        <f>K121+L121+M121+N121+O121</f>
        <v>35060.22</v>
      </c>
      <c r="Q121" s="14">
        <v>33853.589999999997</v>
      </c>
      <c r="R121" s="14">
        <f>I121+K121+N121+Q121</f>
        <v>72471.710000000006</v>
      </c>
      <c r="S121" s="14">
        <f>L121+M121+O121</f>
        <v>25013.22</v>
      </c>
      <c r="T121" s="168">
        <f>H121-R121</f>
        <v>97528.29</v>
      </c>
      <c r="V121" s="131"/>
    </row>
    <row r="122" spans="1:22" s="39" customFormat="1" ht="24.95" customHeight="1" x14ac:dyDescent="0.25">
      <c r="A122" s="108">
        <v>89</v>
      </c>
      <c r="B122" s="12" t="s">
        <v>586</v>
      </c>
      <c r="C122" s="30" t="s">
        <v>381</v>
      </c>
      <c r="D122" s="51" t="s">
        <v>21</v>
      </c>
      <c r="E122" s="52" t="s">
        <v>105</v>
      </c>
      <c r="F122" s="55">
        <v>45597</v>
      </c>
      <c r="G122" s="55">
        <v>45778</v>
      </c>
      <c r="H122" s="33">
        <v>90000</v>
      </c>
      <c r="I122" s="33">
        <v>9753.1200000000008</v>
      </c>
      <c r="J122" s="33">
        <v>0</v>
      </c>
      <c r="K122" s="33">
        <f>H122*2.87%</f>
        <v>2583</v>
      </c>
      <c r="L122" s="33">
        <f>H122*7.1%</f>
        <v>6390</v>
      </c>
      <c r="M122" s="35">
        <v>890.22</v>
      </c>
      <c r="N122" s="33">
        <f>H122*3.04%</f>
        <v>2736</v>
      </c>
      <c r="O122" s="33">
        <f>H122*7.09%</f>
        <v>6381</v>
      </c>
      <c r="P122" s="33">
        <f>K122+L122+M122+N122+O122</f>
        <v>18980.22</v>
      </c>
      <c r="Q122" s="33">
        <v>0</v>
      </c>
      <c r="R122" s="14">
        <f>I122+K122+N122+Q122</f>
        <v>15072.12</v>
      </c>
      <c r="S122" s="33">
        <f>L122+M122+O122</f>
        <v>13661.22</v>
      </c>
      <c r="T122" s="172">
        <f>H122-R122</f>
        <v>74927.88</v>
      </c>
      <c r="U122" s="11"/>
      <c r="V122" s="131"/>
    </row>
    <row r="123" spans="1:22" s="11" customFormat="1" ht="24.95" customHeight="1" x14ac:dyDescent="0.25">
      <c r="A123" s="108">
        <v>90</v>
      </c>
      <c r="B123" s="12" t="s">
        <v>737</v>
      </c>
      <c r="C123" s="8" t="s">
        <v>672</v>
      </c>
      <c r="D123" s="9" t="s">
        <v>21</v>
      </c>
      <c r="E123" s="9" t="s">
        <v>105</v>
      </c>
      <c r="F123" s="13">
        <v>45689</v>
      </c>
      <c r="G123" s="13">
        <v>45870</v>
      </c>
      <c r="H123" s="14">
        <v>80000</v>
      </c>
      <c r="I123" s="14">
        <v>7400.87</v>
      </c>
      <c r="J123" s="14">
        <v>0</v>
      </c>
      <c r="K123" s="14">
        <f>H123*2.87%</f>
        <v>2296</v>
      </c>
      <c r="L123" s="14">
        <f>H123*7.1%</f>
        <v>5680</v>
      </c>
      <c r="M123" s="14">
        <v>890.22</v>
      </c>
      <c r="N123" s="14">
        <f>H123*3.04%</f>
        <v>2432</v>
      </c>
      <c r="O123" s="14">
        <f>H123*7.09%</f>
        <v>5672</v>
      </c>
      <c r="P123" s="14">
        <f t="shared" ref="P123:P124" si="108">K123+L123+M123+N123+O123</f>
        <v>16970.22</v>
      </c>
      <c r="Q123" s="14">
        <f t="shared" ref="Q123" si="109">J123</f>
        <v>0</v>
      </c>
      <c r="R123" s="14">
        <f>I123+K123+N123+Q123</f>
        <v>12128.87</v>
      </c>
      <c r="S123" s="14">
        <f t="shared" ref="S123:S124" si="110">L123+M123+O123</f>
        <v>12242.22</v>
      </c>
      <c r="T123" s="168">
        <f>H123-R123</f>
        <v>67871.13</v>
      </c>
      <c r="V123" s="131"/>
    </row>
    <row r="124" spans="1:22" s="39" customFormat="1" ht="24.95" customHeight="1" x14ac:dyDescent="0.25">
      <c r="A124" s="108">
        <v>91</v>
      </c>
      <c r="B124" s="12" t="s">
        <v>621</v>
      </c>
      <c r="C124" s="30" t="s">
        <v>622</v>
      </c>
      <c r="D124" s="51" t="s">
        <v>21</v>
      </c>
      <c r="E124" s="51" t="s">
        <v>105</v>
      </c>
      <c r="F124" s="55">
        <v>45658</v>
      </c>
      <c r="G124" s="55">
        <v>45839</v>
      </c>
      <c r="H124" s="33">
        <v>75000</v>
      </c>
      <c r="I124" s="64">
        <v>6309.38</v>
      </c>
      <c r="J124" s="33">
        <v>0</v>
      </c>
      <c r="K124" s="33">
        <f>H124*2.87%</f>
        <v>2152.5</v>
      </c>
      <c r="L124" s="33">
        <f>H124*7.1%</f>
        <v>5325</v>
      </c>
      <c r="M124" s="33">
        <f>H124*1.15%</f>
        <v>862.5</v>
      </c>
      <c r="N124" s="33">
        <f>H124*3.04%</f>
        <v>2280</v>
      </c>
      <c r="O124" s="53">
        <f>H124*7.09%</f>
        <v>5317.5</v>
      </c>
      <c r="P124" s="33">
        <f t="shared" si="108"/>
        <v>15937.5</v>
      </c>
      <c r="Q124" s="33">
        <v>0</v>
      </c>
      <c r="R124" s="14">
        <f>I124+K124+N124+Q124</f>
        <v>10741.88</v>
      </c>
      <c r="S124" s="33">
        <f t="shared" si="110"/>
        <v>11505</v>
      </c>
      <c r="T124" s="172">
        <f>H124-R124</f>
        <v>64258.12</v>
      </c>
      <c r="U124" s="11"/>
      <c r="V124" s="131"/>
    </row>
    <row r="125" spans="1:22" s="27" customFormat="1" ht="24.95" customHeight="1" x14ac:dyDescent="0.3">
      <c r="A125" s="99" t="s">
        <v>138</v>
      </c>
      <c r="B125" s="10"/>
      <c r="C125" s="10"/>
      <c r="D125" s="10"/>
      <c r="E125" s="10"/>
      <c r="F125" s="19"/>
      <c r="G125" s="19"/>
      <c r="H125" s="10"/>
      <c r="I125" s="10"/>
      <c r="J125" s="10"/>
      <c r="K125" s="10"/>
      <c r="L125" s="21"/>
      <c r="M125" s="21"/>
      <c r="N125" s="10"/>
      <c r="O125" s="10"/>
      <c r="P125" s="10"/>
      <c r="Q125" s="10"/>
      <c r="R125" s="10"/>
      <c r="S125" s="68"/>
      <c r="T125" s="170"/>
      <c r="U125" s="11"/>
      <c r="V125" s="131"/>
    </row>
    <row r="126" spans="1:22" s="39" customFormat="1" ht="24.95" customHeight="1" x14ac:dyDescent="0.25">
      <c r="A126" s="107">
        <v>92</v>
      </c>
      <c r="B126" s="12" t="s">
        <v>158</v>
      </c>
      <c r="C126" s="30" t="s">
        <v>25</v>
      </c>
      <c r="D126" s="31" t="s">
        <v>21</v>
      </c>
      <c r="E126" s="34" t="s">
        <v>104</v>
      </c>
      <c r="F126" s="55">
        <v>45688</v>
      </c>
      <c r="G126" s="55">
        <v>45869</v>
      </c>
      <c r="H126" s="33">
        <v>140000</v>
      </c>
      <c r="I126" s="33">
        <v>21085.5</v>
      </c>
      <c r="J126" s="33">
        <v>0</v>
      </c>
      <c r="K126" s="33">
        <f>H126*2.87%</f>
        <v>4018</v>
      </c>
      <c r="L126" s="33">
        <f>H126*7.1%</f>
        <v>9940</v>
      </c>
      <c r="M126" s="35">
        <v>890.22</v>
      </c>
      <c r="N126" s="33">
        <f>H126*3.04%</f>
        <v>4256</v>
      </c>
      <c r="O126" s="33">
        <f>H126*7.09%</f>
        <v>9926</v>
      </c>
      <c r="P126" s="33">
        <f>K126+L126+M126+N126+O126</f>
        <v>29030.22</v>
      </c>
      <c r="Q126" s="33">
        <v>44590.58</v>
      </c>
      <c r="R126" s="14">
        <f>I126+K126+N126+Q126</f>
        <v>73950.080000000002</v>
      </c>
      <c r="S126" s="33">
        <f t="shared" ref="S126:S128" si="111">L126+M126+O126</f>
        <v>20756.22</v>
      </c>
      <c r="T126" s="172">
        <f>H126-R126</f>
        <v>66049.919999999998</v>
      </c>
      <c r="U126" s="11"/>
      <c r="V126" s="131"/>
    </row>
    <row r="127" spans="1:22" s="11" customFormat="1" ht="24.95" customHeight="1" x14ac:dyDescent="0.25">
      <c r="A127" s="108">
        <v>93</v>
      </c>
      <c r="B127" s="12" t="s">
        <v>208</v>
      </c>
      <c r="C127" s="43" t="s">
        <v>446</v>
      </c>
      <c r="D127" s="44" t="s">
        <v>21</v>
      </c>
      <c r="E127" s="48" t="s">
        <v>105</v>
      </c>
      <c r="F127" s="45">
        <v>45566</v>
      </c>
      <c r="G127" s="45">
        <v>45748</v>
      </c>
      <c r="H127" s="46">
        <v>65000</v>
      </c>
      <c r="I127" s="46">
        <v>4427.58</v>
      </c>
      <c r="J127" s="46">
        <v>0</v>
      </c>
      <c r="K127" s="14">
        <f>H127*2.87%</f>
        <v>1865.5</v>
      </c>
      <c r="L127" s="14">
        <f>H127*7.1%</f>
        <v>4615</v>
      </c>
      <c r="M127" s="54">
        <f>H127*1.15%</f>
        <v>747.5</v>
      </c>
      <c r="N127" s="14">
        <f>H127*3.04%</f>
        <v>1976</v>
      </c>
      <c r="O127" s="46">
        <f>H127*7.09%</f>
        <v>4608.5</v>
      </c>
      <c r="P127" s="53">
        <f>K127+L127+M127+N127+O127</f>
        <v>13812.5</v>
      </c>
      <c r="Q127" s="46">
        <f>J127</f>
        <v>0</v>
      </c>
      <c r="R127" s="14">
        <f>I127+K127+N127+Q127</f>
        <v>8269.08</v>
      </c>
      <c r="S127" s="14">
        <f t="shared" si="111"/>
        <v>9971</v>
      </c>
      <c r="T127" s="169">
        <f>H127-R127</f>
        <v>56730.92</v>
      </c>
      <c r="V127" s="131"/>
    </row>
    <row r="128" spans="1:22" s="11" customFormat="1" ht="24.95" customHeight="1" x14ac:dyDescent="0.25">
      <c r="A128" s="107">
        <v>94</v>
      </c>
      <c r="B128" s="12" t="s">
        <v>651</v>
      </c>
      <c r="C128" s="8" t="s">
        <v>381</v>
      </c>
      <c r="D128" s="9" t="s">
        <v>21</v>
      </c>
      <c r="E128" s="9" t="s">
        <v>105</v>
      </c>
      <c r="F128" s="45">
        <v>45689</v>
      </c>
      <c r="G128" s="45">
        <v>45870</v>
      </c>
      <c r="H128" s="14">
        <v>90000</v>
      </c>
      <c r="I128" s="14">
        <v>9753.1200000000008</v>
      </c>
      <c r="J128" s="14">
        <v>0</v>
      </c>
      <c r="K128" s="14">
        <f>H128*2.87%</f>
        <v>2583</v>
      </c>
      <c r="L128" s="14">
        <f>H128*7.1%</f>
        <v>6390</v>
      </c>
      <c r="M128" s="22">
        <v>890.22</v>
      </c>
      <c r="N128" s="14">
        <f>H128*3.04%</f>
        <v>2736</v>
      </c>
      <c r="O128" s="14">
        <f>H128*7.09%</f>
        <v>6381</v>
      </c>
      <c r="P128" s="14">
        <f>K128+L128+M128+N128+O128</f>
        <v>18980.22</v>
      </c>
      <c r="Q128" s="14">
        <v>11066</v>
      </c>
      <c r="R128" s="14">
        <f>I128+K128+N128+Q128</f>
        <v>26138.12</v>
      </c>
      <c r="S128" s="14">
        <f t="shared" si="111"/>
        <v>13661.22</v>
      </c>
      <c r="T128" s="168">
        <f>H128-R128</f>
        <v>63861.88</v>
      </c>
      <c r="V128" s="131"/>
    </row>
    <row r="129" spans="1:22" s="38" customFormat="1" ht="24.95" customHeight="1" x14ac:dyDescent="0.25">
      <c r="A129" s="107">
        <v>95</v>
      </c>
      <c r="B129" s="29" t="s">
        <v>718</v>
      </c>
      <c r="C129" s="30" t="s">
        <v>527</v>
      </c>
      <c r="D129" s="31" t="s">
        <v>21</v>
      </c>
      <c r="E129" s="31" t="s">
        <v>104</v>
      </c>
      <c r="F129" s="55">
        <v>45726</v>
      </c>
      <c r="G129" s="55">
        <v>45901</v>
      </c>
      <c r="H129" s="53">
        <v>63000</v>
      </c>
      <c r="I129" s="53">
        <v>4051.22</v>
      </c>
      <c r="J129" s="53">
        <v>0</v>
      </c>
      <c r="K129" s="33">
        <f>H129*2.87%</f>
        <v>1808.1</v>
      </c>
      <c r="L129" s="33">
        <f>H129*7.1%</f>
        <v>4473</v>
      </c>
      <c r="M129" s="33">
        <f>H129*1.15%</f>
        <v>724.5</v>
      </c>
      <c r="N129" s="33">
        <f>H129*3.04%</f>
        <v>1915.2</v>
      </c>
      <c r="O129" s="53">
        <f>H129*7.09%</f>
        <v>4466.7</v>
      </c>
      <c r="P129" s="53">
        <f>K129+L129+M129+N129+O129</f>
        <v>13387.5</v>
      </c>
      <c r="Q129" s="53">
        <v>0</v>
      </c>
      <c r="R129" s="33">
        <f>I129+K129+N129+Q129</f>
        <v>7774.52</v>
      </c>
      <c r="S129" s="33">
        <f>L129+M129+O129</f>
        <v>9664.2000000000007</v>
      </c>
      <c r="T129" s="173">
        <f>H129-R129</f>
        <v>55225.48</v>
      </c>
      <c r="U129" s="39"/>
      <c r="V129" s="134"/>
    </row>
    <row r="130" spans="1:22" s="27" customFormat="1" ht="24.95" customHeight="1" x14ac:dyDescent="0.3">
      <c r="A130" s="99" t="s">
        <v>290</v>
      </c>
      <c r="B130" s="10"/>
      <c r="C130" s="10"/>
      <c r="D130" s="10"/>
      <c r="E130" s="10"/>
      <c r="F130" s="19"/>
      <c r="G130" s="19"/>
      <c r="H130" s="10"/>
      <c r="I130" s="10"/>
      <c r="J130" s="10"/>
      <c r="K130" s="10"/>
      <c r="L130" s="21"/>
      <c r="M130" s="21"/>
      <c r="N130" s="10"/>
      <c r="O130" s="10"/>
      <c r="P130" s="10"/>
      <c r="Q130" s="10"/>
      <c r="R130" s="10"/>
      <c r="S130" s="68"/>
      <c r="T130" s="170"/>
      <c r="U130" s="11"/>
      <c r="V130" s="131"/>
    </row>
    <row r="131" spans="1:22" s="11" customFormat="1" ht="24.95" customHeight="1" x14ac:dyDescent="0.25">
      <c r="A131" s="108">
        <v>96</v>
      </c>
      <c r="B131" s="12" t="s">
        <v>172</v>
      </c>
      <c r="C131" s="8" t="s">
        <v>291</v>
      </c>
      <c r="D131" s="9" t="s">
        <v>21</v>
      </c>
      <c r="E131" s="17" t="s">
        <v>105</v>
      </c>
      <c r="F131" s="13">
        <v>45698</v>
      </c>
      <c r="G131" s="13">
        <v>45879</v>
      </c>
      <c r="H131" s="14">
        <v>135000</v>
      </c>
      <c r="I131" s="14">
        <v>20338.240000000002</v>
      </c>
      <c r="J131" s="14">
        <v>0</v>
      </c>
      <c r="K131" s="14">
        <f>H131*2.87%</f>
        <v>3874.5</v>
      </c>
      <c r="L131" s="14">
        <f>H131*7.1%</f>
        <v>9585</v>
      </c>
      <c r="M131" s="22">
        <v>890.22</v>
      </c>
      <c r="N131" s="14">
        <f>H131*3.04%</f>
        <v>4104</v>
      </c>
      <c r="O131" s="14">
        <f>H131*7.09%</f>
        <v>9571.5</v>
      </c>
      <c r="P131" s="14">
        <f t="shared" ref="P131" si="112">K131+L131+M131+N131+O131</f>
        <v>28025.22</v>
      </c>
      <c r="Q131" s="14">
        <f t="shared" ref="Q131" si="113">J131</f>
        <v>0</v>
      </c>
      <c r="R131" s="14">
        <f>I131+K131+N131+Q131</f>
        <v>28316.74</v>
      </c>
      <c r="S131" s="14">
        <f t="shared" ref="S131:S135" si="114">L131+M131+O131</f>
        <v>20046.72</v>
      </c>
      <c r="T131" s="168">
        <f>H131-R131</f>
        <v>106683.26</v>
      </c>
      <c r="V131" s="131"/>
    </row>
    <row r="132" spans="1:22" s="11" customFormat="1" ht="24.95" customHeight="1" x14ac:dyDescent="0.25">
      <c r="A132" s="107">
        <v>97</v>
      </c>
      <c r="B132" s="12" t="s">
        <v>461</v>
      </c>
      <c r="C132" s="30" t="s">
        <v>381</v>
      </c>
      <c r="D132" s="44" t="s">
        <v>21</v>
      </c>
      <c r="E132" s="44" t="s">
        <v>105</v>
      </c>
      <c r="F132" s="32">
        <v>45627</v>
      </c>
      <c r="G132" s="62">
        <v>45809</v>
      </c>
      <c r="H132" s="46">
        <v>65000</v>
      </c>
      <c r="I132" s="46">
        <v>4084.48</v>
      </c>
      <c r="J132" s="46">
        <v>0</v>
      </c>
      <c r="K132" s="14">
        <f>H132*2.87%</f>
        <v>1865.5</v>
      </c>
      <c r="L132" s="14">
        <f>H132*7.1%</f>
        <v>4615</v>
      </c>
      <c r="M132" s="53">
        <f>H132*1.15%</f>
        <v>747.5</v>
      </c>
      <c r="N132" s="14">
        <f>H132*3.04%</f>
        <v>1976</v>
      </c>
      <c r="O132" s="46">
        <f>H132*7.09%</f>
        <v>4608.5</v>
      </c>
      <c r="P132" s="53">
        <f>K132+L132+M132+N132+O132</f>
        <v>13812.5</v>
      </c>
      <c r="Q132" s="46">
        <v>1715.46</v>
      </c>
      <c r="R132" s="14">
        <f>I132+K132+N132+Q132</f>
        <v>9641.44</v>
      </c>
      <c r="S132" s="14">
        <f t="shared" si="114"/>
        <v>9971</v>
      </c>
      <c r="T132" s="169">
        <f>H132-R132</f>
        <v>55358.559999999998</v>
      </c>
      <c r="V132" s="131"/>
    </row>
    <row r="133" spans="1:22" s="16" customFormat="1" ht="24.95" customHeight="1" x14ac:dyDescent="0.25">
      <c r="A133" s="108">
        <v>98</v>
      </c>
      <c r="B133" s="12" t="s">
        <v>148</v>
      </c>
      <c r="C133" s="8" t="s">
        <v>149</v>
      </c>
      <c r="D133" s="9" t="s">
        <v>21</v>
      </c>
      <c r="E133" s="17" t="s">
        <v>105</v>
      </c>
      <c r="F133" s="45">
        <v>45670</v>
      </c>
      <c r="G133" s="45">
        <v>45851</v>
      </c>
      <c r="H133" s="14">
        <v>90000</v>
      </c>
      <c r="I133" s="14">
        <v>9324.25</v>
      </c>
      <c r="J133" s="14">
        <v>0</v>
      </c>
      <c r="K133" s="14">
        <f>H133*2.87%</f>
        <v>2583</v>
      </c>
      <c r="L133" s="14">
        <f>H133*7.1%</f>
        <v>6390</v>
      </c>
      <c r="M133" s="22">
        <v>890.22</v>
      </c>
      <c r="N133" s="14">
        <f>H133*3.04%</f>
        <v>2736</v>
      </c>
      <c r="O133" s="14">
        <f>H133*7.09%</f>
        <v>6381</v>
      </c>
      <c r="P133" s="14">
        <f>K133+L133+M133+N133+O133</f>
        <v>18980.22</v>
      </c>
      <c r="Q133" s="14">
        <v>1715.46</v>
      </c>
      <c r="R133" s="14">
        <f>I133+K133+N133+Q133</f>
        <v>16358.71</v>
      </c>
      <c r="S133" s="14">
        <f t="shared" si="114"/>
        <v>13661.22</v>
      </c>
      <c r="T133" s="168">
        <f>H133-R133</f>
        <v>73641.289999999994</v>
      </c>
      <c r="U133" s="11"/>
      <c r="V133" s="131"/>
    </row>
    <row r="134" spans="1:22" s="11" customFormat="1" ht="24.95" customHeight="1" x14ac:dyDescent="0.25">
      <c r="A134" s="107">
        <v>99</v>
      </c>
      <c r="B134" s="12" t="s">
        <v>408</v>
      </c>
      <c r="C134" s="8" t="s">
        <v>409</v>
      </c>
      <c r="D134" s="9" t="s">
        <v>21</v>
      </c>
      <c r="E134" s="9" t="s">
        <v>105</v>
      </c>
      <c r="F134" s="13">
        <v>45717</v>
      </c>
      <c r="G134" s="13">
        <v>45901</v>
      </c>
      <c r="H134" s="14">
        <v>65000</v>
      </c>
      <c r="I134" s="14">
        <v>4427.58</v>
      </c>
      <c r="J134" s="14">
        <v>0</v>
      </c>
      <c r="K134" s="14">
        <f>H134*2.87%</f>
        <v>1865.5</v>
      </c>
      <c r="L134" s="14">
        <f>H134*7.1%</f>
        <v>4615</v>
      </c>
      <c r="M134" s="35">
        <f>H134*1.15%</f>
        <v>747.5</v>
      </c>
      <c r="N134" s="14">
        <f>H134*3.04%</f>
        <v>1976</v>
      </c>
      <c r="O134" s="14">
        <f>H134*7.09%</f>
        <v>4608.5</v>
      </c>
      <c r="P134" s="14">
        <f>K134+L134+M134+N134+O134</f>
        <v>13812.5</v>
      </c>
      <c r="Q134" s="14">
        <v>0</v>
      </c>
      <c r="R134" s="14">
        <f>I134+K134+N134+Q134</f>
        <v>8269.08</v>
      </c>
      <c r="S134" s="14">
        <f t="shared" si="114"/>
        <v>9971</v>
      </c>
      <c r="T134" s="168">
        <f>H134-R134</f>
        <v>56730.92</v>
      </c>
      <c r="V134" s="131"/>
    </row>
    <row r="135" spans="1:22" s="39" customFormat="1" ht="24.95" customHeight="1" x14ac:dyDescent="0.25">
      <c r="A135" s="108">
        <v>100</v>
      </c>
      <c r="B135" s="12" t="s">
        <v>425</v>
      </c>
      <c r="C135" s="30" t="s">
        <v>409</v>
      </c>
      <c r="D135" s="31" t="s">
        <v>21</v>
      </c>
      <c r="E135" s="31" t="s">
        <v>104</v>
      </c>
      <c r="F135" s="55">
        <v>45566</v>
      </c>
      <c r="G135" s="55">
        <v>45748</v>
      </c>
      <c r="H135" s="33">
        <v>72500</v>
      </c>
      <c r="I135" s="33">
        <v>5838.93</v>
      </c>
      <c r="J135" s="33">
        <v>0</v>
      </c>
      <c r="K135" s="33">
        <f>H135*2.87%</f>
        <v>2080.75</v>
      </c>
      <c r="L135" s="33">
        <f>H135*7.1%</f>
        <v>5147.5</v>
      </c>
      <c r="M135" s="35">
        <f>H135*1.15%</f>
        <v>833.75</v>
      </c>
      <c r="N135" s="33">
        <f>H135*3.04%</f>
        <v>2204</v>
      </c>
      <c r="O135" s="33">
        <f>H135*7.09%</f>
        <v>5140.25</v>
      </c>
      <c r="P135" s="33">
        <f>K135+L135+M135+N135+O135</f>
        <v>15406.25</v>
      </c>
      <c r="Q135" s="33">
        <v>20066</v>
      </c>
      <c r="R135" s="14">
        <f>I135+K135+N135+Q135</f>
        <v>30189.68</v>
      </c>
      <c r="S135" s="33">
        <f t="shared" si="114"/>
        <v>11121.5</v>
      </c>
      <c r="T135" s="172">
        <f>H135-R135</f>
        <v>42310.32</v>
      </c>
      <c r="U135" s="11"/>
      <c r="V135" s="131"/>
    </row>
    <row r="136" spans="1:22" s="27" customFormat="1" ht="24.95" customHeight="1" x14ac:dyDescent="0.3">
      <c r="A136" s="99" t="s">
        <v>230</v>
      </c>
      <c r="B136" s="10"/>
      <c r="C136" s="10"/>
      <c r="D136" s="10"/>
      <c r="E136" s="10"/>
      <c r="F136" s="19"/>
      <c r="G136" s="19"/>
      <c r="H136" s="10"/>
      <c r="I136" s="10"/>
      <c r="J136" s="10"/>
      <c r="K136" s="10"/>
      <c r="L136" s="21"/>
      <c r="M136" s="21"/>
      <c r="N136" s="10"/>
      <c r="O136" s="10"/>
      <c r="P136" s="10"/>
      <c r="Q136" s="10"/>
      <c r="R136" s="10"/>
      <c r="S136" s="68"/>
      <c r="T136" s="170"/>
      <c r="U136" s="11"/>
      <c r="V136" s="131"/>
    </row>
    <row r="137" spans="1:22" s="39" customFormat="1" ht="24.95" customHeight="1" x14ac:dyDescent="0.25">
      <c r="A137" s="107">
        <v>101</v>
      </c>
      <c r="B137" s="12" t="s">
        <v>399</v>
      </c>
      <c r="C137" s="30" t="s">
        <v>635</v>
      </c>
      <c r="D137" s="9" t="s">
        <v>21</v>
      </c>
      <c r="E137" s="34" t="s">
        <v>104</v>
      </c>
      <c r="F137" s="13">
        <v>45717</v>
      </c>
      <c r="G137" s="13">
        <v>45901</v>
      </c>
      <c r="H137" s="33">
        <v>140000</v>
      </c>
      <c r="I137" s="33">
        <v>21514.37</v>
      </c>
      <c r="J137" s="33">
        <v>0</v>
      </c>
      <c r="K137" s="33">
        <f>H137*2.87%</f>
        <v>4018</v>
      </c>
      <c r="L137" s="33">
        <f>H137*7.1%</f>
        <v>9940</v>
      </c>
      <c r="M137" s="35">
        <v>890.22</v>
      </c>
      <c r="N137" s="33">
        <f>H137*3.04%</f>
        <v>4256</v>
      </c>
      <c r="O137" s="33">
        <f>H137*7.09%</f>
        <v>9926</v>
      </c>
      <c r="P137" s="33">
        <f>K137+L137+M137+N137+O137</f>
        <v>29030.22</v>
      </c>
      <c r="Q137" s="33">
        <f>J137</f>
        <v>0</v>
      </c>
      <c r="R137" s="14">
        <f>I137+K137+N137+Q137</f>
        <v>29788.37</v>
      </c>
      <c r="S137" s="14">
        <f>L137+M137+O137</f>
        <v>20756.22</v>
      </c>
      <c r="T137" s="172">
        <f>H137-R137</f>
        <v>110211.63</v>
      </c>
      <c r="U137" s="11"/>
      <c r="V137" s="131"/>
    </row>
    <row r="138" spans="1:22" s="11" customFormat="1" ht="24.95" customHeight="1" x14ac:dyDescent="0.25">
      <c r="A138" s="108">
        <v>102</v>
      </c>
      <c r="B138" s="12" t="s">
        <v>516</v>
      </c>
      <c r="C138" s="8" t="s">
        <v>409</v>
      </c>
      <c r="D138" s="9" t="s">
        <v>21</v>
      </c>
      <c r="E138" s="9" t="s">
        <v>104</v>
      </c>
      <c r="F138" s="32">
        <v>45658</v>
      </c>
      <c r="G138" s="32">
        <v>45839</v>
      </c>
      <c r="H138" s="14">
        <v>70000</v>
      </c>
      <c r="I138" s="14">
        <v>5368.48</v>
      </c>
      <c r="J138" s="14">
        <v>0</v>
      </c>
      <c r="K138" s="14">
        <f>H138*2.87%</f>
        <v>2009</v>
      </c>
      <c r="L138" s="14">
        <f>H138*7.1%</f>
        <v>4970</v>
      </c>
      <c r="M138" s="33">
        <f>H138*1.15%</f>
        <v>805</v>
      </c>
      <c r="N138" s="14">
        <f>H138*3.04%</f>
        <v>2128</v>
      </c>
      <c r="O138" s="14">
        <f>H138*7.09%</f>
        <v>4963</v>
      </c>
      <c r="P138" s="14">
        <f t="shared" ref="P138" si="115">K138+L138+M138+N138+O138</f>
        <v>14875</v>
      </c>
      <c r="Q138" s="14">
        <f t="shared" ref="Q138" si="116">J138</f>
        <v>0</v>
      </c>
      <c r="R138" s="14">
        <f>I138+K138+N138+Q138</f>
        <v>9505.48</v>
      </c>
      <c r="S138" s="14">
        <f t="shared" ref="S138" si="117">L138+M138+O138</f>
        <v>10738</v>
      </c>
      <c r="T138" s="168">
        <f>H138-R138</f>
        <v>60494.52</v>
      </c>
      <c r="V138" s="131"/>
    </row>
    <row r="139" spans="1:22" s="16" customFormat="1" ht="24.95" customHeight="1" x14ac:dyDescent="0.25">
      <c r="A139" s="108">
        <v>103</v>
      </c>
      <c r="B139" s="12" t="s">
        <v>494</v>
      </c>
      <c r="C139" s="8" t="s">
        <v>149</v>
      </c>
      <c r="D139" s="9" t="s">
        <v>21</v>
      </c>
      <c r="E139" s="9" t="s">
        <v>105</v>
      </c>
      <c r="F139" s="45">
        <v>45661</v>
      </c>
      <c r="G139" s="45">
        <v>45842</v>
      </c>
      <c r="H139" s="14">
        <v>90000</v>
      </c>
      <c r="I139" s="14">
        <v>9753.1200000000008</v>
      </c>
      <c r="J139" s="14">
        <v>0</v>
      </c>
      <c r="K139" s="14">
        <f>H139*2.87%</f>
        <v>2583</v>
      </c>
      <c r="L139" s="14">
        <f>H139*7.1%</f>
        <v>6390</v>
      </c>
      <c r="M139" s="22">
        <v>890.22</v>
      </c>
      <c r="N139" s="14">
        <f>H139*3.04%</f>
        <v>2736</v>
      </c>
      <c r="O139" s="14">
        <f>H139*7.09%</f>
        <v>6381</v>
      </c>
      <c r="P139" s="14">
        <f>K139+L139+M139+N139+O139</f>
        <v>18980.22</v>
      </c>
      <c r="Q139" s="14">
        <v>0</v>
      </c>
      <c r="R139" s="14">
        <f>I139+K139+N139+Q139</f>
        <v>15072.12</v>
      </c>
      <c r="S139" s="14">
        <f>L139+M139+O139</f>
        <v>13661.22</v>
      </c>
      <c r="T139" s="168">
        <f>H139-R139</f>
        <v>74927.88</v>
      </c>
      <c r="U139" s="11"/>
      <c r="V139" s="131"/>
    </row>
    <row r="140" spans="1:22" s="27" customFormat="1" ht="24.95" customHeight="1" x14ac:dyDescent="0.3">
      <c r="A140" s="99" t="s">
        <v>72</v>
      </c>
      <c r="B140" s="10"/>
      <c r="C140" s="10"/>
      <c r="D140" s="10"/>
      <c r="E140" s="10"/>
      <c r="F140" s="19"/>
      <c r="G140" s="19"/>
      <c r="H140" s="10"/>
      <c r="I140" s="10"/>
      <c r="J140" s="10"/>
      <c r="K140" s="10"/>
      <c r="L140" s="21"/>
      <c r="M140" s="21"/>
      <c r="N140" s="10"/>
      <c r="O140" s="10"/>
      <c r="P140" s="10"/>
      <c r="Q140" s="10"/>
      <c r="R140" s="10"/>
      <c r="S140" s="68"/>
      <c r="T140" s="170"/>
      <c r="U140" s="11"/>
      <c r="V140" s="131"/>
    </row>
    <row r="141" spans="1:22" s="11" customFormat="1" ht="24.95" customHeight="1" x14ac:dyDescent="0.25">
      <c r="A141" s="108">
        <v>104</v>
      </c>
      <c r="B141" s="12" t="s">
        <v>169</v>
      </c>
      <c r="C141" s="8" t="s">
        <v>170</v>
      </c>
      <c r="D141" s="9" t="s">
        <v>21</v>
      </c>
      <c r="E141" s="17" t="s">
        <v>104</v>
      </c>
      <c r="F141" s="13">
        <v>45689</v>
      </c>
      <c r="G141" s="13">
        <v>45870</v>
      </c>
      <c r="H141" s="14">
        <v>80000</v>
      </c>
      <c r="I141" s="14">
        <v>7400.87</v>
      </c>
      <c r="J141" s="14">
        <v>0</v>
      </c>
      <c r="K141" s="14">
        <f>H141*2.87%</f>
        <v>2296</v>
      </c>
      <c r="L141" s="14">
        <f>H141*7.1%</f>
        <v>5680</v>
      </c>
      <c r="M141" s="22">
        <v>890.22</v>
      </c>
      <c r="N141" s="14">
        <f>H141*3.04%</f>
        <v>2432</v>
      </c>
      <c r="O141" s="14">
        <f>H141*7.09%</f>
        <v>5672</v>
      </c>
      <c r="P141" s="14">
        <f>K141+L141+M141+N141+O141</f>
        <v>16970.22</v>
      </c>
      <c r="Q141" s="14">
        <f>J141</f>
        <v>0</v>
      </c>
      <c r="R141" s="14">
        <f>I141+K141+N141+Q141</f>
        <v>12128.87</v>
      </c>
      <c r="S141" s="14">
        <f t="shared" ref="S141:S144" si="118">L141+M141+O141</f>
        <v>12242.22</v>
      </c>
      <c r="T141" s="168">
        <f>H141-R141</f>
        <v>67871.13</v>
      </c>
      <c r="V141" s="131"/>
    </row>
    <row r="142" spans="1:22" s="11" customFormat="1" ht="24.95" customHeight="1" x14ac:dyDescent="0.25">
      <c r="A142" s="108">
        <v>105</v>
      </c>
      <c r="B142" s="12" t="s">
        <v>402</v>
      </c>
      <c r="C142" s="8" t="s">
        <v>403</v>
      </c>
      <c r="D142" s="9" t="s">
        <v>21</v>
      </c>
      <c r="E142" s="9" t="s">
        <v>105</v>
      </c>
      <c r="F142" s="13">
        <v>45717</v>
      </c>
      <c r="G142" s="13">
        <v>45901</v>
      </c>
      <c r="H142" s="14">
        <v>75000</v>
      </c>
      <c r="I142" s="14">
        <v>6309.38</v>
      </c>
      <c r="J142" s="14">
        <v>0</v>
      </c>
      <c r="K142" s="14">
        <f>H142*2.87%</f>
        <v>2152.5</v>
      </c>
      <c r="L142" s="14">
        <f>H142*7.1%</f>
        <v>5325</v>
      </c>
      <c r="M142" s="22">
        <f>H142*1.15%</f>
        <v>862.5</v>
      </c>
      <c r="N142" s="14">
        <f>H142*3.04%</f>
        <v>2280</v>
      </c>
      <c r="O142" s="14">
        <f>H142*7.09%</f>
        <v>5317.5</v>
      </c>
      <c r="P142" s="14">
        <f t="shared" ref="P142:P144" si="119">K142+L142+M142+N142+O142</f>
        <v>15937.5</v>
      </c>
      <c r="Q142" s="14">
        <v>716.09</v>
      </c>
      <c r="R142" s="14">
        <f>I142+K142+N142+Q142</f>
        <v>11457.97</v>
      </c>
      <c r="S142" s="14">
        <f t="shared" si="118"/>
        <v>11505</v>
      </c>
      <c r="T142" s="168">
        <f>H142-R142</f>
        <v>63542.03</v>
      </c>
      <c r="V142" s="131"/>
    </row>
    <row r="143" spans="1:22" s="39" customFormat="1" ht="24.95" customHeight="1" x14ac:dyDescent="0.25">
      <c r="A143" s="108">
        <v>106</v>
      </c>
      <c r="B143" s="12" t="s">
        <v>410</v>
      </c>
      <c r="C143" s="30" t="s">
        <v>403</v>
      </c>
      <c r="D143" s="31" t="s">
        <v>21</v>
      </c>
      <c r="E143" s="34" t="s">
        <v>104</v>
      </c>
      <c r="F143" s="32">
        <v>45717</v>
      </c>
      <c r="G143" s="32">
        <v>45901</v>
      </c>
      <c r="H143" s="63">
        <v>70000</v>
      </c>
      <c r="I143" s="33">
        <v>5025.38</v>
      </c>
      <c r="J143" s="33">
        <v>0</v>
      </c>
      <c r="K143" s="33">
        <f>H143*2.87%</f>
        <v>2009</v>
      </c>
      <c r="L143" s="33">
        <f>H143*7.1%</f>
        <v>4970</v>
      </c>
      <c r="M143" s="35">
        <f>H143*1.15%</f>
        <v>805</v>
      </c>
      <c r="N143" s="33">
        <f>H143*3.04%</f>
        <v>2128</v>
      </c>
      <c r="O143" s="33">
        <f>H143*7.09%</f>
        <v>4963</v>
      </c>
      <c r="P143" s="33">
        <f t="shared" si="119"/>
        <v>14875</v>
      </c>
      <c r="Q143" s="33">
        <v>1715.46</v>
      </c>
      <c r="R143" s="14">
        <f>I143+K143+N143+Q143</f>
        <v>10877.84</v>
      </c>
      <c r="S143" s="33">
        <f t="shared" si="118"/>
        <v>10738</v>
      </c>
      <c r="T143" s="172">
        <f>H143-R143</f>
        <v>59122.16</v>
      </c>
      <c r="U143" s="11"/>
      <c r="V143" s="131"/>
    </row>
    <row r="144" spans="1:22" s="11" customFormat="1" ht="24.95" customHeight="1" x14ac:dyDescent="0.25">
      <c r="A144" s="108">
        <v>107</v>
      </c>
      <c r="B144" s="12" t="s">
        <v>573</v>
      </c>
      <c r="C144" s="8" t="s">
        <v>574</v>
      </c>
      <c r="D144" s="9" t="s">
        <v>21</v>
      </c>
      <c r="E144" s="17" t="s">
        <v>104</v>
      </c>
      <c r="F144" s="13">
        <v>45689</v>
      </c>
      <c r="G144" s="13">
        <v>45870</v>
      </c>
      <c r="H144" s="40">
        <v>70000</v>
      </c>
      <c r="I144" s="14">
        <v>5368.48</v>
      </c>
      <c r="J144" s="14">
        <v>0</v>
      </c>
      <c r="K144" s="40">
        <f>H144*2.87%</f>
        <v>2009</v>
      </c>
      <c r="L144" s="40">
        <f>H144*7.1%</f>
        <v>4970</v>
      </c>
      <c r="M144" s="35">
        <f>H144*1.15%</f>
        <v>805</v>
      </c>
      <c r="N144" s="40">
        <f>H144*3.04%</f>
        <v>2128</v>
      </c>
      <c r="O144" s="40">
        <f>H144*7.09%</f>
        <v>4963</v>
      </c>
      <c r="P144" s="14">
        <f t="shared" si="119"/>
        <v>14875</v>
      </c>
      <c r="Q144" s="14">
        <v>0</v>
      </c>
      <c r="R144" s="14">
        <f>I144+K144+N144+Q144</f>
        <v>9505.48</v>
      </c>
      <c r="S144" s="14">
        <f t="shared" si="118"/>
        <v>10738</v>
      </c>
      <c r="T144" s="168">
        <f>H144-R144</f>
        <v>60494.52</v>
      </c>
      <c r="V144" s="131"/>
    </row>
    <row r="145" spans="1:22" s="11" customFormat="1" ht="24.95" customHeight="1" x14ac:dyDescent="0.3">
      <c r="A145" s="99" t="s">
        <v>657</v>
      </c>
      <c r="B145" s="10"/>
      <c r="C145" s="10"/>
      <c r="D145" s="10"/>
      <c r="E145" s="10"/>
      <c r="F145" s="19"/>
      <c r="G145" s="19"/>
      <c r="H145" s="10"/>
      <c r="I145" s="10"/>
      <c r="J145" s="10"/>
      <c r="K145" s="10"/>
      <c r="L145" s="21"/>
      <c r="M145" s="21"/>
      <c r="N145" s="10"/>
      <c r="O145" s="10"/>
      <c r="P145" s="10"/>
      <c r="Q145" s="10"/>
      <c r="R145" s="10"/>
      <c r="S145" s="68"/>
      <c r="T145" s="170"/>
      <c r="V145" s="131"/>
    </row>
    <row r="146" spans="1:22" s="11" customFormat="1" ht="24.95" customHeight="1" x14ac:dyDescent="0.25">
      <c r="A146" s="108">
        <v>108</v>
      </c>
      <c r="B146" s="12" t="s">
        <v>658</v>
      </c>
      <c r="C146" s="8" t="s">
        <v>659</v>
      </c>
      <c r="D146" s="9" t="s">
        <v>21</v>
      </c>
      <c r="E146" s="9" t="s">
        <v>105</v>
      </c>
      <c r="F146" s="13">
        <v>45689</v>
      </c>
      <c r="G146" s="13">
        <v>45870</v>
      </c>
      <c r="H146" s="14">
        <v>92000</v>
      </c>
      <c r="I146" s="14">
        <v>10223.57</v>
      </c>
      <c r="J146" s="14">
        <v>0</v>
      </c>
      <c r="K146" s="14">
        <f>H146*2.87%</f>
        <v>2640.4</v>
      </c>
      <c r="L146" s="14">
        <f>H146*7.1%</f>
        <v>6532</v>
      </c>
      <c r="M146" s="14">
        <v>890.22</v>
      </c>
      <c r="N146" s="14">
        <f>H146*3.04%</f>
        <v>2796.8</v>
      </c>
      <c r="O146" s="14">
        <f>H146*7.09%</f>
        <v>6522.8</v>
      </c>
      <c r="P146" s="14">
        <f t="shared" ref="P146" si="120">K146+L146+M146+N146+O146</f>
        <v>19382.22</v>
      </c>
      <c r="Q146" s="14">
        <v>0</v>
      </c>
      <c r="R146" s="14">
        <f>I146+K146+N146+Q146</f>
        <v>15660.77</v>
      </c>
      <c r="S146" s="14">
        <f t="shared" ref="S146" si="121">L146+M146+O146</f>
        <v>13945.02</v>
      </c>
      <c r="T146" s="168">
        <f>H146-R146</f>
        <v>76339.23</v>
      </c>
      <c r="V146" s="131"/>
    </row>
    <row r="147" spans="1:22" s="27" customFormat="1" ht="24.95" customHeight="1" x14ac:dyDescent="0.3">
      <c r="A147" s="99" t="s">
        <v>226</v>
      </c>
      <c r="B147" s="10"/>
      <c r="C147" s="10"/>
      <c r="D147" s="10"/>
      <c r="E147" s="10"/>
      <c r="F147" s="19"/>
      <c r="G147" s="19"/>
      <c r="H147" s="10"/>
      <c r="I147" s="10"/>
      <c r="J147" s="10"/>
      <c r="K147" s="10"/>
      <c r="L147" s="21"/>
      <c r="M147" s="21"/>
      <c r="N147" s="10"/>
      <c r="O147" s="10"/>
      <c r="P147" s="10"/>
      <c r="Q147" s="10"/>
      <c r="R147" s="10"/>
      <c r="S147" s="68"/>
      <c r="T147" s="170"/>
      <c r="U147" s="11"/>
      <c r="V147" s="131"/>
    </row>
    <row r="148" spans="1:22" s="11" customFormat="1" ht="24.95" customHeight="1" x14ac:dyDescent="0.25">
      <c r="A148" s="108">
        <v>109</v>
      </c>
      <c r="B148" s="12" t="s">
        <v>249</v>
      </c>
      <c r="C148" s="8" t="s">
        <v>218</v>
      </c>
      <c r="D148" s="9" t="s">
        <v>21</v>
      </c>
      <c r="E148" s="17" t="s">
        <v>105</v>
      </c>
      <c r="F148" s="13">
        <v>45736</v>
      </c>
      <c r="G148" s="13">
        <v>45920</v>
      </c>
      <c r="H148" s="14">
        <v>170000</v>
      </c>
      <c r="I148" s="14">
        <v>2556.4899999999998</v>
      </c>
      <c r="J148" s="14">
        <v>0</v>
      </c>
      <c r="K148" s="14">
        <f>H148*2.87%</f>
        <v>4879</v>
      </c>
      <c r="L148" s="14">
        <f t="shared" ref="L148:L156" si="122">H148*7.1%</f>
        <v>12070</v>
      </c>
      <c r="M148" s="15">
        <v>890.22</v>
      </c>
      <c r="N148" s="14">
        <f t="shared" ref="N148:N156" si="123">H148*3.04%</f>
        <v>5168</v>
      </c>
      <c r="O148" s="14">
        <f t="shared" ref="O148:O156" si="124">H148*7.09%</f>
        <v>12053</v>
      </c>
      <c r="P148" s="14">
        <f t="shared" ref="P148" si="125">K148+L148+M148+N148+O148</f>
        <v>35060.22</v>
      </c>
      <c r="Q148" s="14">
        <v>0</v>
      </c>
      <c r="R148" s="14">
        <f t="shared" ref="R148:R156" si="126">I148+K148+N148+Q148</f>
        <v>12603.49</v>
      </c>
      <c r="S148" s="14">
        <f t="shared" si="80"/>
        <v>25013.22</v>
      </c>
      <c r="T148" s="168">
        <f t="shared" ref="T148:T156" si="127">H148-R148</f>
        <v>157396.51</v>
      </c>
      <c r="V148" s="131"/>
    </row>
    <row r="149" spans="1:22" s="16" customFormat="1" ht="24.95" customHeight="1" x14ac:dyDescent="0.25">
      <c r="A149" s="101">
        <v>110</v>
      </c>
      <c r="B149" s="12" t="s">
        <v>196</v>
      </c>
      <c r="C149" s="8" t="s">
        <v>258</v>
      </c>
      <c r="D149" s="9" t="s">
        <v>21</v>
      </c>
      <c r="E149" s="17" t="s">
        <v>105</v>
      </c>
      <c r="F149" s="13">
        <v>45599</v>
      </c>
      <c r="G149" s="13">
        <v>45780</v>
      </c>
      <c r="H149" s="14">
        <v>70000</v>
      </c>
      <c r="I149" s="14">
        <v>5025.38</v>
      </c>
      <c r="J149" s="14">
        <v>0</v>
      </c>
      <c r="K149" s="14">
        <f>H149*2.87%</f>
        <v>2009</v>
      </c>
      <c r="L149" s="14">
        <f t="shared" si="122"/>
        <v>4970</v>
      </c>
      <c r="M149" s="14">
        <f>H149*1.15%</f>
        <v>805</v>
      </c>
      <c r="N149" s="14">
        <f t="shared" si="123"/>
        <v>2128</v>
      </c>
      <c r="O149" s="14">
        <f t="shared" si="124"/>
        <v>4963</v>
      </c>
      <c r="P149" s="14">
        <f>K149+L149+M149+N149+O149</f>
        <v>14875</v>
      </c>
      <c r="Q149" s="14">
        <v>3147.64</v>
      </c>
      <c r="R149" s="14">
        <f t="shared" si="126"/>
        <v>12310.02</v>
      </c>
      <c r="S149" s="14">
        <f t="shared" si="80"/>
        <v>10738</v>
      </c>
      <c r="T149" s="168">
        <f t="shared" si="127"/>
        <v>57689.98</v>
      </c>
      <c r="U149" s="11"/>
      <c r="V149" s="131"/>
    </row>
    <row r="150" spans="1:22" s="16" customFormat="1" ht="24.95" customHeight="1" x14ac:dyDescent="0.25">
      <c r="A150" s="108">
        <v>111</v>
      </c>
      <c r="B150" s="12" t="s">
        <v>42</v>
      </c>
      <c r="C150" s="18" t="s">
        <v>81</v>
      </c>
      <c r="D150" s="17" t="s">
        <v>21</v>
      </c>
      <c r="E150" s="17" t="s">
        <v>105</v>
      </c>
      <c r="F150" s="13">
        <v>45597</v>
      </c>
      <c r="G150" s="13">
        <v>45778</v>
      </c>
      <c r="H150" s="15">
        <v>90000</v>
      </c>
      <c r="I150" s="15">
        <v>9753.1200000000008</v>
      </c>
      <c r="J150" s="15">
        <v>0</v>
      </c>
      <c r="K150" s="14">
        <f>H150*2.87%</f>
        <v>2583</v>
      </c>
      <c r="L150" s="14">
        <f t="shared" si="122"/>
        <v>6390</v>
      </c>
      <c r="M150" s="33">
        <v>890.22</v>
      </c>
      <c r="N150" s="14">
        <f t="shared" si="123"/>
        <v>2736</v>
      </c>
      <c r="O150" s="14">
        <f t="shared" si="124"/>
        <v>6381</v>
      </c>
      <c r="P150" s="14">
        <f t="shared" ref="P150:P154" si="128">K150+L150+M150+N150+O150</f>
        <v>18980.22</v>
      </c>
      <c r="Q150" s="14">
        <v>28283.85</v>
      </c>
      <c r="R150" s="14">
        <f t="shared" si="126"/>
        <v>43355.97</v>
      </c>
      <c r="S150" s="14">
        <f t="shared" si="80"/>
        <v>13661.22</v>
      </c>
      <c r="T150" s="168">
        <f t="shared" si="127"/>
        <v>46644.03</v>
      </c>
      <c r="U150" s="11"/>
      <c r="V150" s="131"/>
    </row>
    <row r="151" spans="1:22" s="16" customFormat="1" ht="24.95" customHeight="1" x14ac:dyDescent="0.25">
      <c r="A151" s="101">
        <v>112</v>
      </c>
      <c r="B151" s="12" t="s">
        <v>245</v>
      </c>
      <c r="C151" s="8" t="s">
        <v>527</v>
      </c>
      <c r="D151" s="9" t="s">
        <v>21</v>
      </c>
      <c r="E151" s="17" t="s">
        <v>105</v>
      </c>
      <c r="F151" s="13">
        <v>45717</v>
      </c>
      <c r="G151" s="13">
        <v>45901</v>
      </c>
      <c r="H151" s="14">
        <v>90000</v>
      </c>
      <c r="I151" s="14">
        <v>9753.1200000000008</v>
      </c>
      <c r="J151" s="14">
        <v>0</v>
      </c>
      <c r="K151" s="14">
        <f>H151*2.87%</f>
        <v>2583</v>
      </c>
      <c r="L151" s="14">
        <f t="shared" si="122"/>
        <v>6390</v>
      </c>
      <c r="M151" s="33">
        <v>890.22</v>
      </c>
      <c r="N151" s="14">
        <f t="shared" si="123"/>
        <v>2736</v>
      </c>
      <c r="O151" s="14">
        <f t="shared" si="124"/>
        <v>6381</v>
      </c>
      <c r="P151" s="14">
        <f t="shared" ref="P151" si="129">K151+L151+M151+N151+O151</f>
        <v>18980.22</v>
      </c>
      <c r="Q151" s="14">
        <v>0</v>
      </c>
      <c r="R151" s="14">
        <f t="shared" si="126"/>
        <v>15072.12</v>
      </c>
      <c r="S151" s="14">
        <f t="shared" si="80"/>
        <v>13661.22</v>
      </c>
      <c r="T151" s="168">
        <f t="shared" si="127"/>
        <v>74927.88</v>
      </c>
      <c r="U151" s="11"/>
      <c r="V151" s="131"/>
    </row>
    <row r="152" spans="1:22" s="16" customFormat="1" ht="24.95" customHeight="1" x14ac:dyDescent="0.25">
      <c r="A152" s="108">
        <v>113</v>
      </c>
      <c r="B152" s="12" t="s">
        <v>419</v>
      </c>
      <c r="C152" s="8" t="s">
        <v>527</v>
      </c>
      <c r="D152" s="9" t="s">
        <v>21</v>
      </c>
      <c r="E152" s="9" t="s">
        <v>104</v>
      </c>
      <c r="F152" s="45">
        <v>45566</v>
      </c>
      <c r="G152" s="45">
        <v>45748</v>
      </c>
      <c r="H152" s="14">
        <v>90000</v>
      </c>
      <c r="I152" s="14">
        <v>9753.1200000000008</v>
      </c>
      <c r="J152" s="14">
        <v>0</v>
      </c>
      <c r="K152" s="14">
        <f>H152*2.87%</f>
        <v>2583</v>
      </c>
      <c r="L152" s="14">
        <f t="shared" si="122"/>
        <v>6390</v>
      </c>
      <c r="M152" s="14">
        <v>890.22</v>
      </c>
      <c r="N152" s="14">
        <f t="shared" si="123"/>
        <v>2736</v>
      </c>
      <c r="O152" s="14">
        <f t="shared" si="124"/>
        <v>6381</v>
      </c>
      <c r="P152" s="14">
        <f t="shared" si="128"/>
        <v>18980.22</v>
      </c>
      <c r="Q152" s="14">
        <v>0</v>
      </c>
      <c r="R152" s="14">
        <f t="shared" si="126"/>
        <v>15072.12</v>
      </c>
      <c r="S152" s="14">
        <f t="shared" si="80"/>
        <v>13661.22</v>
      </c>
      <c r="T152" s="168">
        <f t="shared" si="127"/>
        <v>74927.88</v>
      </c>
      <c r="U152" s="11"/>
      <c r="V152" s="131"/>
    </row>
    <row r="153" spans="1:22" s="16" customFormat="1" ht="24.95" customHeight="1" x14ac:dyDescent="0.25">
      <c r="A153" s="101">
        <v>114</v>
      </c>
      <c r="B153" s="12" t="s">
        <v>731</v>
      </c>
      <c r="C153" s="8" t="s">
        <v>527</v>
      </c>
      <c r="D153" s="9" t="s">
        <v>21</v>
      </c>
      <c r="E153" s="9" t="s">
        <v>105</v>
      </c>
      <c r="F153" s="45">
        <v>45658</v>
      </c>
      <c r="G153" s="45">
        <v>45839</v>
      </c>
      <c r="H153" s="14">
        <v>55000</v>
      </c>
      <c r="I153" s="14">
        <v>2302.36</v>
      </c>
      <c r="J153" s="14">
        <v>0</v>
      </c>
      <c r="K153" s="14">
        <v>1578.5</v>
      </c>
      <c r="L153" s="14">
        <f t="shared" si="122"/>
        <v>3905</v>
      </c>
      <c r="M153" s="14">
        <f t="shared" ref="M153:M156" si="130">H153*1.15%</f>
        <v>632.5</v>
      </c>
      <c r="N153" s="14">
        <f t="shared" si="123"/>
        <v>1672</v>
      </c>
      <c r="O153" s="14">
        <f t="shared" si="124"/>
        <v>3899.5</v>
      </c>
      <c r="P153" s="14">
        <f t="shared" si="128"/>
        <v>11687.5</v>
      </c>
      <c r="Q153" s="14">
        <v>1715.46</v>
      </c>
      <c r="R153" s="14">
        <f t="shared" si="126"/>
        <v>7268.32</v>
      </c>
      <c r="S153" s="14">
        <f t="shared" si="80"/>
        <v>8437</v>
      </c>
      <c r="T153" s="168">
        <f t="shared" si="127"/>
        <v>47731.68</v>
      </c>
      <c r="U153" s="11"/>
      <c r="V153" s="131"/>
    </row>
    <row r="154" spans="1:22" s="16" customFormat="1" ht="24.95" customHeight="1" x14ac:dyDescent="0.25">
      <c r="A154" s="108">
        <v>115</v>
      </c>
      <c r="B154" s="12" t="s">
        <v>562</v>
      </c>
      <c r="C154" s="8" t="s">
        <v>527</v>
      </c>
      <c r="D154" s="9" t="s">
        <v>21</v>
      </c>
      <c r="E154" s="9" t="s">
        <v>105</v>
      </c>
      <c r="F154" s="32">
        <v>45627</v>
      </c>
      <c r="G154" s="62">
        <v>45809</v>
      </c>
      <c r="H154" s="14">
        <v>70000</v>
      </c>
      <c r="I154" s="14">
        <v>5368.48</v>
      </c>
      <c r="J154" s="14">
        <v>0</v>
      </c>
      <c r="K154" s="14">
        <f>H154*2.87%</f>
        <v>2009</v>
      </c>
      <c r="L154" s="14">
        <f t="shared" si="122"/>
        <v>4970</v>
      </c>
      <c r="M154" s="14">
        <f t="shared" si="130"/>
        <v>805</v>
      </c>
      <c r="N154" s="14">
        <f t="shared" si="123"/>
        <v>2128</v>
      </c>
      <c r="O154" s="14">
        <f t="shared" si="124"/>
        <v>4963</v>
      </c>
      <c r="P154" s="14">
        <f t="shared" si="128"/>
        <v>14875</v>
      </c>
      <c r="Q154" s="14">
        <v>5066</v>
      </c>
      <c r="R154" s="14">
        <f t="shared" si="126"/>
        <v>14571.48</v>
      </c>
      <c r="S154" s="14">
        <f t="shared" si="80"/>
        <v>10738</v>
      </c>
      <c r="T154" s="168">
        <f t="shared" si="127"/>
        <v>55428.52</v>
      </c>
      <c r="U154" s="11"/>
      <c r="V154" s="131"/>
    </row>
    <row r="155" spans="1:22" s="38" customFormat="1" ht="24.95" customHeight="1" x14ac:dyDescent="0.25">
      <c r="A155" s="101">
        <v>116</v>
      </c>
      <c r="B155" s="12" t="s">
        <v>618</v>
      </c>
      <c r="C155" s="30" t="s">
        <v>32</v>
      </c>
      <c r="D155" s="51" t="s">
        <v>21</v>
      </c>
      <c r="E155" s="31" t="s">
        <v>105</v>
      </c>
      <c r="F155" s="32">
        <v>45658</v>
      </c>
      <c r="G155" s="32">
        <v>45839</v>
      </c>
      <c r="H155" s="53">
        <v>55000</v>
      </c>
      <c r="I155" s="53">
        <v>2559.6799999999998</v>
      </c>
      <c r="J155" s="53">
        <v>0</v>
      </c>
      <c r="K155" s="33">
        <f>H155*2.87%</f>
        <v>1578.5</v>
      </c>
      <c r="L155" s="33">
        <f t="shared" si="122"/>
        <v>3905</v>
      </c>
      <c r="M155" s="33">
        <f t="shared" si="130"/>
        <v>632.5</v>
      </c>
      <c r="N155" s="33">
        <f t="shared" si="123"/>
        <v>1672</v>
      </c>
      <c r="O155" s="53">
        <f t="shared" si="124"/>
        <v>3899.5</v>
      </c>
      <c r="P155" s="53">
        <f t="shared" ref="P155" si="131">K155+L155+M155+N155+O155</f>
        <v>11687.5</v>
      </c>
      <c r="Q155" s="33">
        <v>0</v>
      </c>
      <c r="R155" s="14">
        <f t="shared" si="126"/>
        <v>5810.18</v>
      </c>
      <c r="S155" s="33">
        <f>L155+M155+O155</f>
        <v>8437</v>
      </c>
      <c r="T155" s="173">
        <f t="shared" si="127"/>
        <v>49189.82</v>
      </c>
      <c r="U155" s="11"/>
      <c r="V155" s="131"/>
    </row>
    <row r="156" spans="1:22" s="38" customFormat="1" ht="24.95" customHeight="1" x14ac:dyDescent="0.25">
      <c r="A156" s="108">
        <v>117</v>
      </c>
      <c r="B156" s="12" t="s">
        <v>619</v>
      </c>
      <c r="C156" s="50" t="s">
        <v>253</v>
      </c>
      <c r="D156" s="51" t="s">
        <v>21</v>
      </c>
      <c r="E156" s="51" t="s">
        <v>105</v>
      </c>
      <c r="F156" s="55">
        <v>45658</v>
      </c>
      <c r="G156" s="55">
        <v>45839</v>
      </c>
      <c r="H156" s="53">
        <v>55000</v>
      </c>
      <c r="I156" s="53">
        <v>2559.6799999999998</v>
      </c>
      <c r="J156" s="53">
        <v>0</v>
      </c>
      <c r="K156" s="33">
        <f>H156*2.87%</f>
        <v>1578.5</v>
      </c>
      <c r="L156" s="33">
        <f t="shared" si="122"/>
        <v>3905</v>
      </c>
      <c r="M156" s="35">
        <f t="shared" si="130"/>
        <v>632.5</v>
      </c>
      <c r="N156" s="33">
        <f t="shared" si="123"/>
        <v>1672</v>
      </c>
      <c r="O156" s="53">
        <f t="shared" si="124"/>
        <v>3899.5</v>
      </c>
      <c r="P156" s="53">
        <f>K156+L156+M156+N156+O156</f>
        <v>11687.5</v>
      </c>
      <c r="Q156" s="53">
        <f>J156</f>
        <v>0</v>
      </c>
      <c r="R156" s="14">
        <f t="shared" si="126"/>
        <v>5810.18</v>
      </c>
      <c r="S156" s="33">
        <f>L156+M156+O156</f>
        <v>8437</v>
      </c>
      <c r="T156" s="173">
        <f t="shared" si="127"/>
        <v>49189.82</v>
      </c>
      <c r="U156" s="11"/>
      <c r="V156" s="131"/>
    </row>
    <row r="157" spans="1:22" s="16" customFormat="1" ht="24.95" customHeight="1" x14ac:dyDescent="0.3">
      <c r="A157" s="99" t="s">
        <v>541</v>
      </c>
      <c r="B157" s="10"/>
      <c r="C157" s="10"/>
      <c r="D157" s="10"/>
      <c r="E157" s="10"/>
      <c r="F157" s="19"/>
      <c r="G157" s="19"/>
      <c r="H157" s="10"/>
      <c r="I157" s="10"/>
      <c r="J157" s="10"/>
      <c r="K157" s="10"/>
      <c r="L157" s="21"/>
      <c r="M157" s="21"/>
      <c r="N157" s="10"/>
      <c r="O157" s="10"/>
      <c r="P157" s="10"/>
      <c r="Q157" s="10"/>
      <c r="R157" s="10"/>
      <c r="S157" s="68"/>
      <c r="T157" s="170"/>
      <c r="U157" s="11"/>
      <c r="V157" s="131"/>
    </row>
    <row r="158" spans="1:22" s="16" customFormat="1" ht="24.95" customHeight="1" x14ac:dyDescent="0.25">
      <c r="A158" s="108">
        <v>118</v>
      </c>
      <c r="B158" s="12" t="s">
        <v>176</v>
      </c>
      <c r="C158" s="18" t="s">
        <v>68</v>
      </c>
      <c r="D158" s="17" t="s">
        <v>21</v>
      </c>
      <c r="E158" s="17" t="s">
        <v>105</v>
      </c>
      <c r="F158" s="13">
        <v>45717</v>
      </c>
      <c r="G158" s="13">
        <v>45901</v>
      </c>
      <c r="H158" s="15">
        <v>90000</v>
      </c>
      <c r="I158" s="15">
        <v>9753.1200000000008</v>
      </c>
      <c r="J158" s="15">
        <v>0</v>
      </c>
      <c r="K158" s="14">
        <f>H158*2.87%</f>
        <v>2583</v>
      </c>
      <c r="L158" s="14">
        <f>H158*7.1%</f>
        <v>6390</v>
      </c>
      <c r="M158" s="33">
        <v>890.22</v>
      </c>
      <c r="N158" s="14">
        <f>H158*3.04%</f>
        <v>2736</v>
      </c>
      <c r="O158" s="14">
        <f>H158*7.09%</f>
        <v>6381</v>
      </c>
      <c r="P158" s="14">
        <f>K158+L158+M158+N158+O158</f>
        <v>18980.22</v>
      </c>
      <c r="Q158" s="14">
        <v>0</v>
      </c>
      <c r="R158" s="14">
        <f>I158+K158+N158+Q158</f>
        <v>15072.12</v>
      </c>
      <c r="S158" s="14">
        <f>L158+M158+O158</f>
        <v>13661.22</v>
      </c>
      <c r="T158" s="168">
        <f>H158-R158</f>
        <v>74927.88</v>
      </c>
      <c r="U158" s="11"/>
      <c r="V158" s="131"/>
    </row>
    <row r="159" spans="1:22" s="16" customFormat="1" ht="24.95" customHeight="1" x14ac:dyDescent="0.25">
      <c r="A159" s="111">
        <v>119</v>
      </c>
      <c r="B159" s="12" t="s">
        <v>30</v>
      </c>
      <c r="C159" s="8" t="s">
        <v>37</v>
      </c>
      <c r="D159" s="9" t="s">
        <v>21</v>
      </c>
      <c r="E159" s="17" t="s">
        <v>104</v>
      </c>
      <c r="F159" s="13">
        <v>45597</v>
      </c>
      <c r="G159" s="13">
        <v>45778</v>
      </c>
      <c r="H159" s="14">
        <v>48000</v>
      </c>
      <c r="I159" s="14">
        <v>1571.73</v>
      </c>
      <c r="J159" s="14">
        <v>0</v>
      </c>
      <c r="K159" s="14">
        <f>H159*2.87%</f>
        <v>1377.6</v>
      </c>
      <c r="L159" s="14">
        <f>H159*7.1%</f>
        <v>3408</v>
      </c>
      <c r="M159" s="14">
        <f>H159*1.15%</f>
        <v>552</v>
      </c>
      <c r="N159" s="14">
        <f>H159*3.04%</f>
        <v>1459.2</v>
      </c>
      <c r="O159" s="14">
        <f>H159*7.09%</f>
        <v>3403.2</v>
      </c>
      <c r="P159" s="14">
        <f>K159+L159+M159+N159+O159</f>
        <v>10200</v>
      </c>
      <c r="Q159" s="14">
        <f>J159</f>
        <v>0</v>
      </c>
      <c r="R159" s="14">
        <f>I159+K159+N159+Q159</f>
        <v>4408.53</v>
      </c>
      <c r="S159" s="14">
        <f>L159+M159+O159</f>
        <v>7363.2</v>
      </c>
      <c r="T159" s="168">
        <f>H159-R159</f>
        <v>43591.47</v>
      </c>
      <c r="U159" s="11"/>
      <c r="V159" s="131"/>
    </row>
    <row r="160" spans="1:22" s="16" customFormat="1" ht="24.95" customHeight="1" x14ac:dyDescent="0.25">
      <c r="A160" s="108">
        <v>120</v>
      </c>
      <c r="B160" s="12" t="s">
        <v>41</v>
      </c>
      <c r="C160" s="8" t="s">
        <v>37</v>
      </c>
      <c r="D160" s="9" t="s">
        <v>21</v>
      </c>
      <c r="E160" s="17" t="s">
        <v>104</v>
      </c>
      <c r="F160" s="13">
        <v>45597</v>
      </c>
      <c r="G160" s="13">
        <v>45778</v>
      </c>
      <c r="H160" s="14">
        <v>48000</v>
      </c>
      <c r="I160" s="14">
        <v>1571.73</v>
      </c>
      <c r="J160" s="14">
        <v>0</v>
      </c>
      <c r="K160" s="14">
        <f>H160*2.87%</f>
        <v>1377.6</v>
      </c>
      <c r="L160" s="14">
        <f>H160*7.1%</f>
        <v>3408</v>
      </c>
      <c r="M160" s="14">
        <f>H160*1.15%</f>
        <v>552</v>
      </c>
      <c r="N160" s="14">
        <f>H160*3.04%</f>
        <v>1459.2</v>
      </c>
      <c r="O160" s="14">
        <f>H160*7.09%</f>
        <v>3403.2</v>
      </c>
      <c r="P160" s="14">
        <f>K160+L160+M160+N160+O160</f>
        <v>10200</v>
      </c>
      <c r="Q160" s="14">
        <f>J160</f>
        <v>0</v>
      </c>
      <c r="R160" s="14">
        <f>I160+K160+N160+Q160</f>
        <v>4408.53</v>
      </c>
      <c r="S160" s="14">
        <f>L160+M160+O160</f>
        <v>7363.2</v>
      </c>
      <c r="T160" s="168">
        <f>H160-R160</f>
        <v>43591.47</v>
      </c>
      <c r="U160" s="11"/>
      <c r="V160" s="131"/>
    </row>
    <row r="161" spans="1:22" s="16" customFormat="1" ht="24.95" customHeight="1" x14ac:dyDescent="0.25">
      <c r="A161" s="111">
        <v>121</v>
      </c>
      <c r="B161" s="130" t="s">
        <v>277</v>
      </c>
      <c r="C161" s="43" t="s">
        <v>145</v>
      </c>
      <c r="D161" s="44" t="s">
        <v>21</v>
      </c>
      <c r="E161" s="44" t="s">
        <v>105</v>
      </c>
      <c r="F161" s="45">
        <v>45582</v>
      </c>
      <c r="G161" s="45">
        <v>45764</v>
      </c>
      <c r="H161" s="46">
        <v>48000</v>
      </c>
      <c r="I161" s="46">
        <v>1571.73</v>
      </c>
      <c r="J161" s="46">
        <v>0</v>
      </c>
      <c r="K161" s="14">
        <f>H161*2.87%</f>
        <v>1377.6</v>
      </c>
      <c r="L161" s="14">
        <f>H161*7.1%</f>
        <v>3408</v>
      </c>
      <c r="M161" s="47">
        <f>H161*1.15%</f>
        <v>552</v>
      </c>
      <c r="N161" s="14">
        <f>H161*3.04%</f>
        <v>1459.2</v>
      </c>
      <c r="O161" s="14">
        <f>H161*7.09%</f>
        <v>3403.2</v>
      </c>
      <c r="P161" s="46">
        <f>K161+L161+M161+N161+O161</f>
        <v>10200</v>
      </c>
      <c r="Q161" s="46">
        <f t="shared" ref="Q161" si="132">J161</f>
        <v>0</v>
      </c>
      <c r="R161" s="14">
        <f>I161+K161+N161+Q161</f>
        <v>4408.53</v>
      </c>
      <c r="S161" s="14">
        <f>L161+M161+O161</f>
        <v>7363.2</v>
      </c>
      <c r="T161" s="169">
        <f>H161-R161</f>
        <v>43591.47</v>
      </c>
      <c r="U161" s="11"/>
      <c r="V161" s="131"/>
    </row>
    <row r="162" spans="1:22" s="39" customFormat="1" ht="24.95" customHeight="1" x14ac:dyDescent="0.25">
      <c r="A162" s="108">
        <v>122</v>
      </c>
      <c r="B162" s="24" t="s">
        <v>732</v>
      </c>
      <c r="C162" s="79" t="s">
        <v>32</v>
      </c>
      <c r="D162" s="94" t="s">
        <v>21</v>
      </c>
      <c r="E162" s="94" t="s">
        <v>105</v>
      </c>
      <c r="F162" s="88">
        <v>45566</v>
      </c>
      <c r="G162" s="88">
        <v>45748</v>
      </c>
      <c r="H162" s="54">
        <v>60000</v>
      </c>
      <c r="I162" s="54">
        <v>3486.68</v>
      </c>
      <c r="J162" s="54">
        <v>0</v>
      </c>
      <c r="K162" s="35">
        <f>H162*2.87%</f>
        <v>1722</v>
      </c>
      <c r="L162" s="35">
        <f>H162*7.1%</f>
        <v>4260</v>
      </c>
      <c r="M162" s="22">
        <f>H162*1.15%</f>
        <v>690</v>
      </c>
      <c r="N162" s="35">
        <f>H162*3.04%</f>
        <v>1824</v>
      </c>
      <c r="O162" s="54">
        <f>H162*7.09%</f>
        <v>4254</v>
      </c>
      <c r="P162" s="54">
        <f>K162+L162+M162+N162+O162</f>
        <v>12750</v>
      </c>
      <c r="Q162" s="22">
        <v>7479.77</v>
      </c>
      <c r="R162" s="14">
        <f>I162+K162+N162+Q162</f>
        <v>14512.45</v>
      </c>
      <c r="S162" s="22">
        <f>L162+M162+O162</f>
        <v>9204</v>
      </c>
      <c r="T162" s="180">
        <f>H162-R162</f>
        <v>45487.55</v>
      </c>
      <c r="U162" s="11"/>
      <c r="V162" s="131"/>
    </row>
    <row r="163" spans="1:22" s="39" customFormat="1" ht="24.95" customHeight="1" x14ac:dyDescent="0.25">
      <c r="A163" s="99" t="s">
        <v>649</v>
      </c>
      <c r="B163" s="90"/>
      <c r="C163" s="90"/>
      <c r="D163" s="90"/>
      <c r="E163" s="90"/>
      <c r="F163" s="90"/>
      <c r="G163" s="90"/>
      <c r="H163" s="90"/>
      <c r="I163" s="90"/>
      <c r="J163" s="90"/>
      <c r="K163" s="90"/>
      <c r="L163" s="90"/>
      <c r="M163" s="90"/>
      <c r="N163" s="90"/>
      <c r="O163" s="90"/>
      <c r="P163" s="90"/>
      <c r="Q163" s="90"/>
      <c r="R163" s="90"/>
      <c r="S163" s="90"/>
      <c r="T163" s="177"/>
      <c r="U163" s="11"/>
      <c r="V163" s="131"/>
    </row>
    <row r="164" spans="1:22" s="16" customFormat="1" ht="24.95" customHeight="1" x14ac:dyDescent="0.25">
      <c r="A164" s="100">
        <v>123</v>
      </c>
      <c r="B164" s="128" t="s">
        <v>36</v>
      </c>
      <c r="C164" s="18" t="s">
        <v>289</v>
      </c>
      <c r="D164" s="17" t="s">
        <v>21</v>
      </c>
      <c r="E164" s="17" t="s">
        <v>105</v>
      </c>
      <c r="F164" s="89">
        <v>45597</v>
      </c>
      <c r="G164" s="89">
        <v>45778</v>
      </c>
      <c r="H164" s="15">
        <v>55000</v>
      </c>
      <c r="I164" s="15">
        <v>2559.6799999999998</v>
      </c>
      <c r="J164" s="15">
        <v>0</v>
      </c>
      <c r="K164" s="15">
        <f t="shared" ref="K164:K171" si="133">H164*2.87%</f>
        <v>1578.5</v>
      </c>
      <c r="L164" s="15">
        <f t="shared" ref="L164:L171" si="134">H164*7.1%</f>
        <v>3905</v>
      </c>
      <c r="M164" s="15">
        <f>H164*1.15%</f>
        <v>632.5</v>
      </c>
      <c r="N164" s="15">
        <f t="shared" ref="N164:N171" si="135">H164*3.04%</f>
        <v>1672</v>
      </c>
      <c r="O164" s="15">
        <f t="shared" ref="O164:O171" si="136">H164*7.09%</f>
        <v>3899.5</v>
      </c>
      <c r="P164" s="15">
        <f>K164+L164+M164+N164+O164</f>
        <v>11687.5</v>
      </c>
      <c r="Q164" s="15">
        <v>11566</v>
      </c>
      <c r="R164" s="14">
        <f t="shared" ref="R164:R171" si="137">I164+K164+N164+Q164</f>
        <v>17376.18</v>
      </c>
      <c r="S164" s="15">
        <f t="shared" ref="S164:S171" si="138">L164+M164+O164</f>
        <v>8437</v>
      </c>
      <c r="T164" s="171">
        <f t="shared" ref="T164:T171" si="139">H164-R164</f>
        <v>37623.82</v>
      </c>
      <c r="U164" s="11"/>
      <c r="V164" s="131"/>
    </row>
    <row r="165" spans="1:22" s="16" customFormat="1" ht="24.95" customHeight="1" x14ac:dyDescent="0.25">
      <c r="A165" s="101">
        <v>124</v>
      </c>
      <c r="B165" s="12" t="s">
        <v>233</v>
      </c>
      <c r="C165" s="8" t="s">
        <v>527</v>
      </c>
      <c r="D165" s="9" t="s">
        <v>21</v>
      </c>
      <c r="E165" s="17" t="s">
        <v>105</v>
      </c>
      <c r="F165" s="13">
        <v>45575</v>
      </c>
      <c r="G165" s="13">
        <v>45757</v>
      </c>
      <c r="H165" s="14">
        <v>85000</v>
      </c>
      <c r="I165" s="14">
        <v>8576.99</v>
      </c>
      <c r="J165" s="14">
        <v>0</v>
      </c>
      <c r="K165" s="14">
        <f t="shared" si="133"/>
        <v>2439.5</v>
      </c>
      <c r="L165" s="14">
        <f t="shared" si="134"/>
        <v>6035</v>
      </c>
      <c r="M165" s="33">
        <v>890.22</v>
      </c>
      <c r="N165" s="14">
        <f t="shared" si="135"/>
        <v>2584</v>
      </c>
      <c r="O165" s="14">
        <f t="shared" si="136"/>
        <v>6026.5</v>
      </c>
      <c r="P165" s="14">
        <f>K165+L165+M165+N165+O165</f>
        <v>17975.22</v>
      </c>
      <c r="Q165" s="14">
        <v>0</v>
      </c>
      <c r="R165" s="14">
        <f t="shared" si="137"/>
        <v>13600.49</v>
      </c>
      <c r="S165" s="14">
        <f t="shared" si="138"/>
        <v>12951.72</v>
      </c>
      <c r="T165" s="168">
        <f t="shared" si="139"/>
        <v>71399.509999999995</v>
      </c>
      <c r="U165" s="11"/>
      <c r="V165" s="131"/>
    </row>
    <row r="166" spans="1:22" s="16" customFormat="1" ht="24.95" customHeight="1" x14ac:dyDescent="0.25">
      <c r="A166" s="100">
        <v>125</v>
      </c>
      <c r="B166" s="12" t="s">
        <v>450</v>
      </c>
      <c r="C166" s="8" t="s">
        <v>527</v>
      </c>
      <c r="D166" s="9" t="s">
        <v>21</v>
      </c>
      <c r="E166" s="9" t="s">
        <v>105</v>
      </c>
      <c r="F166" s="13">
        <v>45597</v>
      </c>
      <c r="G166" s="13">
        <v>45778</v>
      </c>
      <c r="H166" s="14">
        <v>55000</v>
      </c>
      <c r="I166" s="14">
        <v>2559.6799999999998</v>
      </c>
      <c r="J166" s="14">
        <v>0</v>
      </c>
      <c r="K166" s="14">
        <f t="shared" si="133"/>
        <v>1578.5</v>
      </c>
      <c r="L166" s="14">
        <f t="shared" si="134"/>
        <v>3905</v>
      </c>
      <c r="M166" s="14">
        <f>H166*1.15%</f>
        <v>632.5</v>
      </c>
      <c r="N166" s="14">
        <f t="shared" si="135"/>
        <v>1672</v>
      </c>
      <c r="O166" s="14">
        <f t="shared" si="136"/>
        <v>3899.5</v>
      </c>
      <c r="P166" s="14">
        <f>K166+L166+M166+N166+O166</f>
        <v>11687.5</v>
      </c>
      <c r="Q166" s="14">
        <v>15066</v>
      </c>
      <c r="R166" s="14">
        <f t="shared" si="137"/>
        <v>20876.18</v>
      </c>
      <c r="S166" s="14">
        <f t="shared" si="138"/>
        <v>8437</v>
      </c>
      <c r="T166" s="168">
        <f t="shared" si="139"/>
        <v>34123.82</v>
      </c>
      <c r="U166" s="11"/>
      <c r="V166" s="131"/>
    </row>
    <row r="167" spans="1:22" s="16" customFormat="1" ht="24.95" customHeight="1" x14ac:dyDescent="0.25">
      <c r="A167" s="101">
        <v>126</v>
      </c>
      <c r="B167" s="12" t="s">
        <v>543</v>
      </c>
      <c r="C167" s="30" t="s">
        <v>414</v>
      </c>
      <c r="D167" s="51" t="s">
        <v>21</v>
      </c>
      <c r="E167" s="31" t="s">
        <v>104</v>
      </c>
      <c r="F167" s="32">
        <v>45597</v>
      </c>
      <c r="G167" s="32">
        <v>45778</v>
      </c>
      <c r="H167" s="53">
        <v>60000</v>
      </c>
      <c r="I167" s="53">
        <v>3486.68</v>
      </c>
      <c r="J167" s="53">
        <v>0</v>
      </c>
      <c r="K167" s="33">
        <f t="shared" si="133"/>
        <v>1722</v>
      </c>
      <c r="L167" s="33">
        <f t="shared" si="134"/>
        <v>4260</v>
      </c>
      <c r="M167" s="33">
        <f>H167*1.15%</f>
        <v>690</v>
      </c>
      <c r="N167" s="33">
        <f t="shared" si="135"/>
        <v>1824</v>
      </c>
      <c r="O167" s="53">
        <f t="shared" si="136"/>
        <v>4254</v>
      </c>
      <c r="P167" s="53">
        <f t="shared" ref="P167" si="140">K167+L167+M167+N167+O167</f>
        <v>12750</v>
      </c>
      <c r="Q167" s="33">
        <v>0</v>
      </c>
      <c r="R167" s="14">
        <f t="shared" si="137"/>
        <v>7032.68</v>
      </c>
      <c r="S167" s="33">
        <f t="shared" si="138"/>
        <v>9204</v>
      </c>
      <c r="T167" s="173">
        <f t="shared" si="139"/>
        <v>52967.32</v>
      </c>
      <c r="U167" s="11"/>
      <c r="V167" s="131"/>
    </row>
    <row r="168" spans="1:22" s="16" customFormat="1" ht="24" customHeight="1" x14ac:dyDescent="0.25">
      <c r="A168" s="100">
        <v>127</v>
      </c>
      <c r="B168" s="61" t="s">
        <v>447</v>
      </c>
      <c r="C168" s="8" t="s">
        <v>32</v>
      </c>
      <c r="D168" s="9" t="s">
        <v>21</v>
      </c>
      <c r="E168" s="9" t="s">
        <v>105</v>
      </c>
      <c r="F168" s="13">
        <v>45603</v>
      </c>
      <c r="G168" s="13">
        <v>45784</v>
      </c>
      <c r="H168" s="14">
        <v>90000</v>
      </c>
      <c r="I168" s="40">
        <v>9753.1200000000008</v>
      </c>
      <c r="J168" s="14">
        <v>0</v>
      </c>
      <c r="K168" s="14">
        <f t="shared" si="133"/>
        <v>2583</v>
      </c>
      <c r="L168" s="14">
        <f t="shared" si="134"/>
        <v>6390</v>
      </c>
      <c r="M168" s="35">
        <v>890.22</v>
      </c>
      <c r="N168" s="14">
        <f t="shared" si="135"/>
        <v>2736</v>
      </c>
      <c r="O168" s="14">
        <f t="shared" si="136"/>
        <v>6381</v>
      </c>
      <c r="P168" s="14">
        <f>K168+L168+M168+N168+O168</f>
        <v>18980.22</v>
      </c>
      <c r="Q168" s="14">
        <v>9266</v>
      </c>
      <c r="R168" s="14">
        <f t="shared" si="137"/>
        <v>24338.12</v>
      </c>
      <c r="S168" s="14">
        <f t="shared" si="138"/>
        <v>13661.22</v>
      </c>
      <c r="T168" s="168">
        <f t="shared" si="139"/>
        <v>65661.88</v>
      </c>
      <c r="U168" s="11"/>
      <c r="V168" s="131"/>
    </row>
    <row r="169" spans="1:22" s="16" customFormat="1" ht="24.95" customHeight="1" x14ac:dyDescent="0.25">
      <c r="A169" s="101">
        <v>128</v>
      </c>
      <c r="B169" s="12" t="s">
        <v>34</v>
      </c>
      <c r="C169" s="8" t="s">
        <v>32</v>
      </c>
      <c r="D169" s="9" t="s">
        <v>21</v>
      </c>
      <c r="E169" s="17" t="s">
        <v>105</v>
      </c>
      <c r="F169" s="13">
        <v>45597</v>
      </c>
      <c r="G169" s="13">
        <v>45778</v>
      </c>
      <c r="H169" s="14">
        <v>70000</v>
      </c>
      <c r="I169" s="14">
        <v>5025.38</v>
      </c>
      <c r="J169" s="14">
        <v>0</v>
      </c>
      <c r="K169" s="14">
        <f t="shared" si="133"/>
        <v>2009</v>
      </c>
      <c r="L169" s="14">
        <f t="shared" si="134"/>
        <v>4970</v>
      </c>
      <c r="M169" s="14">
        <f>H169*1.15%</f>
        <v>805</v>
      </c>
      <c r="N169" s="14">
        <f t="shared" si="135"/>
        <v>2128</v>
      </c>
      <c r="O169" s="14">
        <f t="shared" si="136"/>
        <v>4963</v>
      </c>
      <c r="P169" s="14">
        <f>K169+L169+M169+N169+O169</f>
        <v>14875</v>
      </c>
      <c r="Q169" s="14">
        <v>20272.48</v>
      </c>
      <c r="R169" s="14">
        <f t="shared" si="137"/>
        <v>29434.86</v>
      </c>
      <c r="S169" s="14">
        <f t="shared" si="138"/>
        <v>10738</v>
      </c>
      <c r="T169" s="168">
        <f t="shared" si="139"/>
        <v>40565.14</v>
      </c>
      <c r="U169" s="11"/>
      <c r="V169" s="131"/>
    </row>
    <row r="170" spans="1:22" s="39" customFormat="1" ht="24.95" customHeight="1" x14ac:dyDescent="0.25">
      <c r="A170" s="100">
        <v>129</v>
      </c>
      <c r="B170" s="61" t="s">
        <v>733</v>
      </c>
      <c r="C170" s="30" t="s">
        <v>32</v>
      </c>
      <c r="D170" s="51" t="s">
        <v>21</v>
      </c>
      <c r="E170" s="51" t="s">
        <v>105</v>
      </c>
      <c r="F170" s="55">
        <v>45597</v>
      </c>
      <c r="G170" s="55">
        <v>45778</v>
      </c>
      <c r="H170" s="53">
        <v>60000</v>
      </c>
      <c r="I170" s="53">
        <v>3486.68</v>
      </c>
      <c r="J170" s="53">
        <v>0</v>
      </c>
      <c r="K170" s="33">
        <f t="shared" si="133"/>
        <v>1722</v>
      </c>
      <c r="L170" s="33">
        <f t="shared" si="134"/>
        <v>4260</v>
      </c>
      <c r="M170" s="33">
        <f>H170*1.15%</f>
        <v>690</v>
      </c>
      <c r="N170" s="33">
        <f t="shared" si="135"/>
        <v>1824</v>
      </c>
      <c r="O170" s="53">
        <f t="shared" si="136"/>
        <v>4254</v>
      </c>
      <c r="P170" s="53">
        <f>K170+L170+M170+N170+O170</f>
        <v>12750</v>
      </c>
      <c r="Q170" s="33">
        <v>0</v>
      </c>
      <c r="R170" s="14">
        <f t="shared" si="137"/>
        <v>7032.68</v>
      </c>
      <c r="S170" s="33">
        <f t="shared" si="138"/>
        <v>9204</v>
      </c>
      <c r="T170" s="173">
        <f t="shared" si="139"/>
        <v>52967.32</v>
      </c>
      <c r="U170" s="11"/>
      <c r="V170" s="131"/>
    </row>
    <row r="171" spans="1:22" s="11" customFormat="1" ht="24.95" customHeight="1" x14ac:dyDescent="0.25">
      <c r="A171" s="101">
        <v>130</v>
      </c>
      <c r="B171" s="24" t="s">
        <v>531</v>
      </c>
      <c r="C171" s="79" t="s">
        <v>414</v>
      </c>
      <c r="D171" s="80" t="s">
        <v>21</v>
      </c>
      <c r="E171" s="80" t="s">
        <v>104</v>
      </c>
      <c r="F171" s="88">
        <v>45566</v>
      </c>
      <c r="G171" s="88">
        <v>45748</v>
      </c>
      <c r="H171" s="22">
        <v>60000</v>
      </c>
      <c r="I171" s="95">
        <v>3486.68</v>
      </c>
      <c r="J171" s="22">
        <v>0</v>
      </c>
      <c r="K171" s="22">
        <f t="shared" si="133"/>
        <v>1722</v>
      </c>
      <c r="L171" s="22">
        <f t="shared" si="134"/>
        <v>4260</v>
      </c>
      <c r="M171" s="35">
        <f>H171*1.15%</f>
        <v>690</v>
      </c>
      <c r="N171" s="22">
        <f t="shared" si="135"/>
        <v>1824</v>
      </c>
      <c r="O171" s="47">
        <f t="shared" si="136"/>
        <v>4254</v>
      </c>
      <c r="P171" s="22">
        <f>K171+L171+M171+N171+O171</f>
        <v>12750</v>
      </c>
      <c r="Q171" s="22">
        <v>716.09</v>
      </c>
      <c r="R171" s="14">
        <f t="shared" si="137"/>
        <v>7748.77</v>
      </c>
      <c r="S171" s="22">
        <f t="shared" si="138"/>
        <v>9204</v>
      </c>
      <c r="T171" s="181">
        <f t="shared" si="139"/>
        <v>52251.23</v>
      </c>
      <c r="V171" s="131"/>
    </row>
    <row r="172" spans="1:22" s="39" customFormat="1" ht="24.95" customHeight="1" x14ac:dyDescent="0.25">
      <c r="A172" s="99" t="s">
        <v>650</v>
      </c>
      <c r="B172" s="90"/>
      <c r="C172" s="90"/>
      <c r="D172" s="90"/>
      <c r="E172" s="90"/>
      <c r="F172" s="90"/>
      <c r="G172" s="90"/>
      <c r="H172" s="90"/>
      <c r="I172" s="90"/>
      <c r="J172" s="90"/>
      <c r="K172" s="90"/>
      <c r="L172" s="90"/>
      <c r="M172" s="90"/>
      <c r="N172" s="90"/>
      <c r="O172" s="90"/>
      <c r="P172" s="90"/>
      <c r="Q172" s="90"/>
      <c r="R172" s="90"/>
      <c r="S172" s="90"/>
      <c r="T172" s="177"/>
      <c r="U172" s="11"/>
      <c r="V172" s="131"/>
    </row>
    <row r="173" spans="1:22" s="16" customFormat="1" ht="24.95" customHeight="1" x14ac:dyDescent="0.25">
      <c r="A173" s="100">
        <v>131</v>
      </c>
      <c r="B173" s="128" t="s">
        <v>415</v>
      </c>
      <c r="C173" s="18" t="s">
        <v>527</v>
      </c>
      <c r="D173" s="17" t="s">
        <v>21</v>
      </c>
      <c r="E173" s="17" t="s">
        <v>105</v>
      </c>
      <c r="F173" s="96">
        <v>45566</v>
      </c>
      <c r="G173" s="96">
        <v>45748</v>
      </c>
      <c r="H173" s="15">
        <v>70000</v>
      </c>
      <c r="I173" s="15">
        <v>5368.48</v>
      </c>
      <c r="J173" s="15">
        <v>0</v>
      </c>
      <c r="K173" s="15">
        <f t="shared" ref="K173:K179" si="141">H173*2.87%</f>
        <v>2009</v>
      </c>
      <c r="L173" s="15">
        <f t="shared" ref="L173:L179" si="142">H173*7.1%</f>
        <v>4970</v>
      </c>
      <c r="M173" s="15">
        <f t="shared" ref="M173:M178" si="143">H173*1.15%</f>
        <v>805</v>
      </c>
      <c r="N173" s="15">
        <f t="shared" ref="N173:N179" si="144">H173*3.04%</f>
        <v>2128</v>
      </c>
      <c r="O173" s="15">
        <f t="shared" ref="O173:O179" si="145">H173*7.09%</f>
        <v>4963</v>
      </c>
      <c r="P173" s="15">
        <f t="shared" ref="P173:P179" si="146">K173+L173+M173+N173+O173</f>
        <v>14875</v>
      </c>
      <c r="Q173" s="15">
        <v>0</v>
      </c>
      <c r="R173" s="14">
        <f t="shared" ref="R173:R179" si="147">I173+K173+N173+Q173</f>
        <v>9505.48</v>
      </c>
      <c r="S173" s="15">
        <f t="shared" ref="S173:S179" si="148">L173+M173+O173</f>
        <v>10738</v>
      </c>
      <c r="T173" s="171">
        <f t="shared" ref="T173:T179" si="149">H173-R173</f>
        <v>60494.52</v>
      </c>
      <c r="U173" s="11"/>
      <c r="V173" s="131"/>
    </row>
    <row r="174" spans="1:22" s="16" customFormat="1" ht="24.95" customHeight="1" x14ac:dyDescent="0.25">
      <c r="A174" s="101">
        <v>132</v>
      </c>
      <c r="B174" s="12" t="s">
        <v>416</v>
      </c>
      <c r="C174" s="8" t="s">
        <v>527</v>
      </c>
      <c r="D174" s="9" t="s">
        <v>21</v>
      </c>
      <c r="E174" s="17" t="s">
        <v>104</v>
      </c>
      <c r="F174" s="45">
        <v>45566</v>
      </c>
      <c r="G174" s="45">
        <v>45748</v>
      </c>
      <c r="H174" s="14">
        <v>70000</v>
      </c>
      <c r="I174" s="14">
        <v>5368.48</v>
      </c>
      <c r="J174" s="14">
        <v>0</v>
      </c>
      <c r="K174" s="14">
        <f t="shared" si="141"/>
        <v>2009</v>
      </c>
      <c r="L174" s="14">
        <f t="shared" si="142"/>
        <v>4970</v>
      </c>
      <c r="M174" s="14">
        <f t="shared" si="143"/>
        <v>805</v>
      </c>
      <c r="N174" s="14">
        <f t="shared" si="144"/>
        <v>2128</v>
      </c>
      <c r="O174" s="14">
        <f t="shared" si="145"/>
        <v>4963</v>
      </c>
      <c r="P174" s="14">
        <f t="shared" si="146"/>
        <v>14875</v>
      </c>
      <c r="Q174" s="14">
        <v>0</v>
      </c>
      <c r="R174" s="14">
        <f t="shared" si="147"/>
        <v>9505.48</v>
      </c>
      <c r="S174" s="14">
        <f t="shared" si="148"/>
        <v>10738</v>
      </c>
      <c r="T174" s="168">
        <f t="shared" si="149"/>
        <v>60494.52</v>
      </c>
      <c r="U174" s="11"/>
      <c r="V174" s="131"/>
    </row>
    <row r="175" spans="1:22" s="16" customFormat="1" ht="24.95" customHeight="1" x14ac:dyDescent="0.25">
      <c r="A175" s="100">
        <v>133</v>
      </c>
      <c r="B175" s="12" t="s">
        <v>417</v>
      </c>
      <c r="C175" s="8" t="s">
        <v>527</v>
      </c>
      <c r="D175" s="9" t="s">
        <v>21</v>
      </c>
      <c r="E175" s="17" t="s">
        <v>104</v>
      </c>
      <c r="F175" s="45">
        <v>45566</v>
      </c>
      <c r="G175" s="45">
        <v>45748</v>
      </c>
      <c r="H175" s="14">
        <v>70000</v>
      </c>
      <c r="I175" s="14">
        <v>5368.48</v>
      </c>
      <c r="J175" s="14">
        <v>0</v>
      </c>
      <c r="K175" s="14">
        <f t="shared" si="141"/>
        <v>2009</v>
      </c>
      <c r="L175" s="14">
        <f t="shared" si="142"/>
        <v>4970</v>
      </c>
      <c r="M175" s="14">
        <f t="shared" si="143"/>
        <v>805</v>
      </c>
      <c r="N175" s="14">
        <f t="shared" si="144"/>
        <v>2128</v>
      </c>
      <c r="O175" s="14">
        <f t="shared" si="145"/>
        <v>4963</v>
      </c>
      <c r="P175" s="14">
        <f t="shared" si="146"/>
        <v>14875</v>
      </c>
      <c r="Q175" s="14">
        <v>0</v>
      </c>
      <c r="R175" s="14">
        <f t="shared" si="147"/>
        <v>9505.48</v>
      </c>
      <c r="S175" s="14">
        <f t="shared" si="148"/>
        <v>10738</v>
      </c>
      <c r="T175" s="168">
        <f t="shared" si="149"/>
        <v>60494.52</v>
      </c>
      <c r="U175" s="11"/>
      <c r="V175" s="131"/>
    </row>
    <row r="176" spans="1:22" s="16" customFormat="1" ht="24.95" customHeight="1" x14ac:dyDescent="0.25">
      <c r="A176" s="101">
        <v>134</v>
      </c>
      <c r="B176" s="12" t="s">
        <v>418</v>
      </c>
      <c r="C176" s="8" t="s">
        <v>527</v>
      </c>
      <c r="D176" s="9" t="s">
        <v>21</v>
      </c>
      <c r="E176" s="9" t="s">
        <v>105</v>
      </c>
      <c r="F176" s="45">
        <v>45566</v>
      </c>
      <c r="G176" s="45">
        <v>45748</v>
      </c>
      <c r="H176" s="14">
        <v>70000</v>
      </c>
      <c r="I176" s="14">
        <v>5368.48</v>
      </c>
      <c r="J176" s="14">
        <v>0</v>
      </c>
      <c r="K176" s="14">
        <f t="shared" si="141"/>
        <v>2009</v>
      </c>
      <c r="L176" s="14">
        <f t="shared" si="142"/>
        <v>4970</v>
      </c>
      <c r="M176" s="14">
        <f t="shared" si="143"/>
        <v>805</v>
      </c>
      <c r="N176" s="14">
        <f t="shared" si="144"/>
        <v>2128</v>
      </c>
      <c r="O176" s="14">
        <f t="shared" si="145"/>
        <v>4963</v>
      </c>
      <c r="P176" s="14">
        <f t="shared" si="146"/>
        <v>14875</v>
      </c>
      <c r="Q176" s="14">
        <v>22566</v>
      </c>
      <c r="R176" s="14">
        <f t="shared" si="147"/>
        <v>32071.48</v>
      </c>
      <c r="S176" s="14">
        <f t="shared" si="148"/>
        <v>10738</v>
      </c>
      <c r="T176" s="168">
        <f t="shared" si="149"/>
        <v>37928.519999999997</v>
      </c>
      <c r="U176" s="11"/>
      <c r="V176" s="131"/>
    </row>
    <row r="177" spans="1:22" s="16" customFormat="1" ht="24.95" customHeight="1" x14ac:dyDescent="0.25">
      <c r="A177" s="100">
        <v>135</v>
      </c>
      <c r="B177" s="12" t="s">
        <v>449</v>
      </c>
      <c r="C177" s="8" t="s">
        <v>527</v>
      </c>
      <c r="D177" s="9" t="s">
        <v>21</v>
      </c>
      <c r="E177" s="9" t="s">
        <v>105</v>
      </c>
      <c r="F177" s="13">
        <v>45597</v>
      </c>
      <c r="G177" s="13">
        <v>45778</v>
      </c>
      <c r="H177" s="14">
        <v>75000</v>
      </c>
      <c r="I177" s="14">
        <v>6309.38</v>
      </c>
      <c r="J177" s="14">
        <v>0</v>
      </c>
      <c r="K177" s="14">
        <f t="shared" si="141"/>
        <v>2152.5</v>
      </c>
      <c r="L177" s="14">
        <f t="shared" si="142"/>
        <v>5325</v>
      </c>
      <c r="M177" s="35">
        <f t="shared" si="143"/>
        <v>862.5</v>
      </c>
      <c r="N177" s="14">
        <f t="shared" si="144"/>
        <v>2280</v>
      </c>
      <c r="O177" s="14">
        <f t="shared" si="145"/>
        <v>5317.5</v>
      </c>
      <c r="P177" s="14">
        <f t="shared" si="146"/>
        <v>15937.5</v>
      </c>
      <c r="Q177" s="14">
        <v>5516</v>
      </c>
      <c r="R177" s="14">
        <f t="shared" si="147"/>
        <v>16257.88</v>
      </c>
      <c r="S177" s="14">
        <f t="shared" si="148"/>
        <v>11505</v>
      </c>
      <c r="T177" s="168">
        <f t="shared" si="149"/>
        <v>58742.12</v>
      </c>
      <c r="U177" s="11"/>
      <c r="V177" s="131"/>
    </row>
    <row r="178" spans="1:22" s="16" customFormat="1" ht="24.95" customHeight="1" x14ac:dyDescent="0.25">
      <c r="A178" s="101">
        <v>136</v>
      </c>
      <c r="B178" s="12" t="s">
        <v>528</v>
      </c>
      <c r="C178" s="8" t="s">
        <v>32</v>
      </c>
      <c r="D178" s="51" t="s">
        <v>21</v>
      </c>
      <c r="E178" s="51" t="s">
        <v>105</v>
      </c>
      <c r="F178" s="45">
        <v>45566</v>
      </c>
      <c r="G178" s="45">
        <v>45748</v>
      </c>
      <c r="H178" s="53">
        <v>55000</v>
      </c>
      <c r="I178" s="53">
        <v>2559.6799999999998</v>
      </c>
      <c r="J178" s="53">
        <v>0</v>
      </c>
      <c r="K178" s="33">
        <f t="shared" si="141"/>
        <v>1578.5</v>
      </c>
      <c r="L178" s="33">
        <f t="shared" si="142"/>
        <v>3905</v>
      </c>
      <c r="M178" s="14">
        <f t="shared" si="143"/>
        <v>632.5</v>
      </c>
      <c r="N178" s="33">
        <f t="shared" si="144"/>
        <v>1672</v>
      </c>
      <c r="O178" s="53">
        <f t="shared" si="145"/>
        <v>3899.5</v>
      </c>
      <c r="P178" s="53">
        <f t="shared" si="146"/>
        <v>11687.5</v>
      </c>
      <c r="Q178" s="14">
        <v>0</v>
      </c>
      <c r="R178" s="14">
        <f t="shared" si="147"/>
        <v>5810.18</v>
      </c>
      <c r="S178" s="14">
        <f t="shared" si="148"/>
        <v>8437</v>
      </c>
      <c r="T178" s="173">
        <f t="shared" si="149"/>
        <v>49189.82</v>
      </c>
      <c r="U178" s="11"/>
      <c r="V178" s="131"/>
    </row>
    <row r="179" spans="1:22" s="16" customFormat="1" ht="24.95" customHeight="1" x14ac:dyDescent="0.25">
      <c r="A179" s="100">
        <v>137</v>
      </c>
      <c r="B179" s="12" t="s">
        <v>451</v>
      </c>
      <c r="C179" s="8" t="s">
        <v>527</v>
      </c>
      <c r="D179" s="9" t="s">
        <v>21</v>
      </c>
      <c r="E179" s="9" t="s">
        <v>105</v>
      </c>
      <c r="F179" s="13">
        <v>45597</v>
      </c>
      <c r="G179" s="13">
        <v>45778</v>
      </c>
      <c r="H179" s="14">
        <v>80000</v>
      </c>
      <c r="I179" s="14">
        <v>7400.87</v>
      </c>
      <c r="J179" s="14">
        <v>0</v>
      </c>
      <c r="K179" s="14">
        <f t="shared" si="141"/>
        <v>2296</v>
      </c>
      <c r="L179" s="14">
        <f t="shared" si="142"/>
        <v>5680</v>
      </c>
      <c r="M179" s="14">
        <v>890.22</v>
      </c>
      <c r="N179" s="14">
        <f t="shared" si="144"/>
        <v>2432</v>
      </c>
      <c r="O179" s="14">
        <f t="shared" si="145"/>
        <v>5672</v>
      </c>
      <c r="P179" s="14">
        <f t="shared" si="146"/>
        <v>16970.22</v>
      </c>
      <c r="Q179" s="14">
        <v>25066</v>
      </c>
      <c r="R179" s="14">
        <f t="shared" si="147"/>
        <v>37194.870000000003</v>
      </c>
      <c r="S179" s="14">
        <f t="shared" si="148"/>
        <v>12242.22</v>
      </c>
      <c r="T179" s="168">
        <f t="shared" si="149"/>
        <v>42805.13</v>
      </c>
      <c r="U179" s="11"/>
      <c r="V179" s="131"/>
    </row>
    <row r="180" spans="1:22" s="11" customFormat="1" ht="24.95" customHeight="1" x14ac:dyDescent="0.3">
      <c r="A180" s="99" t="s">
        <v>551</v>
      </c>
      <c r="B180" s="10"/>
      <c r="C180" s="10"/>
      <c r="D180" s="10"/>
      <c r="E180" s="10"/>
      <c r="F180" s="19"/>
      <c r="G180" s="19"/>
      <c r="H180" s="10"/>
      <c r="I180" s="10"/>
      <c r="J180" s="10"/>
      <c r="K180" s="10"/>
      <c r="L180" s="21"/>
      <c r="M180" s="21"/>
      <c r="N180" s="10"/>
      <c r="O180" s="10"/>
      <c r="P180" s="10"/>
      <c r="Q180" s="10"/>
      <c r="R180" s="10"/>
      <c r="S180" s="68"/>
      <c r="T180" s="170"/>
      <c r="V180" s="131"/>
    </row>
    <row r="181" spans="1:22" s="16" customFormat="1" ht="24.95" customHeight="1" x14ac:dyDescent="0.25">
      <c r="A181" s="108">
        <v>138</v>
      </c>
      <c r="B181" s="12" t="s">
        <v>43</v>
      </c>
      <c r="C181" s="8" t="s">
        <v>68</v>
      </c>
      <c r="D181" s="9" t="s">
        <v>21</v>
      </c>
      <c r="E181" s="17" t="s">
        <v>105</v>
      </c>
      <c r="F181" s="13">
        <v>45597</v>
      </c>
      <c r="G181" s="13">
        <v>45778</v>
      </c>
      <c r="H181" s="14">
        <v>90000</v>
      </c>
      <c r="I181" s="14">
        <v>9753.1200000000008</v>
      </c>
      <c r="J181" s="14">
        <v>0</v>
      </c>
      <c r="K181" s="14">
        <f t="shared" ref="K181:K212" si="150">H181*2.87%</f>
        <v>2583</v>
      </c>
      <c r="L181" s="14">
        <f t="shared" ref="L181:L212" si="151">H181*7.1%</f>
        <v>6390</v>
      </c>
      <c r="M181" s="15">
        <v>890.22</v>
      </c>
      <c r="N181" s="14">
        <f t="shared" ref="N181:N212" si="152">H181*3.04%</f>
        <v>2736</v>
      </c>
      <c r="O181" s="14">
        <f t="shared" ref="O181:O212" si="153">H181*7.09%</f>
        <v>6381</v>
      </c>
      <c r="P181" s="14">
        <f t="shared" ref="P181:P231" si="154">K181+L181+M181+N181+O181</f>
        <v>18980.22</v>
      </c>
      <c r="Q181" s="14">
        <f t="shared" ref="Q181:Q195" si="155">J181</f>
        <v>0</v>
      </c>
      <c r="R181" s="14">
        <f t="shared" ref="R181:R212" si="156">I181+K181+N181+Q181</f>
        <v>15072.12</v>
      </c>
      <c r="S181" s="14">
        <f t="shared" si="80"/>
        <v>13661.22</v>
      </c>
      <c r="T181" s="168">
        <f t="shared" ref="T181:T212" si="157">H181-R181</f>
        <v>74927.88</v>
      </c>
      <c r="U181" s="11"/>
      <c r="V181" s="131"/>
    </row>
    <row r="182" spans="1:22" s="16" customFormat="1" ht="24.95" customHeight="1" x14ac:dyDescent="0.25">
      <c r="A182" s="108">
        <v>139</v>
      </c>
      <c r="B182" s="12" t="s">
        <v>87</v>
      </c>
      <c r="C182" s="8" t="s">
        <v>32</v>
      </c>
      <c r="D182" s="9" t="s">
        <v>21</v>
      </c>
      <c r="E182" s="17" t="s">
        <v>105</v>
      </c>
      <c r="F182" s="13">
        <v>45717</v>
      </c>
      <c r="G182" s="13">
        <v>45901</v>
      </c>
      <c r="H182" s="14">
        <v>65000</v>
      </c>
      <c r="I182" s="14">
        <v>4427.58</v>
      </c>
      <c r="J182" s="14">
        <v>0</v>
      </c>
      <c r="K182" s="14">
        <f t="shared" si="150"/>
        <v>1865.5</v>
      </c>
      <c r="L182" s="14">
        <f t="shared" si="151"/>
        <v>4615</v>
      </c>
      <c r="M182" s="22">
        <f t="shared" ref="M182:M189" si="158">H182*1.15%</f>
        <v>747.5</v>
      </c>
      <c r="N182" s="14">
        <f t="shared" si="152"/>
        <v>1976</v>
      </c>
      <c r="O182" s="14">
        <f t="shared" si="153"/>
        <v>4608.5</v>
      </c>
      <c r="P182" s="14">
        <f t="shared" si="154"/>
        <v>13812.5</v>
      </c>
      <c r="Q182" s="14">
        <v>12920.48</v>
      </c>
      <c r="R182" s="14">
        <f t="shared" si="156"/>
        <v>21189.56</v>
      </c>
      <c r="S182" s="14">
        <f t="shared" si="80"/>
        <v>9971</v>
      </c>
      <c r="T182" s="168">
        <f t="shared" si="157"/>
        <v>43810.44</v>
      </c>
      <c r="U182" s="11"/>
      <c r="V182" s="131"/>
    </row>
    <row r="183" spans="1:22" s="16" customFormat="1" ht="24.95" customHeight="1" x14ac:dyDescent="0.25">
      <c r="A183" s="108">
        <v>140</v>
      </c>
      <c r="B183" s="12" t="s">
        <v>33</v>
      </c>
      <c r="C183" s="8" t="s">
        <v>32</v>
      </c>
      <c r="D183" s="9" t="s">
        <v>21</v>
      </c>
      <c r="E183" s="17" t="s">
        <v>105</v>
      </c>
      <c r="F183" s="13">
        <v>45597</v>
      </c>
      <c r="G183" s="13">
        <v>45778</v>
      </c>
      <c r="H183" s="14">
        <v>60000</v>
      </c>
      <c r="I183" s="14">
        <v>3486.68</v>
      </c>
      <c r="J183" s="14">
        <v>0</v>
      </c>
      <c r="K183" s="14">
        <f t="shared" si="150"/>
        <v>1722</v>
      </c>
      <c r="L183" s="14">
        <f t="shared" si="151"/>
        <v>4260</v>
      </c>
      <c r="M183" s="22">
        <f t="shared" si="158"/>
        <v>690</v>
      </c>
      <c r="N183" s="14">
        <f t="shared" si="152"/>
        <v>1824</v>
      </c>
      <c r="O183" s="14">
        <f t="shared" si="153"/>
        <v>4254</v>
      </c>
      <c r="P183" s="14">
        <f t="shared" si="154"/>
        <v>12750</v>
      </c>
      <c r="Q183" s="14">
        <f t="shared" si="155"/>
        <v>0</v>
      </c>
      <c r="R183" s="14">
        <f t="shared" si="156"/>
        <v>7032.68</v>
      </c>
      <c r="S183" s="14">
        <f t="shared" si="80"/>
        <v>9204</v>
      </c>
      <c r="T183" s="168">
        <f t="shared" si="157"/>
        <v>52967.32</v>
      </c>
      <c r="U183" s="11"/>
      <c r="V183" s="131"/>
    </row>
    <row r="184" spans="1:22" s="16" customFormat="1" ht="24.95" customHeight="1" x14ac:dyDescent="0.25">
      <c r="A184" s="108">
        <v>141</v>
      </c>
      <c r="B184" s="12" t="s">
        <v>479</v>
      </c>
      <c r="C184" s="8" t="s">
        <v>32</v>
      </c>
      <c r="D184" s="9" t="s">
        <v>21</v>
      </c>
      <c r="E184" s="17" t="s">
        <v>104</v>
      </c>
      <c r="F184" s="13">
        <v>45597</v>
      </c>
      <c r="G184" s="13">
        <v>45778</v>
      </c>
      <c r="H184" s="14">
        <v>60000</v>
      </c>
      <c r="I184" s="14">
        <v>3486.68</v>
      </c>
      <c r="J184" s="14">
        <v>0</v>
      </c>
      <c r="K184" s="14">
        <f t="shared" si="150"/>
        <v>1722</v>
      </c>
      <c r="L184" s="14">
        <f t="shared" si="151"/>
        <v>4260</v>
      </c>
      <c r="M184" s="22">
        <f t="shared" si="158"/>
        <v>690</v>
      </c>
      <c r="N184" s="14">
        <f t="shared" si="152"/>
        <v>1824</v>
      </c>
      <c r="O184" s="14">
        <f t="shared" si="153"/>
        <v>4254</v>
      </c>
      <c r="P184" s="14">
        <f t="shared" si="154"/>
        <v>12750</v>
      </c>
      <c r="Q184" s="14">
        <v>13866</v>
      </c>
      <c r="R184" s="14">
        <f t="shared" si="156"/>
        <v>20898.68</v>
      </c>
      <c r="S184" s="14">
        <f t="shared" si="80"/>
        <v>9204</v>
      </c>
      <c r="T184" s="168">
        <f t="shared" si="157"/>
        <v>39101.32</v>
      </c>
      <c r="U184" s="11"/>
      <c r="V184" s="131"/>
    </row>
    <row r="185" spans="1:22" s="16" customFormat="1" ht="24.95" customHeight="1" x14ac:dyDescent="0.25">
      <c r="A185" s="108">
        <v>142</v>
      </c>
      <c r="B185" s="12" t="s">
        <v>74</v>
      </c>
      <c r="C185" s="8" t="s">
        <v>32</v>
      </c>
      <c r="D185" s="9" t="s">
        <v>21</v>
      </c>
      <c r="E185" s="17" t="s">
        <v>105</v>
      </c>
      <c r="F185" s="13">
        <v>45689</v>
      </c>
      <c r="G185" s="13">
        <v>45870</v>
      </c>
      <c r="H185" s="14">
        <v>60000</v>
      </c>
      <c r="I185" s="14">
        <v>3486.68</v>
      </c>
      <c r="J185" s="14">
        <v>0</v>
      </c>
      <c r="K185" s="14">
        <f t="shared" si="150"/>
        <v>1722</v>
      </c>
      <c r="L185" s="14">
        <f t="shared" si="151"/>
        <v>4260</v>
      </c>
      <c r="M185" s="22">
        <f t="shared" si="158"/>
        <v>690</v>
      </c>
      <c r="N185" s="14">
        <f t="shared" si="152"/>
        <v>1824</v>
      </c>
      <c r="O185" s="14">
        <f t="shared" si="153"/>
        <v>4254</v>
      </c>
      <c r="P185" s="14">
        <f t="shared" si="154"/>
        <v>12750</v>
      </c>
      <c r="Q185" s="14">
        <v>17307.099999999999</v>
      </c>
      <c r="R185" s="14">
        <f t="shared" si="156"/>
        <v>24339.78</v>
      </c>
      <c r="S185" s="14">
        <f t="shared" si="80"/>
        <v>9204</v>
      </c>
      <c r="T185" s="168">
        <f t="shared" si="157"/>
        <v>35660.22</v>
      </c>
      <c r="U185" s="11"/>
      <c r="V185" s="131"/>
    </row>
    <row r="186" spans="1:22" s="16" customFormat="1" ht="24.95" customHeight="1" x14ac:dyDescent="0.25">
      <c r="A186" s="108">
        <v>143</v>
      </c>
      <c r="B186" s="12" t="s">
        <v>122</v>
      </c>
      <c r="C186" s="8" t="s">
        <v>32</v>
      </c>
      <c r="D186" s="9" t="s">
        <v>21</v>
      </c>
      <c r="E186" s="17" t="s">
        <v>105</v>
      </c>
      <c r="F186" s="45">
        <v>45658</v>
      </c>
      <c r="G186" s="45">
        <v>45839</v>
      </c>
      <c r="H186" s="14">
        <v>60000</v>
      </c>
      <c r="I186" s="14">
        <v>3486.68</v>
      </c>
      <c r="J186" s="14">
        <v>0</v>
      </c>
      <c r="K186" s="14">
        <f t="shared" si="150"/>
        <v>1722</v>
      </c>
      <c r="L186" s="14">
        <f t="shared" si="151"/>
        <v>4260</v>
      </c>
      <c r="M186" s="22">
        <f t="shared" si="158"/>
        <v>690</v>
      </c>
      <c r="N186" s="14">
        <f t="shared" si="152"/>
        <v>1824</v>
      </c>
      <c r="O186" s="14">
        <f t="shared" si="153"/>
        <v>4254</v>
      </c>
      <c r="P186" s="14">
        <f t="shared" si="154"/>
        <v>12750</v>
      </c>
      <c r="Q186" s="14">
        <v>15904.7</v>
      </c>
      <c r="R186" s="14">
        <f t="shared" si="156"/>
        <v>22937.38</v>
      </c>
      <c r="S186" s="14">
        <f t="shared" si="80"/>
        <v>9204</v>
      </c>
      <c r="T186" s="168">
        <f t="shared" si="157"/>
        <v>37062.620000000003</v>
      </c>
      <c r="U186" s="11"/>
      <c r="V186" s="131"/>
    </row>
    <row r="187" spans="1:22" s="16" customFormat="1" ht="24.95" customHeight="1" x14ac:dyDescent="0.25">
      <c r="A187" s="108">
        <v>144</v>
      </c>
      <c r="B187" s="12" t="s">
        <v>130</v>
      </c>
      <c r="C187" s="8" t="s">
        <v>32</v>
      </c>
      <c r="D187" s="9" t="s">
        <v>21</v>
      </c>
      <c r="E187" s="9" t="s">
        <v>104</v>
      </c>
      <c r="F187" s="13">
        <v>45689</v>
      </c>
      <c r="G187" s="13">
        <v>45870</v>
      </c>
      <c r="H187" s="14">
        <v>60000</v>
      </c>
      <c r="I187" s="14">
        <v>3486.68</v>
      </c>
      <c r="J187" s="14">
        <v>0</v>
      </c>
      <c r="K187" s="14">
        <f t="shared" si="150"/>
        <v>1722</v>
      </c>
      <c r="L187" s="14">
        <f t="shared" si="151"/>
        <v>4260</v>
      </c>
      <c r="M187" s="22">
        <f t="shared" si="158"/>
        <v>690</v>
      </c>
      <c r="N187" s="14">
        <f t="shared" si="152"/>
        <v>1824</v>
      </c>
      <c r="O187" s="14">
        <f t="shared" si="153"/>
        <v>4254</v>
      </c>
      <c r="P187" s="14">
        <f t="shared" si="154"/>
        <v>12750</v>
      </c>
      <c r="Q187" s="14">
        <f t="shared" si="155"/>
        <v>0</v>
      </c>
      <c r="R187" s="14">
        <f t="shared" si="156"/>
        <v>7032.68</v>
      </c>
      <c r="S187" s="14">
        <f t="shared" si="80"/>
        <v>9204</v>
      </c>
      <c r="T187" s="168">
        <f t="shared" si="157"/>
        <v>52967.32</v>
      </c>
      <c r="U187" s="11"/>
      <c r="V187" s="131"/>
    </row>
    <row r="188" spans="1:22" s="16" customFormat="1" ht="24.95" customHeight="1" x14ac:dyDescent="0.25">
      <c r="A188" s="108">
        <v>145</v>
      </c>
      <c r="B188" s="12" t="s">
        <v>467</v>
      </c>
      <c r="C188" s="8" t="s">
        <v>32</v>
      </c>
      <c r="D188" s="9" t="s">
        <v>21</v>
      </c>
      <c r="E188" s="17" t="s">
        <v>105</v>
      </c>
      <c r="F188" s="13">
        <v>45597</v>
      </c>
      <c r="G188" s="13">
        <v>45778</v>
      </c>
      <c r="H188" s="14">
        <v>60000</v>
      </c>
      <c r="I188" s="14">
        <v>3486.68</v>
      </c>
      <c r="J188" s="14">
        <v>0</v>
      </c>
      <c r="K188" s="14">
        <f t="shared" si="150"/>
        <v>1722</v>
      </c>
      <c r="L188" s="14">
        <f t="shared" si="151"/>
        <v>4260</v>
      </c>
      <c r="M188" s="22">
        <f t="shared" si="158"/>
        <v>690</v>
      </c>
      <c r="N188" s="14">
        <f t="shared" si="152"/>
        <v>1824</v>
      </c>
      <c r="O188" s="14">
        <f t="shared" si="153"/>
        <v>4254</v>
      </c>
      <c r="P188" s="14">
        <f t="shared" si="154"/>
        <v>12750</v>
      </c>
      <c r="Q188" s="14">
        <v>18405.349999999999</v>
      </c>
      <c r="R188" s="14">
        <f t="shared" si="156"/>
        <v>25438.03</v>
      </c>
      <c r="S188" s="14">
        <f t="shared" si="80"/>
        <v>9204</v>
      </c>
      <c r="T188" s="168">
        <f t="shared" si="157"/>
        <v>34561.97</v>
      </c>
      <c r="U188" s="11"/>
      <c r="V188" s="131"/>
    </row>
    <row r="189" spans="1:22" s="16" customFormat="1" ht="24.95" customHeight="1" x14ac:dyDescent="0.25">
      <c r="A189" s="108">
        <v>146</v>
      </c>
      <c r="B189" s="12" t="s">
        <v>140</v>
      </c>
      <c r="C189" s="43" t="s">
        <v>32</v>
      </c>
      <c r="D189" s="44" t="s">
        <v>21</v>
      </c>
      <c r="E189" s="44" t="s">
        <v>105</v>
      </c>
      <c r="F189" s="45">
        <v>45566</v>
      </c>
      <c r="G189" s="45">
        <v>45748</v>
      </c>
      <c r="H189" s="46">
        <v>60000</v>
      </c>
      <c r="I189" s="46">
        <v>3486.68</v>
      </c>
      <c r="J189" s="46">
        <v>0</v>
      </c>
      <c r="K189" s="14">
        <f t="shared" si="150"/>
        <v>1722</v>
      </c>
      <c r="L189" s="14">
        <f t="shared" si="151"/>
        <v>4260</v>
      </c>
      <c r="M189" s="46">
        <f t="shared" si="158"/>
        <v>690</v>
      </c>
      <c r="N189" s="14">
        <f t="shared" si="152"/>
        <v>1824</v>
      </c>
      <c r="O189" s="14">
        <f t="shared" si="153"/>
        <v>4254</v>
      </c>
      <c r="P189" s="46">
        <f t="shared" si="154"/>
        <v>12750</v>
      </c>
      <c r="Q189" s="46">
        <f t="shared" si="155"/>
        <v>0</v>
      </c>
      <c r="R189" s="14">
        <f t="shared" si="156"/>
        <v>7032.68</v>
      </c>
      <c r="S189" s="14">
        <f t="shared" si="80"/>
        <v>9204</v>
      </c>
      <c r="T189" s="169">
        <f t="shared" si="157"/>
        <v>52967.32</v>
      </c>
      <c r="U189" s="11"/>
      <c r="V189" s="131"/>
    </row>
    <row r="190" spans="1:22" s="16" customFormat="1" ht="24.95" customHeight="1" x14ac:dyDescent="0.25">
      <c r="A190" s="108">
        <v>147</v>
      </c>
      <c r="B190" s="12" t="s">
        <v>94</v>
      </c>
      <c r="C190" s="43" t="s">
        <v>466</v>
      </c>
      <c r="D190" s="44" t="s">
        <v>21</v>
      </c>
      <c r="E190" s="48" t="s">
        <v>104</v>
      </c>
      <c r="F190" s="45">
        <v>45566</v>
      </c>
      <c r="G190" s="45">
        <v>45748</v>
      </c>
      <c r="H190" s="46">
        <v>140000</v>
      </c>
      <c r="I190" s="46">
        <v>3698.49</v>
      </c>
      <c r="J190" s="46">
        <v>0</v>
      </c>
      <c r="K190" s="14">
        <f t="shared" si="150"/>
        <v>4018</v>
      </c>
      <c r="L190" s="14">
        <f t="shared" si="151"/>
        <v>9940</v>
      </c>
      <c r="M190" s="49">
        <v>890.22</v>
      </c>
      <c r="N190" s="14">
        <f t="shared" si="152"/>
        <v>4256</v>
      </c>
      <c r="O190" s="14">
        <f t="shared" si="153"/>
        <v>9926</v>
      </c>
      <c r="P190" s="46">
        <f t="shared" si="154"/>
        <v>29030.22</v>
      </c>
      <c r="Q190" s="46">
        <v>14666</v>
      </c>
      <c r="R190" s="14">
        <f t="shared" si="156"/>
        <v>26638.49</v>
      </c>
      <c r="S190" s="14">
        <f t="shared" si="80"/>
        <v>20756.22</v>
      </c>
      <c r="T190" s="169">
        <f t="shared" si="157"/>
        <v>113361.51</v>
      </c>
      <c r="U190" s="11"/>
      <c r="V190" s="131"/>
    </row>
    <row r="191" spans="1:22" s="38" customFormat="1" ht="24.95" customHeight="1" x14ac:dyDescent="0.25">
      <c r="A191" s="108">
        <v>148</v>
      </c>
      <c r="B191" s="12" t="s">
        <v>73</v>
      </c>
      <c r="C191" s="30" t="s">
        <v>32</v>
      </c>
      <c r="D191" s="31" t="s">
        <v>21</v>
      </c>
      <c r="E191" s="31" t="s">
        <v>105</v>
      </c>
      <c r="F191" s="32">
        <v>45636</v>
      </c>
      <c r="G191" s="32">
        <v>45818</v>
      </c>
      <c r="H191" s="33">
        <v>60000</v>
      </c>
      <c r="I191" s="33">
        <v>3486.68</v>
      </c>
      <c r="J191" s="33">
        <v>0</v>
      </c>
      <c r="K191" s="33">
        <f t="shared" si="150"/>
        <v>1722</v>
      </c>
      <c r="L191" s="33">
        <f t="shared" si="151"/>
        <v>4260</v>
      </c>
      <c r="M191" s="35">
        <f t="shared" ref="M191:M199" si="159">H191*1.15%</f>
        <v>690</v>
      </c>
      <c r="N191" s="33">
        <f t="shared" si="152"/>
        <v>1824</v>
      </c>
      <c r="O191" s="33">
        <f t="shared" si="153"/>
        <v>4254</v>
      </c>
      <c r="P191" s="33">
        <f t="shared" si="154"/>
        <v>12750</v>
      </c>
      <c r="Q191" s="33">
        <v>12944.13</v>
      </c>
      <c r="R191" s="14">
        <f t="shared" si="156"/>
        <v>19976.810000000001</v>
      </c>
      <c r="S191" s="14">
        <f t="shared" si="80"/>
        <v>9204</v>
      </c>
      <c r="T191" s="172">
        <f t="shared" si="157"/>
        <v>40023.19</v>
      </c>
      <c r="U191" s="11"/>
      <c r="V191" s="131"/>
    </row>
    <row r="192" spans="1:22" s="16" customFormat="1" ht="24.95" customHeight="1" x14ac:dyDescent="0.25">
      <c r="A192" s="108">
        <v>149</v>
      </c>
      <c r="B192" s="12" t="s">
        <v>35</v>
      </c>
      <c r="C192" s="8" t="s">
        <v>32</v>
      </c>
      <c r="D192" s="9" t="s">
        <v>21</v>
      </c>
      <c r="E192" s="17" t="s">
        <v>105</v>
      </c>
      <c r="F192" s="13">
        <v>45597</v>
      </c>
      <c r="G192" s="13">
        <v>45778</v>
      </c>
      <c r="H192" s="14">
        <v>60000</v>
      </c>
      <c r="I192" s="14">
        <v>3486.68</v>
      </c>
      <c r="J192" s="14">
        <v>0</v>
      </c>
      <c r="K192" s="14">
        <f t="shared" si="150"/>
        <v>1722</v>
      </c>
      <c r="L192" s="14">
        <f t="shared" si="151"/>
        <v>4260</v>
      </c>
      <c r="M192" s="22">
        <f t="shared" si="159"/>
        <v>690</v>
      </c>
      <c r="N192" s="14">
        <f t="shared" si="152"/>
        <v>1824</v>
      </c>
      <c r="O192" s="14">
        <f t="shared" si="153"/>
        <v>4254</v>
      </c>
      <c r="P192" s="14">
        <f t="shared" si="154"/>
        <v>12750</v>
      </c>
      <c r="Q192" s="14">
        <f t="shared" si="155"/>
        <v>0</v>
      </c>
      <c r="R192" s="14">
        <f t="shared" si="156"/>
        <v>7032.68</v>
      </c>
      <c r="S192" s="14">
        <f t="shared" si="80"/>
        <v>9204</v>
      </c>
      <c r="T192" s="168">
        <f t="shared" si="157"/>
        <v>52967.32</v>
      </c>
      <c r="U192" s="11"/>
      <c r="V192" s="131"/>
    </row>
    <row r="193" spans="1:22" s="16" customFormat="1" ht="24.95" customHeight="1" x14ac:dyDescent="0.25">
      <c r="A193" s="108">
        <v>150</v>
      </c>
      <c r="B193" s="12" t="s">
        <v>93</v>
      </c>
      <c r="C193" s="43" t="s">
        <v>90</v>
      </c>
      <c r="D193" s="44" t="s">
        <v>21</v>
      </c>
      <c r="E193" s="48" t="s">
        <v>104</v>
      </c>
      <c r="F193" s="45">
        <v>45566</v>
      </c>
      <c r="G193" s="45">
        <v>45748</v>
      </c>
      <c r="H193" s="46">
        <v>48000</v>
      </c>
      <c r="I193" s="46">
        <v>1571.73</v>
      </c>
      <c r="J193" s="46">
        <v>0</v>
      </c>
      <c r="K193" s="14">
        <f t="shared" si="150"/>
        <v>1377.6</v>
      </c>
      <c r="L193" s="14">
        <f t="shared" si="151"/>
        <v>3408</v>
      </c>
      <c r="M193" s="47">
        <f t="shared" si="159"/>
        <v>552</v>
      </c>
      <c r="N193" s="14">
        <f t="shared" si="152"/>
        <v>1459.2</v>
      </c>
      <c r="O193" s="14">
        <f t="shared" si="153"/>
        <v>3403.2</v>
      </c>
      <c r="P193" s="46">
        <f t="shared" si="154"/>
        <v>10200</v>
      </c>
      <c r="Q193" s="46">
        <f t="shared" si="155"/>
        <v>0</v>
      </c>
      <c r="R193" s="14">
        <f t="shared" si="156"/>
        <v>4408.53</v>
      </c>
      <c r="S193" s="14">
        <f t="shared" si="80"/>
        <v>7363.2</v>
      </c>
      <c r="T193" s="169">
        <f t="shared" si="157"/>
        <v>43591.47</v>
      </c>
      <c r="U193" s="11"/>
      <c r="V193" s="131"/>
    </row>
    <row r="194" spans="1:22" s="16" customFormat="1" ht="24.95" customHeight="1" x14ac:dyDescent="0.25">
      <c r="A194" s="108">
        <v>151</v>
      </c>
      <c r="B194" s="12" t="s">
        <v>38</v>
      </c>
      <c r="C194" s="8" t="s">
        <v>37</v>
      </c>
      <c r="D194" s="9" t="s">
        <v>21</v>
      </c>
      <c r="E194" s="17" t="s">
        <v>105</v>
      </c>
      <c r="F194" s="13">
        <v>45597</v>
      </c>
      <c r="G194" s="13">
        <v>45778</v>
      </c>
      <c r="H194" s="14">
        <v>48000</v>
      </c>
      <c r="I194" s="14">
        <v>1571.73</v>
      </c>
      <c r="J194" s="14">
        <v>0</v>
      </c>
      <c r="K194" s="14">
        <f t="shared" si="150"/>
        <v>1377.6</v>
      </c>
      <c r="L194" s="14">
        <f t="shared" si="151"/>
        <v>3408</v>
      </c>
      <c r="M194" s="22">
        <f t="shared" si="159"/>
        <v>552</v>
      </c>
      <c r="N194" s="14">
        <f t="shared" si="152"/>
        <v>1459.2</v>
      </c>
      <c r="O194" s="14">
        <f t="shared" si="153"/>
        <v>3403.2</v>
      </c>
      <c r="P194" s="14">
        <f t="shared" si="154"/>
        <v>10200</v>
      </c>
      <c r="Q194" s="14">
        <v>17562.82</v>
      </c>
      <c r="R194" s="14">
        <f t="shared" si="156"/>
        <v>21971.35</v>
      </c>
      <c r="S194" s="14">
        <f t="shared" si="80"/>
        <v>7363.2</v>
      </c>
      <c r="T194" s="168">
        <f t="shared" si="157"/>
        <v>26028.65</v>
      </c>
      <c r="U194" s="11"/>
      <c r="V194" s="131"/>
    </row>
    <row r="195" spans="1:22" s="16" customFormat="1" ht="24.95" customHeight="1" x14ac:dyDescent="0.25">
      <c r="A195" s="108">
        <v>152</v>
      </c>
      <c r="B195" s="12" t="s">
        <v>39</v>
      </c>
      <c r="C195" s="8" t="s">
        <v>32</v>
      </c>
      <c r="D195" s="9" t="s">
        <v>21</v>
      </c>
      <c r="E195" s="17" t="s">
        <v>105</v>
      </c>
      <c r="F195" s="13">
        <v>45597</v>
      </c>
      <c r="G195" s="13">
        <v>45778</v>
      </c>
      <c r="H195" s="14">
        <v>55000</v>
      </c>
      <c r="I195" s="14">
        <v>2559.6799999999998</v>
      </c>
      <c r="J195" s="14">
        <v>0</v>
      </c>
      <c r="K195" s="14">
        <f t="shared" si="150"/>
        <v>1578.5</v>
      </c>
      <c r="L195" s="14">
        <f t="shared" si="151"/>
        <v>3905</v>
      </c>
      <c r="M195" s="22">
        <f t="shared" si="159"/>
        <v>632.5</v>
      </c>
      <c r="N195" s="14">
        <f t="shared" si="152"/>
        <v>1672</v>
      </c>
      <c r="O195" s="14">
        <f t="shared" si="153"/>
        <v>3899.5</v>
      </c>
      <c r="P195" s="14">
        <f t="shared" si="154"/>
        <v>11687.5</v>
      </c>
      <c r="Q195" s="14">
        <f t="shared" si="155"/>
        <v>0</v>
      </c>
      <c r="R195" s="14">
        <f t="shared" si="156"/>
        <v>5810.18</v>
      </c>
      <c r="S195" s="14">
        <f t="shared" si="80"/>
        <v>8437</v>
      </c>
      <c r="T195" s="168">
        <f t="shared" si="157"/>
        <v>49189.82</v>
      </c>
      <c r="U195" s="11"/>
      <c r="V195" s="131"/>
    </row>
    <row r="196" spans="1:22" s="16" customFormat="1" ht="24.95" customHeight="1" x14ac:dyDescent="0.25">
      <c r="A196" s="108">
        <v>153</v>
      </c>
      <c r="B196" s="12" t="s">
        <v>40</v>
      </c>
      <c r="C196" s="8" t="s">
        <v>37</v>
      </c>
      <c r="D196" s="9" t="s">
        <v>21</v>
      </c>
      <c r="E196" s="17" t="s">
        <v>105</v>
      </c>
      <c r="F196" s="13">
        <v>45597</v>
      </c>
      <c r="G196" s="13">
        <v>45778</v>
      </c>
      <c r="H196" s="14">
        <v>48000</v>
      </c>
      <c r="I196" s="14">
        <v>1571.73</v>
      </c>
      <c r="J196" s="14">
        <v>0</v>
      </c>
      <c r="K196" s="14">
        <f t="shared" si="150"/>
        <v>1377.6</v>
      </c>
      <c r="L196" s="14">
        <f t="shared" si="151"/>
        <v>3408</v>
      </c>
      <c r="M196" s="22">
        <f t="shared" si="159"/>
        <v>552</v>
      </c>
      <c r="N196" s="14">
        <f t="shared" si="152"/>
        <v>1459.2</v>
      </c>
      <c r="O196" s="14">
        <f t="shared" si="153"/>
        <v>3403.2</v>
      </c>
      <c r="P196" s="14">
        <f t="shared" si="154"/>
        <v>10200</v>
      </c>
      <c r="Q196" s="14">
        <v>5506</v>
      </c>
      <c r="R196" s="14">
        <f t="shared" si="156"/>
        <v>9914.5300000000007</v>
      </c>
      <c r="S196" s="14">
        <f t="shared" si="80"/>
        <v>7363.2</v>
      </c>
      <c r="T196" s="168">
        <f t="shared" si="157"/>
        <v>38085.47</v>
      </c>
      <c r="U196" s="11"/>
      <c r="V196" s="131"/>
    </row>
    <row r="197" spans="1:22" s="16" customFormat="1" ht="24.95" customHeight="1" x14ac:dyDescent="0.25">
      <c r="A197" s="108">
        <v>154</v>
      </c>
      <c r="B197" s="12" t="s">
        <v>44</v>
      </c>
      <c r="C197" s="8" t="s">
        <v>37</v>
      </c>
      <c r="D197" s="9" t="s">
        <v>21</v>
      </c>
      <c r="E197" s="17" t="s">
        <v>105</v>
      </c>
      <c r="F197" s="13">
        <v>45597</v>
      </c>
      <c r="G197" s="13">
        <v>45778</v>
      </c>
      <c r="H197" s="14">
        <v>48000</v>
      </c>
      <c r="I197" s="14">
        <v>1314.41</v>
      </c>
      <c r="J197" s="14">
        <v>0</v>
      </c>
      <c r="K197" s="14">
        <f t="shared" si="150"/>
        <v>1377.6</v>
      </c>
      <c r="L197" s="14">
        <f t="shared" si="151"/>
        <v>3408</v>
      </c>
      <c r="M197" s="22">
        <f t="shared" si="159"/>
        <v>552</v>
      </c>
      <c r="N197" s="14">
        <f t="shared" si="152"/>
        <v>1459.2</v>
      </c>
      <c r="O197" s="14">
        <f t="shared" si="153"/>
        <v>3403.2</v>
      </c>
      <c r="P197" s="14">
        <f t="shared" si="154"/>
        <v>10200</v>
      </c>
      <c r="Q197" s="14">
        <v>1715.46</v>
      </c>
      <c r="R197" s="14">
        <f t="shared" si="156"/>
        <v>5866.67</v>
      </c>
      <c r="S197" s="14">
        <f t="shared" si="80"/>
        <v>7363.2</v>
      </c>
      <c r="T197" s="168">
        <f t="shared" si="157"/>
        <v>42133.33</v>
      </c>
      <c r="U197" s="11"/>
      <c r="V197" s="131"/>
    </row>
    <row r="198" spans="1:22" s="16" customFormat="1" ht="24.95" customHeight="1" x14ac:dyDescent="0.25">
      <c r="A198" s="108">
        <v>155</v>
      </c>
      <c r="B198" s="12" t="s">
        <v>144</v>
      </c>
      <c r="C198" s="8" t="s">
        <v>32</v>
      </c>
      <c r="D198" s="9" t="s">
        <v>21</v>
      </c>
      <c r="E198" s="17" t="s">
        <v>105</v>
      </c>
      <c r="F198" s="13">
        <v>45597</v>
      </c>
      <c r="G198" s="13">
        <v>45778</v>
      </c>
      <c r="H198" s="14">
        <v>55000</v>
      </c>
      <c r="I198" s="14">
        <v>2045.04</v>
      </c>
      <c r="J198" s="14">
        <v>0</v>
      </c>
      <c r="K198" s="14">
        <f t="shared" si="150"/>
        <v>1578.5</v>
      </c>
      <c r="L198" s="14">
        <f t="shared" si="151"/>
        <v>3905</v>
      </c>
      <c r="M198" s="22">
        <f t="shared" si="159"/>
        <v>632.5</v>
      </c>
      <c r="N198" s="14">
        <f t="shared" si="152"/>
        <v>1672</v>
      </c>
      <c r="O198" s="14">
        <f t="shared" si="153"/>
        <v>3899.5</v>
      </c>
      <c r="P198" s="14">
        <f t="shared" si="154"/>
        <v>11687.5</v>
      </c>
      <c r="Q198" s="14">
        <v>29013.66</v>
      </c>
      <c r="R198" s="14">
        <f t="shared" si="156"/>
        <v>34309.199999999997</v>
      </c>
      <c r="S198" s="14">
        <f t="shared" ref="S198:S273" si="160">L198+M198+O198</f>
        <v>8437</v>
      </c>
      <c r="T198" s="168">
        <f t="shared" si="157"/>
        <v>20690.8</v>
      </c>
      <c r="U198" s="11"/>
      <c r="V198" s="131"/>
    </row>
    <row r="199" spans="1:22" s="16" customFormat="1" ht="24.95" customHeight="1" x14ac:dyDescent="0.25">
      <c r="A199" s="108">
        <v>156</v>
      </c>
      <c r="B199" s="12" t="s">
        <v>164</v>
      </c>
      <c r="C199" s="8" t="s">
        <v>145</v>
      </c>
      <c r="D199" s="9" t="s">
        <v>21</v>
      </c>
      <c r="E199" s="17" t="s">
        <v>105</v>
      </c>
      <c r="F199" s="13">
        <v>45696</v>
      </c>
      <c r="G199" s="13">
        <v>45877</v>
      </c>
      <c r="H199" s="14">
        <v>60000</v>
      </c>
      <c r="I199" s="14">
        <v>3486.68</v>
      </c>
      <c r="J199" s="14">
        <v>0</v>
      </c>
      <c r="K199" s="14">
        <f t="shared" si="150"/>
        <v>1722</v>
      </c>
      <c r="L199" s="14">
        <f t="shared" si="151"/>
        <v>4260</v>
      </c>
      <c r="M199" s="22">
        <f t="shared" si="159"/>
        <v>690</v>
      </c>
      <c r="N199" s="14">
        <f t="shared" si="152"/>
        <v>1824</v>
      </c>
      <c r="O199" s="14">
        <f t="shared" si="153"/>
        <v>4254</v>
      </c>
      <c r="P199" s="14">
        <f t="shared" ref="P199" si="161">K199+L199+M199+N199+O199</f>
        <v>12750</v>
      </c>
      <c r="Q199" s="14">
        <v>15613.51</v>
      </c>
      <c r="R199" s="14">
        <f t="shared" si="156"/>
        <v>22646.19</v>
      </c>
      <c r="S199" s="14">
        <f t="shared" si="160"/>
        <v>9204</v>
      </c>
      <c r="T199" s="168">
        <f t="shared" si="157"/>
        <v>37353.81</v>
      </c>
      <c r="U199" s="11"/>
      <c r="V199" s="131"/>
    </row>
    <row r="200" spans="1:22" s="16" customFormat="1" ht="24.95" customHeight="1" x14ac:dyDescent="0.25">
      <c r="A200" s="108">
        <v>157</v>
      </c>
      <c r="B200" s="12" t="s">
        <v>734</v>
      </c>
      <c r="C200" s="43" t="s">
        <v>32</v>
      </c>
      <c r="D200" s="44" t="s">
        <v>21</v>
      </c>
      <c r="E200" s="44" t="s">
        <v>105</v>
      </c>
      <c r="F200" s="45">
        <v>45566</v>
      </c>
      <c r="G200" s="45">
        <v>45748</v>
      </c>
      <c r="H200" s="46">
        <v>85000</v>
      </c>
      <c r="I200" s="49">
        <v>8576.99</v>
      </c>
      <c r="J200" s="49">
        <v>0</v>
      </c>
      <c r="K200" s="14">
        <f t="shared" si="150"/>
        <v>2439.5</v>
      </c>
      <c r="L200" s="14">
        <f t="shared" si="151"/>
        <v>6035</v>
      </c>
      <c r="M200" s="46">
        <v>890.22</v>
      </c>
      <c r="N200" s="14">
        <f t="shared" si="152"/>
        <v>2584</v>
      </c>
      <c r="O200" s="14">
        <f t="shared" si="153"/>
        <v>6026.5</v>
      </c>
      <c r="P200" s="46">
        <f>K200+L200+M200+N200+O200</f>
        <v>17975.22</v>
      </c>
      <c r="Q200" s="46">
        <v>0</v>
      </c>
      <c r="R200" s="14">
        <f t="shared" si="156"/>
        <v>13600.49</v>
      </c>
      <c r="S200" s="14">
        <f t="shared" si="160"/>
        <v>12951.72</v>
      </c>
      <c r="T200" s="169">
        <f t="shared" si="157"/>
        <v>71399.509999999995</v>
      </c>
      <c r="U200" s="11"/>
      <c r="V200" s="131"/>
    </row>
    <row r="201" spans="1:22" s="16" customFormat="1" ht="24.95" customHeight="1" x14ac:dyDescent="0.25">
      <c r="A201" s="108">
        <v>158</v>
      </c>
      <c r="B201" s="12" t="s">
        <v>480</v>
      </c>
      <c r="C201" s="8" t="s">
        <v>32</v>
      </c>
      <c r="D201" s="9" t="s">
        <v>21</v>
      </c>
      <c r="E201" s="9" t="s">
        <v>105</v>
      </c>
      <c r="F201" s="13">
        <v>45717</v>
      </c>
      <c r="G201" s="13">
        <v>45901</v>
      </c>
      <c r="H201" s="14">
        <v>85000</v>
      </c>
      <c r="I201" s="15">
        <v>0</v>
      </c>
      <c r="J201" s="15">
        <v>0</v>
      </c>
      <c r="K201" s="14">
        <f t="shared" si="150"/>
        <v>2439.5</v>
      </c>
      <c r="L201" s="14">
        <f t="shared" si="151"/>
        <v>6035</v>
      </c>
      <c r="M201" s="14">
        <v>890.22</v>
      </c>
      <c r="N201" s="14">
        <f t="shared" si="152"/>
        <v>2584</v>
      </c>
      <c r="O201" s="14">
        <f t="shared" si="153"/>
        <v>6026.5</v>
      </c>
      <c r="P201" s="14">
        <f>K201+L201+M201+N201+O201</f>
        <v>17975.22</v>
      </c>
      <c r="Q201" s="14">
        <v>2616</v>
      </c>
      <c r="R201" s="14">
        <f t="shared" si="156"/>
        <v>7639.5</v>
      </c>
      <c r="S201" s="14">
        <f t="shared" si="160"/>
        <v>12951.72</v>
      </c>
      <c r="T201" s="168">
        <f t="shared" si="157"/>
        <v>77360.5</v>
      </c>
      <c r="U201" s="11"/>
      <c r="V201" s="131"/>
    </row>
    <row r="202" spans="1:22" s="16" customFormat="1" ht="24.95" customHeight="1" x14ac:dyDescent="0.25">
      <c r="A202" s="108">
        <v>159</v>
      </c>
      <c r="B202" s="12" t="s">
        <v>185</v>
      </c>
      <c r="C202" s="8" t="s">
        <v>145</v>
      </c>
      <c r="D202" s="9" t="s">
        <v>21</v>
      </c>
      <c r="E202" s="9" t="s">
        <v>105</v>
      </c>
      <c r="F202" s="13">
        <v>45600</v>
      </c>
      <c r="G202" s="13">
        <v>45781</v>
      </c>
      <c r="H202" s="14">
        <v>48000</v>
      </c>
      <c r="I202" s="14">
        <v>1571.73</v>
      </c>
      <c r="J202" s="14">
        <v>0</v>
      </c>
      <c r="K202" s="14">
        <f t="shared" si="150"/>
        <v>1377.6</v>
      </c>
      <c r="L202" s="14">
        <f t="shared" si="151"/>
        <v>3408</v>
      </c>
      <c r="M202" s="22">
        <f t="shared" ref="M202:M224" si="162">H202*1.15%</f>
        <v>552</v>
      </c>
      <c r="N202" s="14">
        <f t="shared" si="152"/>
        <v>1459.2</v>
      </c>
      <c r="O202" s="14">
        <f t="shared" si="153"/>
        <v>3403.2</v>
      </c>
      <c r="P202" s="14">
        <f t="shared" si="154"/>
        <v>10200</v>
      </c>
      <c r="Q202" s="14">
        <f t="shared" ref="Q202:Q212" si="163">J202</f>
        <v>0</v>
      </c>
      <c r="R202" s="14">
        <f t="shared" si="156"/>
        <v>4408.53</v>
      </c>
      <c r="S202" s="14">
        <f t="shared" si="160"/>
        <v>7363.2</v>
      </c>
      <c r="T202" s="168">
        <f t="shared" si="157"/>
        <v>43591.47</v>
      </c>
      <c r="U202" s="11"/>
      <c r="V202" s="131"/>
    </row>
    <row r="203" spans="1:22" s="16" customFormat="1" ht="24.95" customHeight="1" x14ac:dyDescent="0.25">
      <c r="A203" s="108">
        <v>160</v>
      </c>
      <c r="B203" s="12" t="s">
        <v>187</v>
      </c>
      <c r="C203" s="8" t="s">
        <v>32</v>
      </c>
      <c r="D203" s="9" t="s">
        <v>21</v>
      </c>
      <c r="E203" s="17" t="s">
        <v>104</v>
      </c>
      <c r="F203" s="13">
        <v>45600</v>
      </c>
      <c r="G203" s="13">
        <v>45781</v>
      </c>
      <c r="H203" s="14">
        <v>65000</v>
      </c>
      <c r="I203" s="14">
        <v>4427.58</v>
      </c>
      <c r="J203" s="14">
        <v>0</v>
      </c>
      <c r="K203" s="14">
        <f t="shared" si="150"/>
        <v>1865.5</v>
      </c>
      <c r="L203" s="14">
        <f t="shared" si="151"/>
        <v>4615</v>
      </c>
      <c r="M203" s="22">
        <f t="shared" si="162"/>
        <v>747.5</v>
      </c>
      <c r="N203" s="14">
        <f t="shared" si="152"/>
        <v>1976</v>
      </c>
      <c r="O203" s="14">
        <f t="shared" si="153"/>
        <v>4608.5</v>
      </c>
      <c r="P203" s="14">
        <f t="shared" si="154"/>
        <v>13812.5</v>
      </c>
      <c r="Q203" s="14">
        <v>5516</v>
      </c>
      <c r="R203" s="14">
        <f t="shared" si="156"/>
        <v>13785.08</v>
      </c>
      <c r="S203" s="14">
        <f t="shared" si="160"/>
        <v>9971</v>
      </c>
      <c r="T203" s="168">
        <f t="shared" si="157"/>
        <v>51214.92</v>
      </c>
      <c r="U203" s="11"/>
      <c r="V203" s="131"/>
    </row>
    <row r="204" spans="1:22" s="16" customFormat="1" ht="24.95" customHeight="1" x14ac:dyDescent="0.25">
      <c r="A204" s="108">
        <v>161</v>
      </c>
      <c r="B204" s="12" t="s">
        <v>188</v>
      </c>
      <c r="C204" s="8" t="s">
        <v>32</v>
      </c>
      <c r="D204" s="9" t="s">
        <v>21</v>
      </c>
      <c r="E204" s="9" t="s">
        <v>105</v>
      </c>
      <c r="F204" s="13">
        <v>45599</v>
      </c>
      <c r="G204" s="13">
        <v>45780</v>
      </c>
      <c r="H204" s="14">
        <v>65000</v>
      </c>
      <c r="I204" s="14">
        <v>4427.58</v>
      </c>
      <c r="J204" s="14">
        <v>0</v>
      </c>
      <c r="K204" s="14">
        <f t="shared" si="150"/>
        <v>1865.5</v>
      </c>
      <c r="L204" s="14">
        <f t="shared" si="151"/>
        <v>4615</v>
      </c>
      <c r="M204" s="22">
        <f t="shared" si="162"/>
        <v>747.5</v>
      </c>
      <c r="N204" s="14">
        <f t="shared" si="152"/>
        <v>1976</v>
      </c>
      <c r="O204" s="14">
        <f t="shared" si="153"/>
        <v>4608.5</v>
      </c>
      <c r="P204" s="14">
        <f t="shared" si="154"/>
        <v>13812.5</v>
      </c>
      <c r="Q204" s="14">
        <v>20066</v>
      </c>
      <c r="R204" s="14">
        <f t="shared" si="156"/>
        <v>28335.08</v>
      </c>
      <c r="S204" s="14">
        <f t="shared" si="160"/>
        <v>9971</v>
      </c>
      <c r="T204" s="168">
        <f t="shared" si="157"/>
        <v>36664.92</v>
      </c>
      <c r="U204" s="11"/>
      <c r="V204" s="131"/>
    </row>
    <row r="205" spans="1:22" s="16" customFormat="1" ht="24.95" customHeight="1" x14ac:dyDescent="0.25">
      <c r="A205" s="108">
        <v>162</v>
      </c>
      <c r="B205" s="12" t="s">
        <v>482</v>
      </c>
      <c r="C205" s="8" t="s">
        <v>32</v>
      </c>
      <c r="D205" s="9" t="s">
        <v>21</v>
      </c>
      <c r="E205" s="9" t="s">
        <v>105</v>
      </c>
      <c r="F205" s="13">
        <v>45599</v>
      </c>
      <c r="G205" s="13">
        <v>45780</v>
      </c>
      <c r="H205" s="14">
        <v>60000</v>
      </c>
      <c r="I205" s="14">
        <v>3486.68</v>
      </c>
      <c r="J205" s="14">
        <v>0</v>
      </c>
      <c r="K205" s="14">
        <f t="shared" si="150"/>
        <v>1722</v>
      </c>
      <c r="L205" s="14">
        <f t="shared" si="151"/>
        <v>4260</v>
      </c>
      <c r="M205" s="22">
        <f t="shared" si="162"/>
        <v>690</v>
      </c>
      <c r="N205" s="14">
        <f t="shared" si="152"/>
        <v>1824</v>
      </c>
      <c r="O205" s="14">
        <f t="shared" si="153"/>
        <v>4254</v>
      </c>
      <c r="P205" s="14">
        <f t="shared" si="154"/>
        <v>12750</v>
      </c>
      <c r="Q205" s="14">
        <v>5066</v>
      </c>
      <c r="R205" s="14">
        <f t="shared" si="156"/>
        <v>12098.68</v>
      </c>
      <c r="S205" s="14">
        <f t="shared" si="160"/>
        <v>9204</v>
      </c>
      <c r="T205" s="168">
        <f t="shared" si="157"/>
        <v>47901.32</v>
      </c>
      <c r="U205" s="11"/>
      <c r="V205" s="131"/>
    </row>
    <row r="206" spans="1:22" s="16" customFormat="1" ht="24.95" customHeight="1" x14ac:dyDescent="0.25">
      <c r="A206" s="108">
        <v>163</v>
      </c>
      <c r="B206" s="12" t="s">
        <v>195</v>
      </c>
      <c r="C206" s="8" t="s">
        <v>32</v>
      </c>
      <c r="D206" s="9" t="s">
        <v>21</v>
      </c>
      <c r="E206" s="9" t="s">
        <v>105</v>
      </c>
      <c r="F206" s="13">
        <v>45599</v>
      </c>
      <c r="G206" s="13">
        <v>45780</v>
      </c>
      <c r="H206" s="14">
        <v>65000</v>
      </c>
      <c r="I206" s="14">
        <v>4427.58</v>
      </c>
      <c r="J206" s="14">
        <v>0</v>
      </c>
      <c r="K206" s="14">
        <f t="shared" si="150"/>
        <v>1865.5</v>
      </c>
      <c r="L206" s="14">
        <f t="shared" si="151"/>
        <v>4615</v>
      </c>
      <c r="M206" s="22">
        <f t="shared" si="162"/>
        <v>747.5</v>
      </c>
      <c r="N206" s="14">
        <f t="shared" si="152"/>
        <v>1976</v>
      </c>
      <c r="O206" s="14">
        <f t="shared" si="153"/>
        <v>4608.5</v>
      </c>
      <c r="P206" s="14">
        <f t="shared" si="154"/>
        <v>13812.5</v>
      </c>
      <c r="Q206" s="14">
        <f t="shared" si="163"/>
        <v>0</v>
      </c>
      <c r="R206" s="14">
        <f t="shared" si="156"/>
        <v>8269.08</v>
      </c>
      <c r="S206" s="14">
        <f t="shared" si="160"/>
        <v>9971</v>
      </c>
      <c r="T206" s="168">
        <f t="shared" si="157"/>
        <v>56730.92</v>
      </c>
      <c r="U206" s="11"/>
      <c r="V206" s="131"/>
    </row>
    <row r="207" spans="1:22" s="16" customFormat="1" ht="24.95" customHeight="1" x14ac:dyDescent="0.25">
      <c r="A207" s="108">
        <v>164</v>
      </c>
      <c r="B207" s="12" t="s">
        <v>198</v>
      </c>
      <c r="C207" s="8" t="s">
        <v>32</v>
      </c>
      <c r="D207" s="9" t="s">
        <v>21</v>
      </c>
      <c r="E207" s="9" t="s">
        <v>104</v>
      </c>
      <c r="F207" s="13">
        <v>45608</v>
      </c>
      <c r="G207" s="13">
        <v>45789</v>
      </c>
      <c r="H207" s="14">
        <v>55000</v>
      </c>
      <c r="I207" s="14">
        <v>2559.6799999999998</v>
      </c>
      <c r="J207" s="14">
        <v>0</v>
      </c>
      <c r="K207" s="14">
        <f t="shared" si="150"/>
        <v>1578.5</v>
      </c>
      <c r="L207" s="14">
        <f t="shared" si="151"/>
        <v>3905</v>
      </c>
      <c r="M207" s="22">
        <f t="shared" si="162"/>
        <v>632.5</v>
      </c>
      <c r="N207" s="14">
        <f t="shared" si="152"/>
        <v>1672</v>
      </c>
      <c r="O207" s="14">
        <f t="shared" si="153"/>
        <v>3899.5</v>
      </c>
      <c r="P207" s="14">
        <f t="shared" si="154"/>
        <v>11687.5</v>
      </c>
      <c r="Q207" s="14">
        <v>18358.27</v>
      </c>
      <c r="R207" s="14">
        <f t="shared" si="156"/>
        <v>24168.45</v>
      </c>
      <c r="S207" s="14">
        <f t="shared" si="160"/>
        <v>8437</v>
      </c>
      <c r="T207" s="168">
        <f t="shared" si="157"/>
        <v>30831.55</v>
      </c>
      <c r="U207" s="11"/>
      <c r="V207" s="131"/>
    </row>
    <row r="208" spans="1:22" s="16" customFormat="1" ht="24.95" customHeight="1" x14ac:dyDescent="0.25">
      <c r="A208" s="108">
        <v>165</v>
      </c>
      <c r="B208" s="12" t="s">
        <v>197</v>
      </c>
      <c r="C208" s="8" t="s">
        <v>32</v>
      </c>
      <c r="D208" s="9" t="s">
        <v>21</v>
      </c>
      <c r="E208" s="9" t="s">
        <v>105</v>
      </c>
      <c r="F208" s="13">
        <v>45612</v>
      </c>
      <c r="G208" s="13">
        <v>45793</v>
      </c>
      <c r="H208" s="14">
        <v>65000</v>
      </c>
      <c r="I208" s="14">
        <v>4427.58</v>
      </c>
      <c r="J208" s="14">
        <v>0</v>
      </c>
      <c r="K208" s="14">
        <f t="shared" si="150"/>
        <v>1865.5</v>
      </c>
      <c r="L208" s="14">
        <f t="shared" si="151"/>
        <v>4615</v>
      </c>
      <c r="M208" s="22">
        <f t="shared" si="162"/>
        <v>747.5</v>
      </c>
      <c r="N208" s="14">
        <f t="shared" si="152"/>
        <v>1976</v>
      </c>
      <c r="O208" s="14">
        <f t="shared" si="153"/>
        <v>4608.5</v>
      </c>
      <c r="P208" s="14">
        <f t="shared" si="154"/>
        <v>13812.5</v>
      </c>
      <c r="Q208" s="14">
        <f t="shared" si="163"/>
        <v>0</v>
      </c>
      <c r="R208" s="14">
        <f t="shared" si="156"/>
        <v>8269.08</v>
      </c>
      <c r="S208" s="14">
        <f t="shared" si="160"/>
        <v>9971</v>
      </c>
      <c r="T208" s="168">
        <f t="shared" si="157"/>
        <v>56730.92</v>
      </c>
      <c r="U208" s="11"/>
      <c r="V208" s="131"/>
    </row>
    <row r="209" spans="1:22" s="16" customFormat="1" ht="24.95" customHeight="1" x14ac:dyDescent="0.25">
      <c r="A209" s="108">
        <v>166</v>
      </c>
      <c r="B209" s="12" t="s">
        <v>199</v>
      </c>
      <c r="C209" s="8" t="s">
        <v>32</v>
      </c>
      <c r="D209" s="9" t="s">
        <v>21</v>
      </c>
      <c r="E209" s="9" t="s">
        <v>105</v>
      </c>
      <c r="F209" s="13">
        <v>45608</v>
      </c>
      <c r="G209" s="13">
        <v>45789</v>
      </c>
      <c r="H209" s="14">
        <v>65000</v>
      </c>
      <c r="I209" s="14">
        <v>4427.58</v>
      </c>
      <c r="J209" s="14">
        <v>0</v>
      </c>
      <c r="K209" s="14">
        <f t="shared" si="150"/>
        <v>1865.5</v>
      </c>
      <c r="L209" s="14">
        <f t="shared" si="151"/>
        <v>4615</v>
      </c>
      <c r="M209" s="22">
        <f t="shared" si="162"/>
        <v>747.5</v>
      </c>
      <c r="N209" s="14">
        <f t="shared" si="152"/>
        <v>1976</v>
      </c>
      <c r="O209" s="14">
        <f t="shared" si="153"/>
        <v>4608.5</v>
      </c>
      <c r="P209" s="14">
        <f t="shared" si="154"/>
        <v>13812.5</v>
      </c>
      <c r="Q209" s="14">
        <f t="shared" si="163"/>
        <v>0</v>
      </c>
      <c r="R209" s="14">
        <f t="shared" si="156"/>
        <v>8269.08</v>
      </c>
      <c r="S209" s="14">
        <f t="shared" si="160"/>
        <v>9971</v>
      </c>
      <c r="T209" s="168">
        <f t="shared" si="157"/>
        <v>56730.92</v>
      </c>
      <c r="U209" s="11"/>
      <c r="V209" s="131"/>
    </row>
    <row r="210" spans="1:22" s="16" customFormat="1" ht="24.95" customHeight="1" x14ac:dyDescent="0.25">
      <c r="A210" s="108">
        <v>167</v>
      </c>
      <c r="B210" s="12" t="s">
        <v>483</v>
      </c>
      <c r="C210" s="8" t="s">
        <v>32</v>
      </c>
      <c r="D210" s="9" t="s">
        <v>21</v>
      </c>
      <c r="E210" s="9" t="s">
        <v>105</v>
      </c>
      <c r="F210" s="13">
        <v>45608</v>
      </c>
      <c r="G210" s="13">
        <v>45789</v>
      </c>
      <c r="H210" s="14">
        <v>55000</v>
      </c>
      <c r="I210" s="14">
        <v>2559.6799999999998</v>
      </c>
      <c r="J210" s="14">
        <v>0</v>
      </c>
      <c r="K210" s="14">
        <f t="shared" si="150"/>
        <v>1578.5</v>
      </c>
      <c r="L210" s="14">
        <f t="shared" si="151"/>
        <v>3905</v>
      </c>
      <c r="M210" s="22">
        <f t="shared" si="162"/>
        <v>632.5</v>
      </c>
      <c r="N210" s="14">
        <f t="shared" si="152"/>
        <v>1672</v>
      </c>
      <c r="O210" s="14">
        <f t="shared" si="153"/>
        <v>3899.5</v>
      </c>
      <c r="P210" s="14">
        <f t="shared" si="154"/>
        <v>11687.5</v>
      </c>
      <c r="Q210" s="14">
        <f t="shared" si="163"/>
        <v>0</v>
      </c>
      <c r="R210" s="14">
        <f t="shared" si="156"/>
        <v>5810.18</v>
      </c>
      <c r="S210" s="14">
        <f t="shared" si="160"/>
        <v>8437</v>
      </c>
      <c r="T210" s="168">
        <f t="shared" si="157"/>
        <v>49189.82</v>
      </c>
      <c r="U210" s="11"/>
      <c r="V210" s="131"/>
    </row>
    <row r="211" spans="1:22" s="16" customFormat="1" ht="24.95" customHeight="1" x14ac:dyDescent="0.25">
      <c r="A211" s="108">
        <v>168</v>
      </c>
      <c r="B211" s="12" t="s">
        <v>205</v>
      </c>
      <c r="C211" s="8" t="s">
        <v>32</v>
      </c>
      <c r="D211" s="9" t="s">
        <v>21</v>
      </c>
      <c r="E211" s="9" t="s">
        <v>105</v>
      </c>
      <c r="F211" s="45">
        <v>45658</v>
      </c>
      <c r="G211" s="45">
        <v>45839</v>
      </c>
      <c r="H211" s="14">
        <v>70000</v>
      </c>
      <c r="I211" s="14">
        <v>5368.48</v>
      </c>
      <c r="J211" s="14">
        <v>0</v>
      </c>
      <c r="K211" s="14">
        <f t="shared" si="150"/>
        <v>2009</v>
      </c>
      <c r="L211" s="14">
        <f t="shared" si="151"/>
        <v>4970</v>
      </c>
      <c r="M211" s="22">
        <f t="shared" si="162"/>
        <v>805</v>
      </c>
      <c r="N211" s="14">
        <f t="shared" si="152"/>
        <v>2128</v>
      </c>
      <c r="O211" s="14">
        <f t="shared" si="153"/>
        <v>4963</v>
      </c>
      <c r="P211" s="14">
        <f t="shared" si="154"/>
        <v>14875</v>
      </c>
      <c r="Q211" s="14">
        <f t="shared" si="163"/>
        <v>0</v>
      </c>
      <c r="R211" s="14">
        <f t="shared" si="156"/>
        <v>9505.48</v>
      </c>
      <c r="S211" s="14">
        <f t="shared" si="160"/>
        <v>10738</v>
      </c>
      <c r="T211" s="168">
        <f t="shared" si="157"/>
        <v>60494.52</v>
      </c>
      <c r="U211" s="11"/>
      <c r="V211" s="131"/>
    </row>
    <row r="212" spans="1:22" s="16" customFormat="1" ht="24.95" customHeight="1" x14ac:dyDescent="0.25">
      <c r="A212" s="108">
        <v>169</v>
      </c>
      <c r="B212" s="12" t="s">
        <v>468</v>
      </c>
      <c r="C212" s="8" t="s">
        <v>32</v>
      </c>
      <c r="D212" s="9" t="s">
        <v>21</v>
      </c>
      <c r="E212" s="9" t="s">
        <v>104</v>
      </c>
      <c r="F212" s="13">
        <v>45632</v>
      </c>
      <c r="G212" s="13">
        <v>45814</v>
      </c>
      <c r="H212" s="14">
        <v>60000</v>
      </c>
      <c r="I212" s="14">
        <v>3486.68</v>
      </c>
      <c r="J212" s="14">
        <v>0</v>
      </c>
      <c r="K212" s="14">
        <f t="shared" si="150"/>
        <v>1722</v>
      </c>
      <c r="L212" s="14">
        <f t="shared" si="151"/>
        <v>4260</v>
      </c>
      <c r="M212" s="22">
        <f t="shared" si="162"/>
        <v>690</v>
      </c>
      <c r="N212" s="14">
        <f t="shared" si="152"/>
        <v>1824</v>
      </c>
      <c r="O212" s="14">
        <f t="shared" si="153"/>
        <v>4254</v>
      </c>
      <c r="P212" s="14">
        <f t="shared" si="154"/>
        <v>12750</v>
      </c>
      <c r="Q212" s="14">
        <f t="shared" si="163"/>
        <v>0</v>
      </c>
      <c r="R212" s="14">
        <f t="shared" si="156"/>
        <v>7032.68</v>
      </c>
      <c r="S212" s="14">
        <f t="shared" si="160"/>
        <v>9204</v>
      </c>
      <c r="T212" s="168">
        <f t="shared" si="157"/>
        <v>52967.32</v>
      </c>
      <c r="U212" s="11"/>
      <c r="V212" s="131"/>
    </row>
    <row r="213" spans="1:22" s="16" customFormat="1" ht="24.95" customHeight="1" x14ac:dyDescent="0.25">
      <c r="A213" s="108">
        <v>170</v>
      </c>
      <c r="B213" s="12" t="s">
        <v>209</v>
      </c>
      <c r="C213" s="8" t="s">
        <v>32</v>
      </c>
      <c r="D213" s="9" t="s">
        <v>21</v>
      </c>
      <c r="E213" s="9" t="s">
        <v>105</v>
      </c>
      <c r="F213" s="32">
        <v>45627</v>
      </c>
      <c r="G213" s="62">
        <v>45809</v>
      </c>
      <c r="H213" s="14">
        <v>60000</v>
      </c>
      <c r="I213" s="14">
        <v>3486.68</v>
      </c>
      <c r="J213" s="14">
        <v>0</v>
      </c>
      <c r="K213" s="14">
        <f t="shared" ref="K213:K246" si="164">H213*2.87%</f>
        <v>1722</v>
      </c>
      <c r="L213" s="14">
        <f t="shared" ref="L213:L246" si="165">H213*7.1%</f>
        <v>4260</v>
      </c>
      <c r="M213" s="22">
        <f t="shared" si="162"/>
        <v>690</v>
      </c>
      <c r="N213" s="14">
        <f t="shared" ref="N213:N246" si="166">H213*3.04%</f>
        <v>1824</v>
      </c>
      <c r="O213" s="14">
        <f t="shared" ref="O213:O246" si="167">H213*7.09%</f>
        <v>4254</v>
      </c>
      <c r="P213" s="14">
        <f t="shared" ref="P213:P215" si="168">K213+L213+M213+N213+O213</f>
        <v>12750</v>
      </c>
      <c r="Q213" s="14">
        <f t="shared" ref="Q213:Q214" si="169">J213</f>
        <v>0</v>
      </c>
      <c r="R213" s="14">
        <f t="shared" ref="R213:R244" si="170">I213+K213+N213+Q213</f>
        <v>7032.68</v>
      </c>
      <c r="S213" s="14">
        <f t="shared" si="160"/>
        <v>9204</v>
      </c>
      <c r="T213" s="168">
        <f t="shared" ref="T213:T246" si="171">H213-R213</f>
        <v>52967.32</v>
      </c>
      <c r="U213" s="11"/>
      <c r="V213" s="131"/>
    </row>
    <row r="214" spans="1:22" s="16" customFormat="1" ht="24.95" customHeight="1" x14ac:dyDescent="0.25">
      <c r="A214" s="108">
        <v>171</v>
      </c>
      <c r="B214" s="12" t="s">
        <v>484</v>
      </c>
      <c r="C214" s="8" t="s">
        <v>32</v>
      </c>
      <c r="D214" s="9" t="s">
        <v>21</v>
      </c>
      <c r="E214" s="9" t="s">
        <v>105</v>
      </c>
      <c r="F214" s="45">
        <v>45658</v>
      </c>
      <c r="G214" s="45">
        <v>45839</v>
      </c>
      <c r="H214" s="14">
        <v>65000</v>
      </c>
      <c r="I214" s="14">
        <v>4427.58</v>
      </c>
      <c r="J214" s="14">
        <v>0</v>
      </c>
      <c r="K214" s="14">
        <f t="shared" si="164"/>
        <v>1865.5</v>
      </c>
      <c r="L214" s="14">
        <f t="shared" si="165"/>
        <v>4615</v>
      </c>
      <c r="M214" s="22">
        <f t="shared" si="162"/>
        <v>747.5</v>
      </c>
      <c r="N214" s="14">
        <f t="shared" si="166"/>
        <v>1976</v>
      </c>
      <c r="O214" s="14">
        <f t="shared" si="167"/>
        <v>4608.5</v>
      </c>
      <c r="P214" s="14">
        <f t="shared" si="168"/>
        <v>13812.5</v>
      </c>
      <c r="Q214" s="14">
        <f t="shared" si="169"/>
        <v>0</v>
      </c>
      <c r="R214" s="14">
        <f t="shared" si="170"/>
        <v>8269.08</v>
      </c>
      <c r="S214" s="14">
        <f t="shared" si="160"/>
        <v>9971</v>
      </c>
      <c r="T214" s="168">
        <f t="shared" si="171"/>
        <v>56730.92</v>
      </c>
      <c r="U214" s="11"/>
      <c r="V214" s="131"/>
    </row>
    <row r="215" spans="1:22" s="16" customFormat="1" ht="24.95" customHeight="1" x14ac:dyDescent="0.25">
      <c r="A215" s="108">
        <v>172</v>
      </c>
      <c r="B215" s="12" t="s">
        <v>485</v>
      </c>
      <c r="C215" s="8" t="s">
        <v>32</v>
      </c>
      <c r="D215" s="9" t="s">
        <v>21</v>
      </c>
      <c r="E215" s="9" t="s">
        <v>104</v>
      </c>
      <c r="F215" s="32">
        <v>45627</v>
      </c>
      <c r="G215" s="62">
        <v>45809</v>
      </c>
      <c r="H215" s="14">
        <v>75000</v>
      </c>
      <c r="I215" s="14">
        <v>6309.38</v>
      </c>
      <c r="J215" s="14">
        <v>0</v>
      </c>
      <c r="K215" s="14">
        <f t="shared" si="164"/>
        <v>2152.5</v>
      </c>
      <c r="L215" s="14">
        <f t="shared" si="165"/>
        <v>5325</v>
      </c>
      <c r="M215" s="35">
        <f t="shared" si="162"/>
        <v>862.5</v>
      </c>
      <c r="N215" s="14">
        <f t="shared" si="166"/>
        <v>2280</v>
      </c>
      <c r="O215" s="14">
        <f t="shared" si="167"/>
        <v>5317.5</v>
      </c>
      <c r="P215" s="14">
        <f t="shared" si="168"/>
        <v>15937.5</v>
      </c>
      <c r="Q215" s="14">
        <v>0</v>
      </c>
      <c r="R215" s="14">
        <f t="shared" si="170"/>
        <v>10741.88</v>
      </c>
      <c r="S215" s="14">
        <f t="shared" si="160"/>
        <v>11505</v>
      </c>
      <c r="T215" s="168">
        <f t="shared" si="171"/>
        <v>64258.12</v>
      </c>
      <c r="U215" s="11"/>
      <c r="V215" s="131"/>
    </row>
    <row r="216" spans="1:22" s="16" customFormat="1" ht="24.95" customHeight="1" x14ac:dyDescent="0.25">
      <c r="A216" s="108">
        <v>173</v>
      </c>
      <c r="B216" s="12" t="s">
        <v>216</v>
      </c>
      <c r="C216" s="8" t="s">
        <v>32</v>
      </c>
      <c r="D216" s="9" t="s">
        <v>21</v>
      </c>
      <c r="E216" s="9" t="s">
        <v>105</v>
      </c>
      <c r="F216" s="32">
        <v>45627</v>
      </c>
      <c r="G216" s="62">
        <v>45809</v>
      </c>
      <c r="H216" s="14">
        <v>60000</v>
      </c>
      <c r="I216" s="14">
        <v>3143.58</v>
      </c>
      <c r="J216" s="14">
        <v>0</v>
      </c>
      <c r="K216" s="14">
        <f t="shared" si="164"/>
        <v>1722</v>
      </c>
      <c r="L216" s="14">
        <f t="shared" si="165"/>
        <v>4260</v>
      </c>
      <c r="M216" s="22">
        <f t="shared" si="162"/>
        <v>690</v>
      </c>
      <c r="N216" s="14">
        <f t="shared" si="166"/>
        <v>1824</v>
      </c>
      <c r="O216" s="14">
        <f t="shared" si="167"/>
        <v>4254</v>
      </c>
      <c r="P216" s="14">
        <f t="shared" ref="P216" si="172">K216+L216+M216+N216+O216</f>
        <v>12750</v>
      </c>
      <c r="Q216" s="14">
        <v>8381.4599999999991</v>
      </c>
      <c r="R216" s="14">
        <f t="shared" si="170"/>
        <v>15071.04</v>
      </c>
      <c r="S216" s="14">
        <f t="shared" si="160"/>
        <v>9204</v>
      </c>
      <c r="T216" s="168">
        <f t="shared" si="171"/>
        <v>44928.959999999999</v>
      </c>
      <c r="U216" s="11"/>
      <c r="V216" s="131"/>
    </row>
    <row r="217" spans="1:22" s="16" customFormat="1" ht="24.95" customHeight="1" x14ac:dyDescent="0.25">
      <c r="A217" s="108">
        <v>174</v>
      </c>
      <c r="B217" s="12" t="s">
        <v>217</v>
      </c>
      <c r="C217" s="8" t="s">
        <v>32</v>
      </c>
      <c r="D217" s="9" t="s">
        <v>21</v>
      </c>
      <c r="E217" s="9" t="s">
        <v>105</v>
      </c>
      <c r="F217" s="32">
        <v>45627</v>
      </c>
      <c r="G217" s="62">
        <v>45809</v>
      </c>
      <c r="H217" s="14">
        <v>60000</v>
      </c>
      <c r="I217" s="14">
        <v>3486.68</v>
      </c>
      <c r="J217" s="14">
        <v>0</v>
      </c>
      <c r="K217" s="14">
        <f t="shared" si="164"/>
        <v>1722</v>
      </c>
      <c r="L217" s="14">
        <f t="shared" si="165"/>
        <v>4260</v>
      </c>
      <c r="M217" s="22">
        <f t="shared" si="162"/>
        <v>690</v>
      </c>
      <c r="N217" s="14">
        <f t="shared" si="166"/>
        <v>1824</v>
      </c>
      <c r="O217" s="14">
        <f t="shared" si="167"/>
        <v>4254</v>
      </c>
      <c r="P217" s="14">
        <f t="shared" ref="P217" si="173">K217+L217+M217+N217+O217</f>
        <v>12750</v>
      </c>
      <c r="Q217" s="14">
        <f t="shared" ref="Q217" si="174">J217</f>
        <v>0</v>
      </c>
      <c r="R217" s="14">
        <f t="shared" si="170"/>
        <v>7032.68</v>
      </c>
      <c r="S217" s="14">
        <f t="shared" si="160"/>
        <v>9204</v>
      </c>
      <c r="T217" s="168">
        <f t="shared" si="171"/>
        <v>52967.32</v>
      </c>
      <c r="U217" s="11"/>
      <c r="V217" s="131"/>
    </row>
    <row r="218" spans="1:22" s="16" customFormat="1" ht="24.95" customHeight="1" x14ac:dyDescent="0.25">
      <c r="A218" s="108">
        <v>175</v>
      </c>
      <c r="B218" s="12" t="s">
        <v>219</v>
      </c>
      <c r="C218" s="8" t="s">
        <v>32</v>
      </c>
      <c r="D218" s="9" t="s">
        <v>21</v>
      </c>
      <c r="E218" s="9" t="s">
        <v>105</v>
      </c>
      <c r="F218" s="32">
        <v>45627</v>
      </c>
      <c r="G218" s="62">
        <v>45809</v>
      </c>
      <c r="H218" s="14">
        <v>60000</v>
      </c>
      <c r="I218" s="14">
        <v>3486.68</v>
      </c>
      <c r="J218" s="14">
        <v>0</v>
      </c>
      <c r="K218" s="14">
        <f t="shared" si="164"/>
        <v>1722</v>
      </c>
      <c r="L218" s="14">
        <f t="shared" si="165"/>
        <v>4260</v>
      </c>
      <c r="M218" s="22">
        <f t="shared" si="162"/>
        <v>690</v>
      </c>
      <c r="N218" s="14">
        <f t="shared" si="166"/>
        <v>1824</v>
      </c>
      <c r="O218" s="14">
        <f t="shared" si="167"/>
        <v>4254</v>
      </c>
      <c r="P218" s="14">
        <f t="shared" ref="P218:P220" si="175">K218+L218+M218+N218+O218</f>
        <v>12750</v>
      </c>
      <c r="Q218" s="14">
        <f t="shared" ref="Q218:Q220" si="176">J218</f>
        <v>0</v>
      </c>
      <c r="R218" s="14">
        <f t="shared" si="170"/>
        <v>7032.68</v>
      </c>
      <c r="S218" s="14">
        <f t="shared" si="160"/>
        <v>9204</v>
      </c>
      <c r="T218" s="168">
        <f t="shared" si="171"/>
        <v>52967.32</v>
      </c>
      <c r="U218" s="11"/>
      <c r="V218" s="131"/>
    </row>
    <row r="219" spans="1:22" s="16" customFormat="1" ht="24.95" customHeight="1" x14ac:dyDescent="0.25">
      <c r="A219" s="108">
        <v>176</v>
      </c>
      <c r="B219" s="12" t="s">
        <v>220</v>
      </c>
      <c r="C219" s="8" t="s">
        <v>32</v>
      </c>
      <c r="D219" s="9" t="s">
        <v>21</v>
      </c>
      <c r="E219" s="9" t="s">
        <v>105</v>
      </c>
      <c r="F219" s="45">
        <v>45658</v>
      </c>
      <c r="G219" s="45">
        <v>45839</v>
      </c>
      <c r="H219" s="14">
        <v>65000</v>
      </c>
      <c r="I219" s="14">
        <v>4427.58</v>
      </c>
      <c r="J219" s="14">
        <v>0</v>
      </c>
      <c r="K219" s="14">
        <f t="shared" si="164"/>
        <v>1865.5</v>
      </c>
      <c r="L219" s="14">
        <f t="shared" si="165"/>
        <v>4615</v>
      </c>
      <c r="M219" s="22">
        <f t="shared" si="162"/>
        <v>747.5</v>
      </c>
      <c r="N219" s="14">
        <f t="shared" si="166"/>
        <v>1976</v>
      </c>
      <c r="O219" s="14">
        <f t="shared" si="167"/>
        <v>4608.5</v>
      </c>
      <c r="P219" s="14">
        <f t="shared" si="175"/>
        <v>13812.5</v>
      </c>
      <c r="Q219" s="14">
        <f t="shared" si="176"/>
        <v>0</v>
      </c>
      <c r="R219" s="14">
        <f t="shared" si="170"/>
        <v>8269.08</v>
      </c>
      <c r="S219" s="14">
        <f t="shared" si="160"/>
        <v>9971</v>
      </c>
      <c r="T219" s="168">
        <f t="shared" si="171"/>
        <v>56730.92</v>
      </c>
      <c r="U219" s="11"/>
      <c r="V219" s="131"/>
    </row>
    <row r="220" spans="1:22" s="16" customFormat="1" ht="24.95" customHeight="1" x14ac:dyDescent="0.25">
      <c r="A220" s="108">
        <v>177</v>
      </c>
      <c r="B220" s="12" t="s">
        <v>487</v>
      </c>
      <c r="C220" s="8" t="s">
        <v>32</v>
      </c>
      <c r="D220" s="9" t="s">
        <v>21</v>
      </c>
      <c r="E220" s="9" t="s">
        <v>104</v>
      </c>
      <c r="F220" s="32">
        <v>45627</v>
      </c>
      <c r="G220" s="62">
        <v>45809</v>
      </c>
      <c r="H220" s="14">
        <v>60000</v>
      </c>
      <c r="I220" s="14">
        <v>3486.68</v>
      </c>
      <c r="J220" s="14">
        <v>0</v>
      </c>
      <c r="K220" s="14">
        <f t="shared" si="164"/>
        <v>1722</v>
      </c>
      <c r="L220" s="14">
        <f t="shared" si="165"/>
        <v>4260</v>
      </c>
      <c r="M220" s="22">
        <f t="shared" si="162"/>
        <v>690</v>
      </c>
      <c r="N220" s="14">
        <f t="shared" si="166"/>
        <v>1824</v>
      </c>
      <c r="O220" s="14">
        <f t="shared" si="167"/>
        <v>4254</v>
      </c>
      <c r="P220" s="14">
        <f t="shared" si="175"/>
        <v>12750</v>
      </c>
      <c r="Q220" s="14">
        <f t="shared" si="176"/>
        <v>0</v>
      </c>
      <c r="R220" s="14">
        <f t="shared" si="170"/>
        <v>7032.68</v>
      </c>
      <c r="S220" s="14">
        <f t="shared" si="160"/>
        <v>9204</v>
      </c>
      <c r="T220" s="168">
        <f t="shared" si="171"/>
        <v>52967.32</v>
      </c>
      <c r="U220" s="11"/>
      <c r="V220" s="131"/>
    </row>
    <row r="221" spans="1:22" s="16" customFormat="1" ht="24.95" customHeight="1" x14ac:dyDescent="0.25">
      <c r="A221" s="108">
        <v>178</v>
      </c>
      <c r="B221" s="12" t="s">
        <v>222</v>
      </c>
      <c r="C221" s="8" t="s">
        <v>32</v>
      </c>
      <c r="D221" s="9" t="s">
        <v>21</v>
      </c>
      <c r="E221" s="9" t="s">
        <v>105</v>
      </c>
      <c r="F221" s="32">
        <v>45627</v>
      </c>
      <c r="G221" s="62">
        <v>45809</v>
      </c>
      <c r="H221" s="14">
        <v>60000</v>
      </c>
      <c r="I221" s="14">
        <v>3143.58</v>
      </c>
      <c r="J221" s="14">
        <v>0</v>
      </c>
      <c r="K221" s="14">
        <f t="shared" si="164"/>
        <v>1722</v>
      </c>
      <c r="L221" s="14">
        <f t="shared" si="165"/>
        <v>4260</v>
      </c>
      <c r="M221" s="22">
        <f t="shared" si="162"/>
        <v>690</v>
      </c>
      <c r="N221" s="14">
        <f t="shared" si="166"/>
        <v>1824</v>
      </c>
      <c r="O221" s="14">
        <f t="shared" si="167"/>
        <v>4254</v>
      </c>
      <c r="P221" s="14">
        <f t="shared" ref="P221:P226" si="177">K221+L221+M221+N221+O221</f>
        <v>12750</v>
      </c>
      <c r="Q221" s="14">
        <v>1715.46</v>
      </c>
      <c r="R221" s="14">
        <f t="shared" si="170"/>
        <v>8405.0400000000009</v>
      </c>
      <c r="S221" s="14">
        <f t="shared" si="160"/>
        <v>9204</v>
      </c>
      <c r="T221" s="168">
        <f t="shared" si="171"/>
        <v>51594.96</v>
      </c>
      <c r="U221" s="11"/>
      <c r="V221" s="131"/>
    </row>
    <row r="222" spans="1:22" s="16" customFormat="1" ht="24.95" customHeight="1" x14ac:dyDescent="0.25">
      <c r="A222" s="108">
        <v>179</v>
      </c>
      <c r="B222" s="12" t="s">
        <v>223</v>
      </c>
      <c r="C222" s="8" t="s">
        <v>32</v>
      </c>
      <c r="D222" s="9" t="s">
        <v>21</v>
      </c>
      <c r="E222" s="9" t="s">
        <v>104</v>
      </c>
      <c r="F222" s="32">
        <v>45627</v>
      </c>
      <c r="G222" s="62">
        <v>45809</v>
      </c>
      <c r="H222" s="14">
        <v>60000</v>
      </c>
      <c r="I222" s="14">
        <v>3486.68</v>
      </c>
      <c r="J222" s="14">
        <v>0</v>
      </c>
      <c r="K222" s="14">
        <f t="shared" si="164"/>
        <v>1722</v>
      </c>
      <c r="L222" s="14">
        <f t="shared" si="165"/>
        <v>4260</v>
      </c>
      <c r="M222" s="22">
        <f t="shared" si="162"/>
        <v>690</v>
      </c>
      <c r="N222" s="14">
        <f t="shared" si="166"/>
        <v>1824</v>
      </c>
      <c r="O222" s="14">
        <f t="shared" si="167"/>
        <v>4254</v>
      </c>
      <c r="P222" s="14">
        <f t="shared" si="177"/>
        <v>12750</v>
      </c>
      <c r="Q222" s="14">
        <v>12066</v>
      </c>
      <c r="R222" s="14">
        <f t="shared" si="170"/>
        <v>19098.68</v>
      </c>
      <c r="S222" s="14">
        <f t="shared" si="160"/>
        <v>9204</v>
      </c>
      <c r="T222" s="168">
        <f t="shared" si="171"/>
        <v>40901.32</v>
      </c>
      <c r="U222" s="11"/>
      <c r="V222" s="131"/>
    </row>
    <row r="223" spans="1:22" s="16" customFormat="1" ht="24.95" customHeight="1" x14ac:dyDescent="0.25">
      <c r="A223" s="108">
        <v>180</v>
      </c>
      <c r="B223" s="130" t="s">
        <v>276</v>
      </c>
      <c r="C223" s="43" t="s">
        <v>32</v>
      </c>
      <c r="D223" s="44" t="s">
        <v>21</v>
      </c>
      <c r="E223" s="44" t="s">
        <v>105</v>
      </c>
      <c r="F223" s="45">
        <v>45582</v>
      </c>
      <c r="G223" s="45">
        <v>45764</v>
      </c>
      <c r="H223" s="46">
        <v>70000</v>
      </c>
      <c r="I223" s="46">
        <v>5368.48</v>
      </c>
      <c r="J223" s="46">
        <v>0</v>
      </c>
      <c r="K223" s="14">
        <f t="shared" si="164"/>
        <v>2009</v>
      </c>
      <c r="L223" s="14">
        <f t="shared" si="165"/>
        <v>4970</v>
      </c>
      <c r="M223" s="47">
        <f t="shared" si="162"/>
        <v>805</v>
      </c>
      <c r="N223" s="14">
        <f t="shared" si="166"/>
        <v>2128</v>
      </c>
      <c r="O223" s="14">
        <f t="shared" si="167"/>
        <v>4963</v>
      </c>
      <c r="P223" s="46">
        <f t="shared" si="177"/>
        <v>14875</v>
      </c>
      <c r="Q223" s="46">
        <v>4966</v>
      </c>
      <c r="R223" s="14">
        <f t="shared" si="170"/>
        <v>14471.48</v>
      </c>
      <c r="S223" s="14">
        <f t="shared" si="160"/>
        <v>10738</v>
      </c>
      <c r="T223" s="169">
        <f t="shared" si="171"/>
        <v>55528.52</v>
      </c>
      <c r="U223" s="11"/>
      <c r="V223" s="131"/>
    </row>
    <row r="224" spans="1:22" s="16" customFormat="1" ht="24.95" customHeight="1" x14ac:dyDescent="0.25">
      <c r="A224" s="108">
        <v>181</v>
      </c>
      <c r="B224" s="130" t="s">
        <v>488</v>
      </c>
      <c r="C224" s="8" t="s">
        <v>32</v>
      </c>
      <c r="D224" s="9" t="s">
        <v>21</v>
      </c>
      <c r="E224" s="9" t="s">
        <v>105</v>
      </c>
      <c r="F224" s="13">
        <v>45597</v>
      </c>
      <c r="G224" s="13">
        <v>45778</v>
      </c>
      <c r="H224" s="14">
        <v>65000</v>
      </c>
      <c r="I224" s="14">
        <v>4427.58</v>
      </c>
      <c r="J224" s="14">
        <v>0</v>
      </c>
      <c r="K224" s="14">
        <f t="shared" si="164"/>
        <v>1865.5</v>
      </c>
      <c r="L224" s="14">
        <f t="shared" si="165"/>
        <v>4615</v>
      </c>
      <c r="M224" s="22">
        <f t="shared" si="162"/>
        <v>747.5</v>
      </c>
      <c r="N224" s="14">
        <f t="shared" si="166"/>
        <v>1976</v>
      </c>
      <c r="O224" s="14">
        <f t="shared" si="167"/>
        <v>4608.5</v>
      </c>
      <c r="P224" s="14">
        <f t="shared" si="177"/>
        <v>13812.5</v>
      </c>
      <c r="Q224" s="14">
        <v>7566</v>
      </c>
      <c r="R224" s="14">
        <f t="shared" si="170"/>
        <v>15835.08</v>
      </c>
      <c r="S224" s="14">
        <f t="shared" si="160"/>
        <v>9971</v>
      </c>
      <c r="T224" s="168">
        <f t="shared" si="171"/>
        <v>49164.92</v>
      </c>
      <c r="U224" s="11"/>
      <c r="V224" s="131"/>
    </row>
    <row r="225" spans="1:22" s="16" customFormat="1" ht="24.95" customHeight="1" x14ac:dyDescent="0.25">
      <c r="A225" s="108">
        <v>182</v>
      </c>
      <c r="B225" s="130" t="s">
        <v>469</v>
      </c>
      <c r="C225" s="8" t="s">
        <v>32</v>
      </c>
      <c r="D225" s="9" t="s">
        <v>21</v>
      </c>
      <c r="E225" s="9" t="s">
        <v>105</v>
      </c>
      <c r="F225" s="13">
        <v>45597</v>
      </c>
      <c r="G225" s="13">
        <v>45778</v>
      </c>
      <c r="H225" s="14">
        <v>85000</v>
      </c>
      <c r="I225" s="14">
        <v>8148.13</v>
      </c>
      <c r="J225" s="14">
        <v>0</v>
      </c>
      <c r="K225" s="14">
        <f t="shared" si="164"/>
        <v>2439.5</v>
      </c>
      <c r="L225" s="14">
        <f t="shared" si="165"/>
        <v>6035</v>
      </c>
      <c r="M225" s="36">
        <v>890.22</v>
      </c>
      <c r="N225" s="14">
        <f t="shared" si="166"/>
        <v>2584</v>
      </c>
      <c r="O225" s="14">
        <f t="shared" si="167"/>
        <v>6026.5</v>
      </c>
      <c r="P225" s="14">
        <f t="shared" si="177"/>
        <v>17975.22</v>
      </c>
      <c r="Q225" s="14">
        <v>19140.84</v>
      </c>
      <c r="R225" s="14">
        <f t="shared" si="170"/>
        <v>32312.47</v>
      </c>
      <c r="S225" s="14">
        <f t="shared" si="160"/>
        <v>12951.72</v>
      </c>
      <c r="T225" s="168">
        <f t="shared" si="171"/>
        <v>52687.53</v>
      </c>
      <c r="U225" s="11"/>
      <c r="V225" s="131"/>
    </row>
    <row r="226" spans="1:22" s="16" customFormat="1" ht="24.95" customHeight="1" x14ac:dyDescent="0.25">
      <c r="A226" s="108">
        <v>183</v>
      </c>
      <c r="B226" s="130" t="s">
        <v>552</v>
      </c>
      <c r="C226" s="8" t="s">
        <v>145</v>
      </c>
      <c r="D226" s="9" t="s">
        <v>21</v>
      </c>
      <c r="E226" s="9" t="s">
        <v>105</v>
      </c>
      <c r="F226" s="13">
        <v>45597</v>
      </c>
      <c r="G226" s="13">
        <v>45778</v>
      </c>
      <c r="H226" s="14">
        <v>45000</v>
      </c>
      <c r="I226" s="14">
        <v>1148.33</v>
      </c>
      <c r="J226" s="14">
        <v>0</v>
      </c>
      <c r="K226" s="14">
        <f t="shared" si="164"/>
        <v>1291.5</v>
      </c>
      <c r="L226" s="14">
        <f t="shared" si="165"/>
        <v>3195</v>
      </c>
      <c r="M226" s="22">
        <f t="shared" ref="M226:M237" si="178">H226*1.15%</f>
        <v>517.5</v>
      </c>
      <c r="N226" s="14">
        <f t="shared" si="166"/>
        <v>1368</v>
      </c>
      <c r="O226" s="14">
        <f t="shared" si="167"/>
        <v>3190.5</v>
      </c>
      <c r="P226" s="14">
        <f t="shared" si="177"/>
        <v>9562.5</v>
      </c>
      <c r="Q226" s="14">
        <v>17034.009999999998</v>
      </c>
      <c r="R226" s="14">
        <f t="shared" si="170"/>
        <v>20841.84</v>
      </c>
      <c r="S226" s="14">
        <f t="shared" si="160"/>
        <v>6903</v>
      </c>
      <c r="T226" s="168">
        <f t="shared" si="171"/>
        <v>24158.16</v>
      </c>
      <c r="U226" s="11"/>
      <c r="V226" s="131"/>
    </row>
    <row r="227" spans="1:22" s="16" customFormat="1" ht="24.75" customHeight="1" x14ac:dyDescent="0.25">
      <c r="A227" s="108">
        <v>184</v>
      </c>
      <c r="B227" s="130" t="s">
        <v>296</v>
      </c>
      <c r="C227" s="8" t="s">
        <v>145</v>
      </c>
      <c r="D227" s="9" t="s">
        <v>21</v>
      </c>
      <c r="E227" s="9" t="s">
        <v>105</v>
      </c>
      <c r="F227" s="32">
        <v>45627</v>
      </c>
      <c r="G227" s="62">
        <v>45809</v>
      </c>
      <c r="H227" s="14">
        <v>48000</v>
      </c>
      <c r="I227" s="14">
        <v>1314.41</v>
      </c>
      <c r="J227" s="14">
        <v>0</v>
      </c>
      <c r="K227" s="14">
        <f t="shared" si="164"/>
        <v>1377.6</v>
      </c>
      <c r="L227" s="14">
        <f t="shared" si="165"/>
        <v>3408</v>
      </c>
      <c r="M227" s="22">
        <f t="shared" si="178"/>
        <v>552</v>
      </c>
      <c r="N227" s="14">
        <f t="shared" si="166"/>
        <v>1459.2</v>
      </c>
      <c r="O227" s="14">
        <f t="shared" si="167"/>
        <v>3403.2</v>
      </c>
      <c r="P227" s="14">
        <f t="shared" ref="P227:P228" si="179">K227+L227+M227+N227+O227</f>
        <v>10200</v>
      </c>
      <c r="Q227" s="14">
        <v>10281.459999999999</v>
      </c>
      <c r="R227" s="14">
        <f t="shared" si="170"/>
        <v>14432.67</v>
      </c>
      <c r="S227" s="14">
        <f t="shared" si="160"/>
        <v>7363.2</v>
      </c>
      <c r="T227" s="168">
        <f t="shared" si="171"/>
        <v>33567.33</v>
      </c>
      <c r="U227" s="11"/>
      <c r="V227" s="131"/>
    </row>
    <row r="228" spans="1:22" s="16" customFormat="1" ht="24.95" customHeight="1" x14ac:dyDescent="0.25">
      <c r="A228" s="108">
        <v>185</v>
      </c>
      <c r="B228" s="130" t="s">
        <v>298</v>
      </c>
      <c r="C228" s="8" t="s">
        <v>32</v>
      </c>
      <c r="D228" s="9" t="s">
        <v>21</v>
      </c>
      <c r="E228" s="9" t="s">
        <v>105</v>
      </c>
      <c r="F228" s="45">
        <v>45658</v>
      </c>
      <c r="G228" s="45">
        <v>45839</v>
      </c>
      <c r="H228" s="14">
        <v>60000</v>
      </c>
      <c r="I228" s="14">
        <v>3486.68</v>
      </c>
      <c r="J228" s="14">
        <v>0</v>
      </c>
      <c r="K228" s="14">
        <f t="shared" si="164"/>
        <v>1722</v>
      </c>
      <c r="L228" s="14">
        <f t="shared" si="165"/>
        <v>4260</v>
      </c>
      <c r="M228" s="22">
        <f t="shared" si="178"/>
        <v>690</v>
      </c>
      <c r="N228" s="14">
        <f t="shared" si="166"/>
        <v>1824</v>
      </c>
      <c r="O228" s="14">
        <f t="shared" si="167"/>
        <v>4254</v>
      </c>
      <c r="P228" s="14">
        <f t="shared" si="179"/>
        <v>12750</v>
      </c>
      <c r="Q228" s="14">
        <v>9266</v>
      </c>
      <c r="R228" s="14">
        <f t="shared" si="170"/>
        <v>16298.68</v>
      </c>
      <c r="S228" s="14">
        <f t="shared" si="160"/>
        <v>9204</v>
      </c>
      <c r="T228" s="168">
        <f t="shared" si="171"/>
        <v>43701.32</v>
      </c>
      <c r="U228" s="11"/>
      <c r="V228" s="131"/>
    </row>
    <row r="229" spans="1:22" s="16" customFormat="1" ht="24.95" customHeight="1" x14ac:dyDescent="0.25">
      <c r="A229" s="108">
        <v>186</v>
      </c>
      <c r="B229" s="12" t="s">
        <v>328</v>
      </c>
      <c r="C229" s="8" t="s">
        <v>32</v>
      </c>
      <c r="D229" s="9" t="s">
        <v>21</v>
      </c>
      <c r="E229" s="17" t="s">
        <v>105</v>
      </c>
      <c r="F229" s="13">
        <v>45717</v>
      </c>
      <c r="G229" s="13">
        <v>45901</v>
      </c>
      <c r="H229" s="14">
        <v>60000</v>
      </c>
      <c r="I229" s="14">
        <v>3143.58</v>
      </c>
      <c r="J229" s="14">
        <v>0</v>
      </c>
      <c r="K229" s="14">
        <f t="shared" si="164"/>
        <v>1722</v>
      </c>
      <c r="L229" s="14">
        <f t="shared" si="165"/>
        <v>4260</v>
      </c>
      <c r="M229" s="22">
        <f t="shared" si="178"/>
        <v>690</v>
      </c>
      <c r="N229" s="14">
        <f t="shared" si="166"/>
        <v>1824</v>
      </c>
      <c r="O229" s="14">
        <f t="shared" si="167"/>
        <v>4254</v>
      </c>
      <c r="P229" s="14">
        <f t="shared" ref="P229" si="180">K229+L229+M229+N229+O229</f>
        <v>12750</v>
      </c>
      <c r="Q229" s="14">
        <v>17181.46</v>
      </c>
      <c r="R229" s="14">
        <f t="shared" si="170"/>
        <v>23871.040000000001</v>
      </c>
      <c r="S229" s="14">
        <f t="shared" si="160"/>
        <v>9204</v>
      </c>
      <c r="T229" s="168">
        <f t="shared" si="171"/>
        <v>36128.959999999999</v>
      </c>
      <c r="U229" s="11"/>
      <c r="V229" s="131"/>
    </row>
    <row r="230" spans="1:22" s="16" customFormat="1" ht="24.95" customHeight="1" x14ac:dyDescent="0.25">
      <c r="A230" s="108">
        <v>187</v>
      </c>
      <c r="B230" s="12" t="s">
        <v>489</v>
      </c>
      <c r="C230" s="8" t="s">
        <v>32</v>
      </c>
      <c r="D230" s="9" t="s">
        <v>21</v>
      </c>
      <c r="E230" s="17" t="s">
        <v>105</v>
      </c>
      <c r="F230" s="13">
        <v>45689</v>
      </c>
      <c r="G230" s="13">
        <v>45870</v>
      </c>
      <c r="H230" s="14">
        <v>60000</v>
      </c>
      <c r="I230" s="14">
        <v>3486.68</v>
      </c>
      <c r="J230" s="14">
        <v>0</v>
      </c>
      <c r="K230" s="14">
        <f t="shared" si="164"/>
        <v>1722</v>
      </c>
      <c r="L230" s="14">
        <f t="shared" si="165"/>
        <v>4260</v>
      </c>
      <c r="M230" s="14">
        <f t="shared" si="178"/>
        <v>690</v>
      </c>
      <c r="N230" s="14">
        <f t="shared" si="166"/>
        <v>1824</v>
      </c>
      <c r="O230" s="14">
        <f t="shared" si="167"/>
        <v>4254</v>
      </c>
      <c r="P230" s="14">
        <f>K230+L230+M230+N230+O230</f>
        <v>12750</v>
      </c>
      <c r="Q230" s="14">
        <f>J230</f>
        <v>0</v>
      </c>
      <c r="R230" s="14">
        <f t="shared" si="170"/>
        <v>7032.68</v>
      </c>
      <c r="S230" s="14">
        <f t="shared" si="160"/>
        <v>9204</v>
      </c>
      <c r="T230" s="168">
        <f t="shared" si="171"/>
        <v>52967.32</v>
      </c>
      <c r="U230" s="11"/>
      <c r="V230" s="131"/>
    </row>
    <row r="231" spans="1:22" s="16" customFormat="1" ht="24.95" customHeight="1" x14ac:dyDescent="0.25">
      <c r="A231" s="108">
        <v>188</v>
      </c>
      <c r="B231" s="12" t="s">
        <v>490</v>
      </c>
      <c r="C231" s="43" t="s">
        <v>31</v>
      </c>
      <c r="D231" s="44" t="s">
        <v>21</v>
      </c>
      <c r="E231" s="44" t="s">
        <v>105</v>
      </c>
      <c r="F231" s="45">
        <v>45566</v>
      </c>
      <c r="G231" s="45">
        <v>45748</v>
      </c>
      <c r="H231" s="46">
        <v>48000</v>
      </c>
      <c r="I231" s="46">
        <v>1571.73</v>
      </c>
      <c r="J231" s="46">
        <v>0</v>
      </c>
      <c r="K231" s="14">
        <f t="shared" si="164"/>
        <v>1377.6</v>
      </c>
      <c r="L231" s="14">
        <f t="shared" si="165"/>
        <v>3408</v>
      </c>
      <c r="M231" s="22">
        <f t="shared" si="178"/>
        <v>552</v>
      </c>
      <c r="N231" s="14">
        <f t="shared" si="166"/>
        <v>1459.2</v>
      </c>
      <c r="O231" s="14">
        <f t="shared" si="167"/>
        <v>3403.2</v>
      </c>
      <c r="P231" s="46">
        <f t="shared" si="154"/>
        <v>10200</v>
      </c>
      <c r="Q231" s="46">
        <v>15013.92</v>
      </c>
      <c r="R231" s="14">
        <f t="shared" si="170"/>
        <v>19422.45</v>
      </c>
      <c r="S231" s="14">
        <f t="shared" si="160"/>
        <v>7363.2</v>
      </c>
      <c r="T231" s="169">
        <f t="shared" si="171"/>
        <v>28577.55</v>
      </c>
      <c r="U231" s="11"/>
      <c r="V231" s="131"/>
    </row>
    <row r="232" spans="1:22" s="16" customFormat="1" ht="24.95" customHeight="1" x14ac:dyDescent="0.25">
      <c r="A232" s="108">
        <v>189</v>
      </c>
      <c r="B232" s="12" t="s">
        <v>411</v>
      </c>
      <c r="C232" s="8" t="s">
        <v>32</v>
      </c>
      <c r="D232" s="9" t="s">
        <v>21</v>
      </c>
      <c r="E232" s="9" t="s">
        <v>105</v>
      </c>
      <c r="F232" s="13">
        <v>45717</v>
      </c>
      <c r="G232" s="13">
        <v>45901</v>
      </c>
      <c r="H232" s="14">
        <v>70000</v>
      </c>
      <c r="I232" s="14">
        <v>5368.48</v>
      </c>
      <c r="J232" s="14">
        <v>0</v>
      </c>
      <c r="K232" s="14">
        <f t="shared" si="164"/>
        <v>2009</v>
      </c>
      <c r="L232" s="14">
        <f t="shared" si="165"/>
        <v>4970</v>
      </c>
      <c r="M232" s="14">
        <f t="shared" si="178"/>
        <v>805</v>
      </c>
      <c r="N232" s="14">
        <f t="shared" si="166"/>
        <v>2128</v>
      </c>
      <c r="O232" s="14">
        <f t="shared" si="167"/>
        <v>4963</v>
      </c>
      <c r="P232" s="14">
        <f>K232+L232+M232+N232+O232</f>
        <v>14875</v>
      </c>
      <c r="Q232" s="14">
        <v>0</v>
      </c>
      <c r="R232" s="14">
        <f t="shared" si="170"/>
        <v>9505.48</v>
      </c>
      <c r="S232" s="14">
        <f t="shared" si="160"/>
        <v>10738</v>
      </c>
      <c r="T232" s="168">
        <f t="shared" si="171"/>
        <v>60494.52</v>
      </c>
      <c r="U232" s="11"/>
      <c r="V232" s="131"/>
    </row>
    <row r="233" spans="1:22" s="16" customFormat="1" ht="24.95" customHeight="1" x14ac:dyDescent="0.25">
      <c r="A233" s="108">
        <v>190</v>
      </c>
      <c r="B233" s="12" t="s">
        <v>412</v>
      </c>
      <c r="C233" s="41" t="s">
        <v>32</v>
      </c>
      <c r="D233" s="9" t="s">
        <v>21</v>
      </c>
      <c r="E233" s="9" t="s">
        <v>105</v>
      </c>
      <c r="F233" s="13">
        <v>45717</v>
      </c>
      <c r="G233" s="13">
        <v>45901</v>
      </c>
      <c r="H233" s="40">
        <v>70000</v>
      </c>
      <c r="I233" s="14">
        <v>5368.48</v>
      </c>
      <c r="J233" s="14">
        <v>0</v>
      </c>
      <c r="K233" s="14">
        <f t="shared" si="164"/>
        <v>2009</v>
      </c>
      <c r="L233" s="14">
        <f t="shared" si="165"/>
        <v>4970</v>
      </c>
      <c r="M233" s="14">
        <f t="shared" si="178"/>
        <v>805</v>
      </c>
      <c r="N233" s="14">
        <f t="shared" si="166"/>
        <v>2128</v>
      </c>
      <c r="O233" s="14">
        <f t="shared" si="167"/>
        <v>4963</v>
      </c>
      <c r="P233" s="14">
        <f>K233+L233+M233+N233+O233</f>
        <v>14875</v>
      </c>
      <c r="Q233" s="14">
        <v>0</v>
      </c>
      <c r="R233" s="14">
        <f t="shared" si="170"/>
        <v>9505.48</v>
      </c>
      <c r="S233" s="14">
        <f t="shared" si="160"/>
        <v>10738</v>
      </c>
      <c r="T233" s="168">
        <f t="shared" si="171"/>
        <v>60494.52</v>
      </c>
      <c r="U233" s="11"/>
      <c r="V233" s="131"/>
    </row>
    <row r="234" spans="1:22" s="16" customFormat="1" ht="24.95" customHeight="1" x14ac:dyDescent="0.25">
      <c r="A234" s="108">
        <v>191</v>
      </c>
      <c r="B234" s="12" t="s">
        <v>420</v>
      </c>
      <c r="C234" s="8" t="s">
        <v>32</v>
      </c>
      <c r="D234" s="9" t="s">
        <v>21</v>
      </c>
      <c r="E234" s="9" t="s">
        <v>105</v>
      </c>
      <c r="F234" s="45">
        <v>45566</v>
      </c>
      <c r="G234" s="45">
        <v>45748</v>
      </c>
      <c r="H234" s="14">
        <v>55000</v>
      </c>
      <c r="I234" s="14">
        <v>2559.6799999999998</v>
      </c>
      <c r="J234" s="14">
        <v>0</v>
      </c>
      <c r="K234" s="14">
        <f t="shared" si="164"/>
        <v>1578.5</v>
      </c>
      <c r="L234" s="14">
        <f t="shared" si="165"/>
        <v>3905</v>
      </c>
      <c r="M234" s="14">
        <f t="shared" si="178"/>
        <v>632.5</v>
      </c>
      <c r="N234" s="14">
        <f t="shared" si="166"/>
        <v>1672</v>
      </c>
      <c r="O234" s="14">
        <f t="shared" si="167"/>
        <v>3899.5</v>
      </c>
      <c r="P234" s="14">
        <f t="shared" ref="P234:P239" si="181">K234+L234+M234+N234+O234</f>
        <v>11687.5</v>
      </c>
      <c r="Q234" s="14">
        <v>0</v>
      </c>
      <c r="R234" s="14">
        <f t="shared" si="170"/>
        <v>5810.18</v>
      </c>
      <c r="S234" s="14">
        <f t="shared" si="160"/>
        <v>8437</v>
      </c>
      <c r="T234" s="168">
        <f t="shared" si="171"/>
        <v>49189.82</v>
      </c>
      <c r="U234" s="11"/>
      <c r="V234" s="131"/>
    </row>
    <row r="235" spans="1:22" s="16" customFormat="1" ht="24.95" customHeight="1" x14ac:dyDescent="0.25">
      <c r="A235" s="108">
        <v>192</v>
      </c>
      <c r="B235" s="12" t="s">
        <v>421</v>
      </c>
      <c r="C235" s="8" t="s">
        <v>32</v>
      </c>
      <c r="D235" s="9" t="s">
        <v>21</v>
      </c>
      <c r="E235" s="9" t="s">
        <v>105</v>
      </c>
      <c r="F235" s="45">
        <v>45566</v>
      </c>
      <c r="G235" s="45">
        <v>45748</v>
      </c>
      <c r="H235" s="14">
        <v>70000</v>
      </c>
      <c r="I235" s="14">
        <v>5368.48</v>
      </c>
      <c r="J235" s="14">
        <v>0</v>
      </c>
      <c r="K235" s="14">
        <f t="shared" si="164"/>
        <v>2009</v>
      </c>
      <c r="L235" s="14">
        <f t="shared" si="165"/>
        <v>4970</v>
      </c>
      <c r="M235" s="14">
        <f t="shared" si="178"/>
        <v>805</v>
      </c>
      <c r="N235" s="14">
        <f t="shared" si="166"/>
        <v>2128</v>
      </c>
      <c r="O235" s="14">
        <f t="shared" si="167"/>
        <v>4963</v>
      </c>
      <c r="P235" s="14">
        <f t="shared" si="181"/>
        <v>14875</v>
      </c>
      <c r="Q235" s="14">
        <v>11266</v>
      </c>
      <c r="R235" s="14">
        <f t="shared" si="170"/>
        <v>20771.48</v>
      </c>
      <c r="S235" s="14">
        <f t="shared" si="160"/>
        <v>10738</v>
      </c>
      <c r="T235" s="168">
        <f t="shared" si="171"/>
        <v>49228.52</v>
      </c>
      <c r="U235" s="11"/>
      <c r="V235" s="131"/>
    </row>
    <row r="236" spans="1:22" s="16" customFormat="1" ht="24" customHeight="1" x14ac:dyDescent="0.25">
      <c r="A236" s="108">
        <v>193</v>
      </c>
      <c r="B236" s="12" t="s">
        <v>422</v>
      </c>
      <c r="C236" s="8" t="s">
        <v>32</v>
      </c>
      <c r="D236" s="9" t="s">
        <v>21</v>
      </c>
      <c r="E236" s="9" t="s">
        <v>105</v>
      </c>
      <c r="F236" s="45">
        <v>45566</v>
      </c>
      <c r="G236" s="45">
        <v>45748</v>
      </c>
      <c r="H236" s="14">
        <v>75000</v>
      </c>
      <c r="I236" s="14">
        <v>6309.38</v>
      </c>
      <c r="J236" s="14">
        <v>0</v>
      </c>
      <c r="K236" s="14">
        <f t="shared" si="164"/>
        <v>2152.5</v>
      </c>
      <c r="L236" s="14">
        <f t="shared" si="165"/>
        <v>5325</v>
      </c>
      <c r="M236" s="35">
        <f t="shared" si="178"/>
        <v>862.5</v>
      </c>
      <c r="N236" s="14">
        <f t="shared" si="166"/>
        <v>2280</v>
      </c>
      <c r="O236" s="14">
        <f t="shared" si="167"/>
        <v>5317.5</v>
      </c>
      <c r="P236" s="14">
        <f t="shared" si="181"/>
        <v>15937.5</v>
      </c>
      <c r="Q236" s="14">
        <v>0</v>
      </c>
      <c r="R236" s="14">
        <f t="shared" si="170"/>
        <v>10741.88</v>
      </c>
      <c r="S236" s="14">
        <f t="shared" si="160"/>
        <v>11505</v>
      </c>
      <c r="T236" s="168">
        <f t="shared" si="171"/>
        <v>64258.12</v>
      </c>
      <c r="U236" s="11"/>
      <c r="V236" s="131"/>
    </row>
    <row r="237" spans="1:22" s="16" customFormat="1" ht="24" customHeight="1" x14ac:dyDescent="0.25">
      <c r="A237" s="108">
        <v>194</v>
      </c>
      <c r="B237" s="61" t="s">
        <v>448</v>
      </c>
      <c r="C237" s="8" t="s">
        <v>32</v>
      </c>
      <c r="D237" s="9" t="s">
        <v>21</v>
      </c>
      <c r="E237" s="9" t="s">
        <v>105</v>
      </c>
      <c r="F237" s="13">
        <v>45597</v>
      </c>
      <c r="G237" s="13">
        <v>45778</v>
      </c>
      <c r="H237" s="14">
        <v>55000</v>
      </c>
      <c r="I237" s="40">
        <v>2302.36</v>
      </c>
      <c r="J237" s="14">
        <v>0</v>
      </c>
      <c r="K237" s="14">
        <f t="shared" si="164"/>
        <v>1578.5</v>
      </c>
      <c r="L237" s="14">
        <f t="shared" si="165"/>
        <v>3905</v>
      </c>
      <c r="M237" s="14">
        <f t="shared" si="178"/>
        <v>632.5</v>
      </c>
      <c r="N237" s="14">
        <f t="shared" si="166"/>
        <v>1672</v>
      </c>
      <c r="O237" s="14">
        <f t="shared" si="167"/>
        <v>3899.5</v>
      </c>
      <c r="P237" s="14">
        <f t="shared" si="181"/>
        <v>11687.5</v>
      </c>
      <c r="Q237" s="14">
        <v>1715.46</v>
      </c>
      <c r="R237" s="14">
        <f t="shared" si="170"/>
        <v>7268.32</v>
      </c>
      <c r="S237" s="14">
        <f t="shared" si="160"/>
        <v>8437</v>
      </c>
      <c r="T237" s="168">
        <f t="shared" si="171"/>
        <v>47731.68</v>
      </c>
      <c r="U237" s="11"/>
      <c r="V237" s="131"/>
    </row>
    <row r="238" spans="1:22" s="16" customFormat="1" ht="24" customHeight="1" x14ac:dyDescent="0.25">
      <c r="A238" s="108">
        <v>195</v>
      </c>
      <c r="B238" s="12" t="s">
        <v>462</v>
      </c>
      <c r="C238" s="8" t="s">
        <v>32</v>
      </c>
      <c r="D238" s="9" t="s">
        <v>21</v>
      </c>
      <c r="E238" s="9" t="s">
        <v>104</v>
      </c>
      <c r="F238" s="32">
        <v>45627</v>
      </c>
      <c r="G238" s="62">
        <v>45809</v>
      </c>
      <c r="H238" s="14">
        <v>90000</v>
      </c>
      <c r="I238" s="14">
        <v>0</v>
      </c>
      <c r="J238" s="14">
        <v>0</v>
      </c>
      <c r="K238" s="14">
        <f t="shared" si="164"/>
        <v>2583</v>
      </c>
      <c r="L238" s="14">
        <f t="shared" si="165"/>
        <v>6390</v>
      </c>
      <c r="M238" s="14">
        <v>890.22</v>
      </c>
      <c r="N238" s="14">
        <f t="shared" si="166"/>
        <v>2736</v>
      </c>
      <c r="O238" s="14">
        <f t="shared" si="167"/>
        <v>6381</v>
      </c>
      <c r="P238" s="14">
        <f t="shared" si="181"/>
        <v>18980.22</v>
      </c>
      <c r="Q238" s="14">
        <v>0</v>
      </c>
      <c r="R238" s="14">
        <f t="shared" si="170"/>
        <v>5319</v>
      </c>
      <c r="S238" s="14">
        <f t="shared" si="160"/>
        <v>13661.22</v>
      </c>
      <c r="T238" s="168">
        <f t="shared" si="171"/>
        <v>84681</v>
      </c>
      <c r="U238" s="11"/>
      <c r="V238" s="131"/>
    </row>
    <row r="239" spans="1:22" s="16" customFormat="1" ht="24" customHeight="1" x14ac:dyDescent="0.25">
      <c r="A239" s="108">
        <v>196</v>
      </c>
      <c r="B239" s="12" t="s">
        <v>514</v>
      </c>
      <c r="C239" s="8" t="s">
        <v>145</v>
      </c>
      <c r="D239" s="9" t="s">
        <v>21</v>
      </c>
      <c r="E239" s="9" t="s">
        <v>104</v>
      </c>
      <c r="F239" s="45">
        <v>45658</v>
      </c>
      <c r="G239" s="45">
        <v>45839</v>
      </c>
      <c r="H239" s="14">
        <v>48000</v>
      </c>
      <c r="I239" s="14">
        <v>1571.73</v>
      </c>
      <c r="J239" s="14">
        <v>0</v>
      </c>
      <c r="K239" s="14">
        <f t="shared" si="164"/>
        <v>1377.6</v>
      </c>
      <c r="L239" s="14">
        <f t="shared" si="165"/>
        <v>3408</v>
      </c>
      <c r="M239" s="14">
        <f>H239*1.15%</f>
        <v>552</v>
      </c>
      <c r="N239" s="14">
        <f t="shared" si="166"/>
        <v>1459.2</v>
      </c>
      <c r="O239" s="14">
        <f t="shared" si="167"/>
        <v>3403.2</v>
      </c>
      <c r="P239" s="14">
        <f t="shared" si="181"/>
        <v>10200</v>
      </c>
      <c r="Q239" s="14">
        <v>0</v>
      </c>
      <c r="R239" s="14">
        <f t="shared" si="170"/>
        <v>4408.53</v>
      </c>
      <c r="S239" s="14">
        <f t="shared" si="160"/>
        <v>7363.2</v>
      </c>
      <c r="T239" s="168">
        <f t="shared" si="171"/>
        <v>43591.47</v>
      </c>
      <c r="U239" s="11"/>
      <c r="V239" s="131"/>
    </row>
    <row r="240" spans="1:22" s="39" customFormat="1" ht="24.95" customHeight="1" x14ac:dyDescent="0.25">
      <c r="A240" s="108">
        <v>197</v>
      </c>
      <c r="B240" s="12" t="s">
        <v>377</v>
      </c>
      <c r="C240" s="50" t="s">
        <v>258</v>
      </c>
      <c r="D240" s="51" t="s">
        <v>21</v>
      </c>
      <c r="E240" s="52" t="s">
        <v>104</v>
      </c>
      <c r="F240" s="55">
        <v>45589</v>
      </c>
      <c r="G240" s="55">
        <v>45771</v>
      </c>
      <c r="H240" s="53">
        <v>90000</v>
      </c>
      <c r="I240" s="53">
        <v>9324.25</v>
      </c>
      <c r="J240" s="53">
        <v>0</v>
      </c>
      <c r="K240" s="33">
        <f t="shared" si="164"/>
        <v>2583</v>
      </c>
      <c r="L240" s="33">
        <f t="shared" si="165"/>
        <v>6390</v>
      </c>
      <c r="M240" s="54">
        <v>890.22</v>
      </c>
      <c r="N240" s="33">
        <f t="shared" si="166"/>
        <v>2736</v>
      </c>
      <c r="O240" s="53">
        <f t="shared" si="167"/>
        <v>6381</v>
      </c>
      <c r="P240" s="53">
        <f t="shared" ref="P240" si="182">K240+L240+M240+N240+O240</f>
        <v>18980.22</v>
      </c>
      <c r="Q240" s="53">
        <v>1715.46</v>
      </c>
      <c r="R240" s="14">
        <f t="shared" si="170"/>
        <v>16358.71</v>
      </c>
      <c r="S240" s="14">
        <f t="shared" si="160"/>
        <v>13661.22</v>
      </c>
      <c r="T240" s="173">
        <f t="shared" si="171"/>
        <v>73641.289999999994</v>
      </c>
      <c r="U240" s="11"/>
      <c r="V240" s="131"/>
    </row>
    <row r="241" spans="1:22" s="39" customFormat="1" ht="24.95" customHeight="1" x14ac:dyDescent="0.25">
      <c r="A241" s="108">
        <v>198</v>
      </c>
      <c r="B241" s="61" t="s">
        <v>545</v>
      </c>
      <c r="C241" s="30" t="s">
        <v>32</v>
      </c>
      <c r="D241" s="51" t="s">
        <v>21</v>
      </c>
      <c r="E241" s="51" t="s">
        <v>105</v>
      </c>
      <c r="F241" s="55">
        <v>45597</v>
      </c>
      <c r="G241" s="55">
        <v>45778</v>
      </c>
      <c r="H241" s="53">
        <v>60000</v>
      </c>
      <c r="I241" s="53">
        <v>3486.68</v>
      </c>
      <c r="J241" s="53">
        <v>0</v>
      </c>
      <c r="K241" s="33">
        <f t="shared" si="164"/>
        <v>1722</v>
      </c>
      <c r="L241" s="33">
        <f t="shared" si="165"/>
        <v>4260</v>
      </c>
      <c r="M241" s="33">
        <f t="shared" ref="M241:M246" si="183">H241*1.15%</f>
        <v>690</v>
      </c>
      <c r="N241" s="33">
        <f t="shared" si="166"/>
        <v>1824</v>
      </c>
      <c r="O241" s="53">
        <f t="shared" si="167"/>
        <v>4254</v>
      </c>
      <c r="P241" s="53">
        <f t="shared" ref="P241" si="184">K241+L241+M241+N241+O241</f>
        <v>12750</v>
      </c>
      <c r="Q241" s="33">
        <v>0</v>
      </c>
      <c r="R241" s="14">
        <f t="shared" si="170"/>
        <v>7032.68</v>
      </c>
      <c r="S241" s="33">
        <f t="shared" si="160"/>
        <v>9204</v>
      </c>
      <c r="T241" s="173">
        <f t="shared" si="171"/>
        <v>52967.32</v>
      </c>
      <c r="U241" s="11"/>
      <c r="V241" s="131"/>
    </row>
    <row r="242" spans="1:22" s="39" customFormat="1" ht="24.95" customHeight="1" x14ac:dyDescent="0.25">
      <c r="A242" s="108">
        <v>199</v>
      </c>
      <c r="B242" s="12" t="s">
        <v>560</v>
      </c>
      <c r="C242" s="8" t="s">
        <v>145</v>
      </c>
      <c r="D242" s="51" t="s">
        <v>21</v>
      </c>
      <c r="E242" s="51" t="s">
        <v>104</v>
      </c>
      <c r="F242" s="32">
        <v>45627</v>
      </c>
      <c r="G242" s="62">
        <v>45809</v>
      </c>
      <c r="H242" s="53">
        <v>43000</v>
      </c>
      <c r="I242" s="53">
        <v>866.06</v>
      </c>
      <c r="J242" s="53">
        <v>0</v>
      </c>
      <c r="K242" s="33">
        <f t="shared" si="164"/>
        <v>1234.0999999999999</v>
      </c>
      <c r="L242" s="33">
        <f t="shared" si="165"/>
        <v>3053</v>
      </c>
      <c r="M242" s="33">
        <f t="shared" si="183"/>
        <v>494.5</v>
      </c>
      <c r="N242" s="33">
        <f t="shared" si="166"/>
        <v>1307.2</v>
      </c>
      <c r="O242" s="53">
        <f t="shared" si="167"/>
        <v>3048.7</v>
      </c>
      <c r="P242" s="53">
        <f t="shared" ref="P242:P248" si="185">K242+L242+M242+N242+O242</f>
        <v>9137.5</v>
      </c>
      <c r="Q242" s="33">
        <v>13241.28</v>
      </c>
      <c r="R242" s="14">
        <f t="shared" si="170"/>
        <v>16648.64</v>
      </c>
      <c r="S242" s="33">
        <f t="shared" si="160"/>
        <v>6596.2</v>
      </c>
      <c r="T242" s="173">
        <f t="shared" si="171"/>
        <v>26351.360000000001</v>
      </c>
      <c r="U242" s="11"/>
      <c r="V242" s="131"/>
    </row>
    <row r="243" spans="1:22" s="39" customFormat="1" ht="24.95" customHeight="1" x14ac:dyDescent="0.25">
      <c r="A243" s="108">
        <v>200</v>
      </c>
      <c r="B243" s="12" t="s">
        <v>561</v>
      </c>
      <c r="C243" s="30" t="s">
        <v>32</v>
      </c>
      <c r="D243" s="51" t="s">
        <v>21</v>
      </c>
      <c r="E243" s="51" t="s">
        <v>105</v>
      </c>
      <c r="F243" s="32">
        <v>45627</v>
      </c>
      <c r="G243" s="62">
        <v>45809</v>
      </c>
      <c r="H243" s="53">
        <v>70000</v>
      </c>
      <c r="I243" s="53">
        <v>5368.48</v>
      </c>
      <c r="J243" s="53">
        <v>0</v>
      </c>
      <c r="K243" s="33">
        <f t="shared" si="164"/>
        <v>2009</v>
      </c>
      <c r="L243" s="33">
        <f t="shared" si="165"/>
        <v>4970</v>
      </c>
      <c r="M243" s="33">
        <f t="shared" si="183"/>
        <v>805</v>
      </c>
      <c r="N243" s="33">
        <f t="shared" si="166"/>
        <v>2128</v>
      </c>
      <c r="O243" s="53">
        <f t="shared" si="167"/>
        <v>4963</v>
      </c>
      <c r="P243" s="53">
        <f t="shared" si="185"/>
        <v>14875</v>
      </c>
      <c r="Q243" s="33">
        <v>16369.13</v>
      </c>
      <c r="R243" s="14">
        <f t="shared" si="170"/>
        <v>25874.61</v>
      </c>
      <c r="S243" s="33">
        <f t="shared" si="160"/>
        <v>10738</v>
      </c>
      <c r="T243" s="173">
        <f t="shared" si="171"/>
        <v>44125.39</v>
      </c>
      <c r="U243" s="11"/>
      <c r="V243" s="131"/>
    </row>
    <row r="244" spans="1:22" s="11" customFormat="1" ht="24.95" customHeight="1" x14ac:dyDescent="0.25">
      <c r="A244" s="108">
        <v>201</v>
      </c>
      <c r="B244" s="12" t="s">
        <v>661</v>
      </c>
      <c r="C244" s="8" t="s">
        <v>32</v>
      </c>
      <c r="D244" s="44" t="s">
        <v>21</v>
      </c>
      <c r="E244" s="44" t="s">
        <v>105</v>
      </c>
      <c r="F244" s="13">
        <v>45689</v>
      </c>
      <c r="G244" s="13">
        <v>45870</v>
      </c>
      <c r="H244" s="46">
        <v>55000</v>
      </c>
      <c r="I244" s="46">
        <f t="array" ref="I244">[1]!'!NOMINA PERSONAL TEMPORAL FEBRER!F463C9'</f>
        <v>2559.6799999999998</v>
      </c>
      <c r="J244" s="46">
        <v>0</v>
      </c>
      <c r="K244" s="14">
        <f t="shared" si="164"/>
        <v>1578.5</v>
      </c>
      <c r="L244" s="14">
        <f t="shared" si="165"/>
        <v>3905</v>
      </c>
      <c r="M244" s="14">
        <f t="shared" si="183"/>
        <v>632.5</v>
      </c>
      <c r="N244" s="14">
        <f t="shared" si="166"/>
        <v>1672</v>
      </c>
      <c r="O244" s="46">
        <f t="shared" si="167"/>
        <v>3899.5</v>
      </c>
      <c r="P244" s="46">
        <f t="shared" si="185"/>
        <v>11687.5</v>
      </c>
      <c r="Q244" s="14">
        <v>0</v>
      </c>
      <c r="R244" s="14">
        <f t="shared" si="170"/>
        <v>5810.18</v>
      </c>
      <c r="S244" s="14">
        <f t="shared" si="160"/>
        <v>8437</v>
      </c>
      <c r="T244" s="169">
        <f t="shared" si="171"/>
        <v>49189.82</v>
      </c>
      <c r="V244" s="131"/>
    </row>
    <row r="245" spans="1:22" s="11" customFormat="1" ht="24.95" customHeight="1" x14ac:dyDescent="0.25">
      <c r="A245" s="108">
        <v>202</v>
      </c>
      <c r="B245" s="12" t="s">
        <v>662</v>
      </c>
      <c r="C245" s="8" t="s">
        <v>32</v>
      </c>
      <c r="D245" s="44" t="s">
        <v>21</v>
      </c>
      <c r="E245" s="44" t="s">
        <v>104</v>
      </c>
      <c r="F245" s="13">
        <v>45689</v>
      </c>
      <c r="G245" s="13">
        <v>45870</v>
      </c>
      <c r="H245" s="46">
        <v>55000</v>
      </c>
      <c r="I245" s="46">
        <v>2559.6799999999998</v>
      </c>
      <c r="J245" s="46">
        <v>0</v>
      </c>
      <c r="K245" s="14">
        <f t="shared" si="164"/>
        <v>1578.5</v>
      </c>
      <c r="L245" s="14">
        <f t="shared" si="165"/>
        <v>3905</v>
      </c>
      <c r="M245" s="14">
        <f t="shared" si="183"/>
        <v>632.5</v>
      </c>
      <c r="N245" s="14">
        <f t="shared" si="166"/>
        <v>1672</v>
      </c>
      <c r="O245" s="46">
        <f t="shared" si="167"/>
        <v>3899.5</v>
      </c>
      <c r="P245" s="46">
        <f t="shared" si="185"/>
        <v>11687.5</v>
      </c>
      <c r="Q245" s="14">
        <v>0</v>
      </c>
      <c r="R245" s="14">
        <f t="shared" ref="R245:R246" si="186">I245+K245+N245+Q245</f>
        <v>5810.18</v>
      </c>
      <c r="S245" s="14">
        <f t="shared" si="160"/>
        <v>8437</v>
      </c>
      <c r="T245" s="169">
        <f t="shared" si="171"/>
        <v>49189.82</v>
      </c>
      <c r="V245" s="131"/>
    </row>
    <row r="246" spans="1:22" s="39" customFormat="1" ht="24.95" customHeight="1" x14ac:dyDescent="0.25">
      <c r="A246" s="108">
        <v>203</v>
      </c>
      <c r="B246" s="29" t="s">
        <v>717</v>
      </c>
      <c r="C246" s="30" t="s">
        <v>32</v>
      </c>
      <c r="D246" s="51" t="s">
        <v>21</v>
      </c>
      <c r="E246" s="31" t="s">
        <v>105</v>
      </c>
      <c r="F246" s="55">
        <v>45717</v>
      </c>
      <c r="G246" s="55">
        <v>45901</v>
      </c>
      <c r="H246" s="33">
        <v>65000</v>
      </c>
      <c r="I246" s="33">
        <v>4427.58</v>
      </c>
      <c r="J246" s="33">
        <v>0</v>
      </c>
      <c r="K246" s="33">
        <f t="shared" si="164"/>
        <v>1865.5</v>
      </c>
      <c r="L246" s="33">
        <f t="shared" si="165"/>
        <v>4615</v>
      </c>
      <c r="M246" s="35">
        <f t="shared" si="183"/>
        <v>747.5</v>
      </c>
      <c r="N246" s="33">
        <f t="shared" si="166"/>
        <v>1976</v>
      </c>
      <c r="O246" s="33">
        <f t="shared" si="167"/>
        <v>4608.5</v>
      </c>
      <c r="P246" s="33">
        <f t="shared" si="185"/>
        <v>13812.5</v>
      </c>
      <c r="Q246" s="33">
        <f t="shared" ref="Q246" si="187">J246</f>
        <v>0</v>
      </c>
      <c r="R246" s="33">
        <f t="shared" si="186"/>
        <v>8269.08</v>
      </c>
      <c r="S246" s="33">
        <f t="shared" ref="S246" si="188">L246+M246+O246</f>
        <v>9971</v>
      </c>
      <c r="T246" s="172">
        <f t="shared" si="171"/>
        <v>56730.92</v>
      </c>
      <c r="V246" s="134"/>
    </row>
    <row r="247" spans="1:22" s="39" customFormat="1" ht="24.95" customHeight="1" x14ac:dyDescent="0.3">
      <c r="A247" s="99" t="s">
        <v>652</v>
      </c>
      <c r="B247" s="10"/>
      <c r="C247" s="10"/>
      <c r="D247" s="10"/>
      <c r="E247" s="10"/>
      <c r="F247" s="19"/>
      <c r="G247" s="19"/>
      <c r="H247" s="10"/>
      <c r="I247" s="10"/>
      <c r="J247" s="10"/>
      <c r="K247" s="10"/>
      <c r="L247" s="21"/>
      <c r="M247" s="21"/>
      <c r="N247" s="10"/>
      <c r="O247" s="10"/>
      <c r="P247" s="10"/>
      <c r="Q247" s="10"/>
      <c r="R247" s="10"/>
      <c r="S247" s="68"/>
      <c r="T247" s="170"/>
      <c r="U247" s="11"/>
      <c r="V247" s="131"/>
    </row>
    <row r="248" spans="1:22" s="11" customFormat="1" ht="24.95" customHeight="1" x14ac:dyDescent="0.25">
      <c r="A248" s="108">
        <v>204</v>
      </c>
      <c r="B248" s="12" t="s">
        <v>653</v>
      </c>
      <c r="C248" s="8" t="s">
        <v>654</v>
      </c>
      <c r="D248" s="44" t="s">
        <v>21</v>
      </c>
      <c r="E248" s="44" t="s">
        <v>104</v>
      </c>
      <c r="F248" s="13">
        <v>45689</v>
      </c>
      <c r="G248" s="13">
        <v>45870</v>
      </c>
      <c r="H248" s="46">
        <v>110000</v>
      </c>
      <c r="I248" s="46">
        <v>14457.62</v>
      </c>
      <c r="J248" s="46">
        <v>0</v>
      </c>
      <c r="K248" s="14">
        <f>H248*2.87%</f>
        <v>3157</v>
      </c>
      <c r="L248" s="14">
        <f>H248*7.1%</f>
        <v>7810</v>
      </c>
      <c r="M248" s="14">
        <v>890.22</v>
      </c>
      <c r="N248" s="14">
        <f>H248*3.04%</f>
        <v>3344</v>
      </c>
      <c r="O248" s="46">
        <f>H248*7.09%</f>
        <v>7799</v>
      </c>
      <c r="P248" s="46">
        <f t="shared" si="185"/>
        <v>23000.22</v>
      </c>
      <c r="Q248" s="14">
        <v>31853.59</v>
      </c>
      <c r="R248" s="14">
        <f>I248+K248+N248+Q248</f>
        <v>52812.21</v>
      </c>
      <c r="S248" s="14">
        <f t="shared" si="160"/>
        <v>16499.22</v>
      </c>
      <c r="T248" s="169">
        <f>H248-R248</f>
        <v>57187.79</v>
      </c>
      <c r="V248" s="131"/>
    </row>
    <row r="249" spans="1:22" s="27" customFormat="1" ht="24.95" customHeight="1" x14ac:dyDescent="0.3">
      <c r="A249" s="99" t="s">
        <v>642</v>
      </c>
      <c r="B249" s="10"/>
      <c r="C249" s="10"/>
      <c r="D249" s="10"/>
      <c r="E249" s="10"/>
      <c r="F249" s="19"/>
      <c r="G249" s="19"/>
      <c r="H249" s="10"/>
      <c r="I249" s="10"/>
      <c r="J249" s="10"/>
      <c r="K249" s="10"/>
      <c r="L249" s="21"/>
      <c r="M249" s="21"/>
      <c r="N249" s="10"/>
      <c r="O249" s="10"/>
      <c r="P249" s="10"/>
      <c r="Q249" s="10"/>
      <c r="R249" s="10"/>
      <c r="S249" s="68"/>
      <c r="T249" s="170"/>
      <c r="U249" s="11"/>
      <c r="V249" s="131"/>
    </row>
    <row r="250" spans="1:22" s="11" customFormat="1" ht="24.95" customHeight="1" x14ac:dyDescent="0.25">
      <c r="A250" s="108">
        <v>205</v>
      </c>
      <c r="B250" s="12" t="s">
        <v>493</v>
      </c>
      <c r="C250" s="8" t="s">
        <v>686</v>
      </c>
      <c r="D250" s="9" t="s">
        <v>21</v>
      </c>
      <c r="E250" s="17" t="s">
        <v>105</v>
      </c>
      <c r="F250" s="13">
        <v>45730</v>
      </c>
      <c r="G250" s="13">
        <v>45914</v>
      </c>
      <c r="H250" s="14">
        <v>127500</v>
      </c>
      <c r="I250" s="14">
        <v>0</v>
      </c>
      <c r="J250" s="14">
        <v>0</v>
      </c>
      <c r="K250" s="14">
        <f>H250*2.87%</f>
        <v>3659.25</v>
      </c>
      <c r="L250" s="14">
        <f>H250*7.1%</f>
        <v>9052.5</v>
      </c>
      <c r="M250" s="22">
        <v>890.22</v>
      </c>
      <c r="N250" s="14">
        <f>H250*3.04%</f>
        <v>3876</v>
      </c>
      <c r="O250" s="46">
        <f>H250*7.09%</f>
        <v>9039.75</v>
      </c>
      <c r="P250" s="14">
        <f>K250+L250+M250+N250+O250</f>
        <v>26517.72</v>
      </c>
      <c r="Q250" s="14">
        <f>J250</f>
        <v>0</v>
      </c>
      <c r="R250" s="14">
        <f>I250+K250+N250+Q250</f>
        <v>7535.25</v>
      </c>
      <c r="S250" s="14">
        <f>L250+M250+O250</f>
        <v>18982.47</v>
      </c>
      <c r="T250" s="168">
        <f>H250-R250</f>
        <v>119964.75</v>
      </c>
      <c r="V250" s="131"/>
    </row>
    <row r="251" spans="1:22" s="16" customFormat="1" ht="24.95" customHeight="1" x14ac:dyDescent="0.25">
      <c r="A251" s="108">
        <v>206</v>
      </c>
      <c r="B251" s="12" t="s">
        <v>45</v>
      </c>
      <c r="C251" s="8" t="s">
        <v>37</v>
      </c>
      <c r="D251" s="9" t="s">
        <v>21</v>
      </c>
      <c r="E251" s="17" t="s">
        <v>105</v>
      </c>
      <c r="F251" s="13">
        <v>45597</v>
      </c>
      <c r="G251" s="13">
        <v>45778</v>
      </c>
      <c r="H251" s="14">
        <v>48000</v>
      </c>
      <c r="I251" s="14">
        <v>1571.73</v>
      </c>
      <c r="J251" s="14">
        <v>0</v>
      </c>
      <c r="K251" s="14">
        <f>H251*2.87%</f>
        <v>1377.6</v>
      </c>
      <c r="L251" s="14">
        <f>H251*7.1%</f>
        <v>3408</v>
      </c>
      <c r="M251" s="22">
        <f>H251*1.15%</f>
        <v>552</v>
      </c>
      <c r="N251" s="14">
        <f>H251*3.04%</f>
        <v>1459.2</v>
      </c>
      <c r="O251" s="14">
        <f>H251*7.09%</f>
        <v>3403.2</v>
      </c>
      <c r="P251" s="14">
        <f>K251+L251+M251+N251+O251</f>
        <v>10200</v>
      </c>
      <c r="Q251" s="14">
        <f>J251</f>
        <v>0</v>
      </c>
      <c r="R251" s="14">
        <f>I251+K251+N251+Q251</f>
        <v>4408.53</v>
      </c>
      <c r="S251" s="14">
        <f>L251+M251+O251</f>
        <v>7363.2</v>
      </c>
      <c r="T251" s="168">
        <f>H251-R251</f>
        <v>43591.47</v>
      </c>
      <c r="U251" s="11"/>
      <c r="V251" s="131"/>
    </row>
    <row r="252" spans="1:22" s="16" customFormat="1" ht="24.95" customHeight="1" x14ac:dyDescent="0.25">
      <c r="A252" s="108">
        <v>207</v>
      </c>
      <c r="B252" s="12" t="s">
        <v>442</v>
      </c>
      <c r="C252" s="8" t="s">
        <v>32</v>
      </c>
      <c r="D252" s="9" t="s">
        <v>21</v>
      </c>
      <c r="E252" s="17" t="s">
        <v>104</v>
      </c>
      <c r="F252" s="13">
        <v>45689</v>
      </c>
      <c r="G252" s="13">
        <v>45870</v>
      </c>
      <c r="H252" s="14">
        <v>60000</v>
      </c>
      <c r="I252" s="14">
        <v>3486.68</v>
      </c>
      <c r="J252" s="14">
        <v>0</v>
      </c>
      <c r="K252" s="14">
        <f>H252*2.87%</f>
        <v>1722</v>
      </c>
      <c r="L252" s="14">
        <f>H252*7.1%</f>
        <v>4260</v>
      </c>
      <c r="M252" s="14">
        <f>H252*1.15%</f>
        <v>690</v>
      </c>
      <c r="N252" s="14">
        <f>H252*3.04%</f>
        <v>1824</v>
      </c>
      <c r="O252" s="53">
        <f>H252*7.09%</f>
        <v>4254</v>
      </c>
      <c r="P252" s="14">
        <f>K252+L252+M252+N252+O252</f>
        <v>12750</v>
      </c>
      <c r="Q252" s="14">
        <f>J252</f>
        <v>0</v>
      </c>
      <c r="R252" s="14">
        <f>I252+K252+N252+Q252</f>
        <v>7032.68</v>
      </c>
      <c r="S252" s="14">
        <f t="shared" ref="S252" si="189">L252+M252+O252</f>
        <v>9204</v>
      </c>
      <c r="T252" s="168">
        <f>H252-R252</f>
        <v>52967.32</v>
      </c>
      <c r="U252" s="11"/>
      <c r="V252" s="131"/>
    </row>
    <row r="253" spans="1:22" s="28" customFormat="1" ht="24.95" customHeight="1" x14ac:dyDescent="0.3">
      <c r="A253" s="99" t="s">
        <v>281</v>
      </c>
      <c r="B253" s="10"/>
      <c r="C253" s="10"/>
      <c r="D253" s="10"/>
      <c r="E253" s="10"/>
      <c r="F253" s="19"/>
      <c r="G253" s="19"/>
      <c r="H253" s="10"/>
      <c r="I253" s="10"/>
      <c r="J253" s="10"/>
      <c r="K253" s="10"/>
      <c r="L253" s="21"/>
      <c r="M253" s="21"/>
      <c r="N253" s="10"/>
      <c r="O253" s="10"/>
      <c r="P253" s="10"/>
      <c r="Q253" s="10"/>
      <c r="R253" s="10"/>
      <c r="S253" s="68"/>
      <c r="T253" s="170"/>
      <c r="U253" s="11"/>
      <c r="V253" s="131"/>
    </row>
    <row r="254" spans="1:22" s="16" customFormat="1" ht="24.95" customHeight="1" x14ac:dyDescent="0.25">
      <c r="A254" s="108">
        <v>208</v>
      </c>
      <c r="B254" s="130" t="s">
        <v>282</v>
      </c>
      <c r="C254" s="43" t="s">
        <v>388</v>
      </c>
      <c r="D254" s="44" t="s">
        <v>21</v>
      </c>
      <c r="E254" s="44" t="s">
        <v>105</v>
      </c>
      <c r="F254" s="45">
        <v>45566</v>
      </c>
      <c r="G254" s="45">
        <v>45748</v>
      </c>
      <c r="H254" s="46">
        <v>170000</v>
      </c>
      <c r="I254" s="46">
        <v>2556.4899999999998</v>
      </c>
      <c r="J254" s="46">
        <v>0</v>
      </c>
      <c r="K254" s="14">
        <f>H254*2.87%</f>
        <v>4879</v>
      </c>
      <c r="L254" s="14">
        <f>H254*7.1%</f>
        <v>12070</v>
      </c>
      <c r="M254" s="53">
        <v>890.22</v>
      </c>
      <c r="N254" s="14">
        <f>H254*3.04%</f>
        <v>5168</v>
      </c>
      <c r="O254" s="14">
        <f>H254*7.09%</f>
        <v>12053</v>
      </c>
      <c r="P254" s="46">
        <f>K254+L254+M254+N254+O254</f>
        <v>35060.22</v>
      </c>
      <c r="Q254" s="46">
        <v>22581.88</v>
      </c>
      <c r="R254" s="14">
        <f>I254+K254+N254+Q254</f>
        <v>35185.370000000003</v>
      </c>
      <c r="S254" s="14">
        <f t="shared" si="160"/>
        <v>25013.22</v>
      </c>
      <c r="T254" s="169">
        <f>H254-R254</f>
        <v>134814.63</v>
      </c>
      <c r="U254" s="11"/>
      <c r="V254" s="131"/>
    </row>
    <row r="255" spans="1:22" s="28" customFormat="1" ht="24.95" customHeight="1" x14ac:dyDescent="0.3">
      <c r="A255" s="99" t="s">
        <v>227</v>
      </c>
      <c r="B255" s="10"/>
      <c r="C255" s="10"/>
      <c r="D255" s="10"/>
      <c r="E255" s="10"/>
      <c r="F255" s="19"/>
      <c r="G255" s="19"/>
      <c r="H255" s="10"/>
      <c r="I255" s="10"/>
      <c r="J255" s="10"/>
      <c r="K255" s="10"/>
      <c r="L255" s="21"/>
      <c r="M255" s="21"/>
      <c r="N255" s="10"/>
      <c r="O255" s="10"/>
      <c r="P255" s="10"/>
      <c r="Q255" s="10"/>
      <c r="R255" s="10"/>
      <c r="S255" s="68"/>
      <c r="T255" s="170"/>
      <c r="U255" s="11"/>
      <c r="V255" s="131"/>
    </row>
    <row r="256" spans="1:22" s="16" customFormat="1" ht="24.95" customHeight="1" x14ac:dyDescent="0.25">
      <c r="A256" s="108">
        <v>209</v>
      </c>
      <c r="B256" s="12" t="s">
        <v>207</v>
      </c>
      <c r="C256" s="8" t="s">
        <v>540</v>
      </c>
      <c r="D256" s="9" t="s">
        <v>21</v>
      </c>
      <c r="E256" s="9" t="s">
        <v>104</v>
      </c>
      <c r="F256" s="45">
        <v>45658</v>
      </c>
      <c r="G256" s="45">
        <v>45839</v>
      </c>
      <c r="H256" s="14">
        <v>130000</v>
      </c>
      <c r="I256" s="14">
        <v>19162.12</v>
      </c>
      <c r="J256" s="14">
        <v>0</v>
      </c>
      <c r="K256" s="14">
        <f>H256*2.87%</f>
        <v>3731</v>
      </c>
      <c r="L256" s="14">
        <f>H256*7.1%</f>
        <v>9230</v>
      </c>
      <c r="M256" s="33">
        <v>890.22</v>
      </c>
      <c r="N256" s="14">
        <f>H256*3.04%</f>
        <v>3952</v>
      </c>
      <c r="O256" s="14">
        <f>H256*7.09%</f>
        <v>9217</v>
      </c>
      <c r="P256" s="14">
        <f t="shared" ref="P256" si="190">K256+L256+M256+N256+O256</f>
        <v>27020.22</v>
      </c>
      <c r="Q256" s="14">
        <v>5066</v>
      </c>
      <c r="R256" s="14">
        <f>I256+K256+N256+Q256</f>
        <v>31911.119999999999</v>
      </c>
      <c r="S256" s="14">
        <f>L256+M256+O256</f>
        <v>19337.22</v>
      </c>
      <c r="T256" s="168">
        <f>H256-R256</f>
        <v>98088.88</v>
      </c>
      <c r="U256" s="11"/>
      <c r="V256" s="131"/>
    </row>
    <row r="257" spans="1:22" ht="24.95" customHeight="1" x14ac:dyDescent="0.3">
      <c r="A257" s="73" t="s">
        <v>576</v>
      </c>
      <c r="B257" s="73"/>
      <c r="C257" s="10"/>
      <c r="D257" s="10"/>
      <c r="E257" s="10"/>
      <c r="F257" s="10"/>
      <c r="G257" s="74"/>
      <c r="H257" s="74"/>
      <c r="I257" s="74"/>
      <c r="J257" s="74"/>
      <c r="K257" s="74"/>
      <c r="L257" s="74"/>
      <c r="M257" s="74"/>
      <c r="N257" s="74"/>
      <c r="O257" s="68"/>
      <c r="P257" s="68"/>
      <c r="Q257" s="68"/>
      <c r="R257" s="68"/>
      <c r="S257" s="75"/>
      <c r="T257" s="75"/>
      <c r="U257" s="11"/>
      <c r="V257" s="131"/>
    </row>
    <row r="258" spans="1:22" s="16" customFormat="1" ht="24.95" customHeight="1" x14ac:dyDescent="0.25">
      <c r="A258" s="108">
        <v>210</v>
      </c>
      <c r="B258" s="130" t="s">
        <v>577</v>
      </c>
      <c r="C258" s="43" t="s">
        <v>578</v>
      </c>
      <c r="D258" s="44" t="s">
        <v>21</v>
      </c>
      <c r="E258" s="9" t="s">
        <v>104</v>
      </c>
      <c r="F258" s="45">
        <v>45717</v>
      </c>
      <c r="G258" s="45">
        <v>45901</v>
      </c>
      <c r="H258" s="46">
        <v>110000</v>
      </c>
      <c r="I258" s="46">
        <v>14457.62</v>
      </c>
      <c r="J258" s="46">
        <v>0</v>
      </c>
      <c r="K258" s="14">
        <f>H258*2.87%</f>
        <v>3157</v>
      </c>
      <c r="L258" s="14">
        <f>H258*7.1%</f>
        <v>7810</v>
      </c>
      <c r="M258" s="46">
        <v>890.22</v>
      </c>
      <c r="N258" s="14">
        <f>H258*3.04%</f>
        <v>3344</v>
      </c>
      <c r="O258" s="14">
        <f>H258*7.09%</f>
        <v>7799</v>
      </c>
      <c r="P258" s="46">
        <f>K258+L258+M258+N258+O258</f>
        <v>23000.22</v>
      </c>
      <c r="Q258" s="14">
        <f>J258</f>
        <v>0</v>
      </c>
      <c r="R258" s="14">
        <f>I258+K258+N258+Q258</f>
        <v>20958.62</v>
      </c>
      <c r="S258" s="14">
        <f t="shared" si="160"/>
        <v>16499.22</v>
      </c>
      <c r="T258" s="169">
        <f>H258-R258</f>
        <v>89041.38</v>
      </c>
      <c r="U258" s="11"/>
      <c r="V258" s="131"/>
    </row>
    <row r="259" spans="1:22" s="27" customFormat="1" ht="24.95" customHeight="1" x14ac:dyDescent="0.3">
      <c r="A259" s="99" t="s">
        <v>292</v>
      </c>
      <c r="B259" s="10"/>
      <c r="C259" s="10"/>
      <c r="D259" s="10"/>
      <c r="E259" s="10"/>
      <c r="F259" s="19"/>
      <c r="G259" s="19"/>
      <c r="H259" s="10"/>
      <c r="I259" s="10"/>
      <c r="J259" s="10"/>
      <c r="K259" s="10"/>
      <c r="L259" s="21"/>
      <c r="M259" s="21"/>
      <c r="N259" s="10"/>
      <c r="O259" s="10"/>
      <c r="P259" s="10"/>
      <c r="Q259" s="10"/>
      <c r="R259" s="10"/>
      <c r="S259" s="68"/>
      <c r="T259" s="170"/>
      <c r="U259" s="11"/>
      <c r="V259" s="131"/>
    </row>
    <row r="260" spans="1:22" s="11" customFormat="1" ht="24.95" customHeight="1" x14ac:dyDescent="0.25">
      <c r="A260" s="108">
        <v>211</v>
      </c>
      <c r="B260" s="12" t="s">
        <v>293</v>
      </c>
      <c r="C260" s="8" t="s">
        <v>25</v>
      </c>
      <c r="D260" s="9" t="s">
        <v>21</v>
      </c>
      <c r="E260" s="17" t="s">
        <v>105</v>
      </c>
      <c r="F260" s="32">
        <v>45627</v>
      </c>
      <c r="G260" s="62">
        <v>45809</v>
      </c>
      <c r="H260" s="14">
        <v>110000</v>
      </c>
      <c r="I260" s="14">
        <v>14028.75</v>
      </c>
      <c r="J260" s="14">
        <v>0</v>
      </c>
      <c r="K260" s="14">
        <f t="shared" ref="K260:K268" si="191">H260*2.87%</f>
        <v>3157</v>
      </c>
      <c r="L260" s="14">
        <f t="shared" ref="L260:L268" si="192">H260*7.1%</f>
        <v>7810</v>
      </c>
      <c r="M260" s="22">
        <v>890.22</v>
      </c>
      <c r="N260" s="14">
        <f t="shared" ref="N260:N268" si="193">H260*3.04%</f>
        <v>3344</v>
      </c>
      <c r="O260" s="14">
        <f t="shared" ref="O260:O268" si="194">H260*7.09%</f>
        <v>7799</v>
      </c>
      <c r="P260" s="14">
        <f t="shared" ref="P260:P261" si="195">K260+L260+M260+N260+O260</f>
        <v>23000.22</v>
      </c>
      <c r="Q260" s="14">
        <v>1715.46</v>
      </c>
      <c r="R260" s="14">
        <f t="shared" ref="R260:R268" si="196">I260+K260+N260+Q260</f>
        <v>22245.21</v>
      </c>
      <c r="S260" s="14">
        <f t="shared" ref="S260:S265" si="197">L260+M260+O260</f>
        <v>16499.22</v>
      </c>
      <c r="T260" s="168">
        <f t="shared" ref="T260:T268" si="198">H260-R260</f>
        <v>87754.79</v>
      </c>
      <c r="V260" s="131"/>
    </row>
    <row r="261" spans="1:22" s="11" customFormat="1" ht="24.95" customHeight="1" x14ac:dyDescent="0.25">
      <c r="A261" s="108">
        <v>212</v>
      </c>
      <c r="B261" s="12" t="s">
        <v>280</v>
      </c>
      <c r="C261" s="8" t="s">
        <v>465</v>
      </c>
      <c r="D261" s="9" t="s">
        <v>21</v>
      </c>
      <c r="E261" s="9" t="s">
        <v>104</v>
      </c>
      <c r="F261" s="13">
        <v>45582</v>
      </c>
      <c r="G261" s="13">
        <v>45764</v>
      </c>
      <c r="H261" s="14">
        <v>65000</v>
      </c>
      <c r="I261" s="14">
        <v>4427.58</v>
      </c>
      <c r="J261" s="14">
        <v>0</v>
      </c>
      <c r="K261" s="14">
        <f t="shared" si="191"/>
        <v>1865.5</v>
      </c>
      <c r="L261" s="14">
        <f t="shared" si="192"/>
        <v>4615</v>
      </c>
      <c r="M261" s="35">
        <f t="shared" ref="M261:M268" si="199">H261*1.15%</f>
        <v>747.5</v>
      </c>
      <c r="N261" s="14">
        <f t="shared" si="193"/>
        <v>1976</v>
      </c>
      <c r="O261" s="14">
        <f t="shared" si="194"/>
        <v>4608.5</v>
      </c>
      <c r="P261" s="14">
        <f t="shared" si="195"/>
        <v>13812.5</v>
      </c>
      <c r="Q261" s="14">
        <f t="shared" ref="Q261" si="200">J261</f>
        <v>0</v>
      </c>
      <c r="R261" s="14">
        <f t="shared" si="196"/>
        <v>8269.08</v>
      </c>
      <c r="S261" s="14">
        <f t="shared" si="197"/>
        <v>9971</v>
      </c>
      <c r="T261" s="168">
        <f t="shared" si="198"/>
        <v>56730.92</v>
      </c>
      <c r="V261" s="131"/>
    </row>
    <row r="262" spans="1:22" s="11" customFormat="1" ht="24.95" customHeight="1" x14ac:dyDescent="0.25">
      <c r="A262" s="108">
        <v>213</v>
      </c>
      <c r="B262" s="12" t="s">
        <v>62</v>
      </c>
      <c r="C262" s="8" t="s">
        <v>465</v>
      </c>
      <c r="D262" s="9" t="s">
        <v>21</v>
      </c>
      <c r="E262" s="17" t="s">
        <v>105</v>
      </c>
      <c r="F262" s="13">
        <v>45612</v>
      </c>
      <c r="G262" s="13">
        <v>45793</v>
      </c>
      <c r="H262" s="14">
        <v>65000</v>
      </c>
      <c r="I262" s="14">
        <v>4427.58</v>
      </c>
      <c r="J262" s="14">
        <v>0</v>
      </c>
      <c r="K262" s="14">
        <f t="shared" si="191"/>
        <v>1865.5</v>
      </c>
      <c r="L262" s="14">
        <f t="shared" si="192"/>
        <v>4615</v>
      </c>
      <c r="M262" s="35">
        <f t="shared" si="199"/>
        <v>747.5</v>
      </c>
      <c r="N262" s="14">
        <f t="shared" si="193"/>
        <v>1976</v>
      </c>
      <c r="O262" s="14">
        <f t="shared" si="194"/>
        <v>4608.5</v>
      </c>
      <c r="P262" s="14">
        <f t="shared" ref="P262:P266" si="201">K262+L262+M262+N262+O262</f>
        <v>13812.5</v>
      </c>
      <c r="Q262" s="14">
        <f>J262</f>
        <v>0</v>
      </c>
      <c r="R262" s="14">
        <f t="shared" si="196"/>
        <v>8269.08</v>
      </c>
      <c r="S262" s="14">
        <f t="shared" si="197"/>
        <v>9971</v>
      </c>
      <c r="T262" s="168">
        <f t="shared" si="198"/>
        <v>56730.92</v>
      </c>
      <c r="V262" s="131"/>
    </row>
    <row r="263" spans="1:22" s="11" customFormat="1" ht="24.95" customHeight="1" x14ac:dyDescent="0.25">
      <c r="A263" s="108">
        <v>214</v>
      </c>
      <c r="B263" s="12" t="s">
        <v>278</v>
      </c>
      <c r="C263" s="8" t="s">
        <v>253</v>
      </c>
      <c r="D263" s="9" t="s">
        <v>21</v>
      </c>
      <c r="E263" s="17" t="s">
        <v>105</v>
      </c>
      <c r="F263" s="45">
        <v>45566</v>
      </c>
      <c r="G263" s="45">
        <v>45748</v>
      </c>
      <c r="H263" s="14">
        <v>75000</v>
      </c>
      <c r="I263" s="14">
        <v>6309.38</v>
      </c>
      <c r="J263" s="14">
        <v>0</v>
      </c>
      <c r="K263" s="14">
        <f t="shared" si="191"/>
        <v>2152.5</v>
      </c>
      <c r="L263" s="14">
        <f t="shared" si="192"/>
        <v>5325</v>
      </c>
      <c r="M263" s="35">
        <f t="shared" si="199"/>
        <v>862.5</v>
      </c>
      <c r="N263" s="14">
        <f t="shared" si="193"/>
        <v>2280</v>
      </c>
      <c r="O263" s="14">
        <f t="shared" si="194"/>
        <v>5317.5</v>
      </c>
      <c r="P263" s="14">
        <f t="shared" si="201"/>
        <v>15937.5</v>
      </c>
      <c r="Q263" s="14">
        <v>10066</v>
      </c>
      <c r="R263" s="14">
        <f t="shared" si="196"/>
        <v>20807.88</v>
      </c>
      <c r="S263" s="14">
        <f t="shared" si="197"/>
        <v>11505</v>
      </c>
      <c r="T263" s="168">
        <f t="shared" si="198"/>
        <v>54192.12</v>
      </c>
      <c r="V263" s="131"/>
    </row>
    <row r="264" spans="1:22" s="16" customFormat="1" ht="24.95" customHeight="1" x14ac:dyDescent="0.25">
      <c r="A264" s="108">
        <v>215</v>
      </c>
      <c r="B264" s="12" t="s">
        <v>165</v>
      </c>
      <c r="C264" s="8" t="s">
        <v>137</v>
      </c>
      <c r="D264" s="9" t="s">
        <v>21</v>
      </c>
      <c r="E264" s="17" t="s">
        <v>105</v>
      </c>
      <c r="F264" s="13">
        <v>45690</v>
      </c>
      <c r="G264" s="13">
        <v>45871</v>
      </c>
      <c r="H264" s="14">
        <v>43000</v>
      </c>
      <c r="I264" s="14">
        <v>866.06</v>
      </c>
      <c r="J264" s="14">
        <v>0</v>
      </c>
      <c r="K264" s="14">
        <f t="shared" si="191"/>
        <v>1234.0999999999999</v>
      </c>
      <c r="L264" s="14">
        <f t="shared" si="192"/>
        <v>3053</v>
      </c>
      <c r="M264" s="35">
        <f t="shared" si="199"/>
        <v>494.5</v>
      </c>
      <c r="N264" s="14">
        <f t="shared" si="193"/>
        <v>1307.2</v>
      </c>
      <c r="O264" s="14">
        <f t="shared" si="194"/>
        <v>3048.7</v>
      </c>
      <c r="P264" s="14">
        <f t="shared" si="201"/>
        <v>9137.5</v>
      </c>
      <c r="Q264" s="14">
        <f t="shared" ref="Q264:Q265" si="202">J264</f>
        <v>0</v>
      </c>
      <c r="R264" s="14">
        <f t="shared" si="196"/>
        <v>3407.36</v>
      </c>
      <c r="S264" s="14">
        <f t="shared" si="197"/>
        <v>6596.2</v>
      </c>
      <c r="T264" s="168">
        <f t="shared" si="198"/>
        <v>39592.639999999999</v>
      </c>
      <c r="U264" s="11"/>
      <c r="V264" s="131"/>
    </row>
    <row r="265" spans="1:22" s="16" customFormat="1" ht="24.95" customHeight="1" x14ac:dyDescent="0.25">
      <c r="A265" s="108">
        <v>216</v>
      </c>
      <c r="B265" s="12" t="s">
        <v>558</v>
      </c>
      <c r="C265" s="8" t="s">
        <v>465</v>
      </c>
      <c r="D265" s="9" t="s">
        <v>21</v>
      </c>
      <c r="E265" s="17" t="s">
        <v>105</v>
      </c>
      <c r="F265" s="32">
        <v>45627</v>
      </c>
      <c r="G265" s="62">
        <v>45809</v>
      </c>
      <c r="H265" s="14">
        <v>55000</v>
      </c>
      <c r="I265" s="14">
        <v>2559.6799999999998</v>
      </c>
      <c r="J265" s="14">
        <v>0</v>
      </c>
      <c r="K265" s="14">
        <f t="shared" si="191"/>
        <v>1578.5</v>
      </c>
      <c r="L265" s="14">
        <f t="shared" si="192"/>
        <v>3905</v>
      </c>
      <c r="M265" s="35">
        <f t="shared" si="199"/>
        <v>632.5</v>
      </c>
      <c r="N265" s="14">
        <f t="shared" si="193"/>
        <v>1672</v>
      </c>
      <c r="O265" s="14">
        <f t="shared" si="194"/>
        <v>3899.5</v>
      </c>
      <c r="P265" s="14">
        <f t="shared" si="201"/>
        <v>11687.5</v>
      </c>
      <c r="Q265" s="14">
        <f t="shared" si="202"/>
        <v>0</v>
      </c>
      <c r="R265" s="14">
        <f t="shared" si="196"/>
        <v>5810.18</v>
      </c>
      <c r="S265" s="14">
        <f t="shared" si="197"/>
        <v>8437</v>
      </c>
      <c r="T265" s="168">
        <f t="shared" si="198"/>
        <v>49189.82</v>
      </c>
      <c r="U265" s="11"/>
      <c r="V265" s="131"/>
    </row>
    <row r="266" spans="1:22" s="16" customFormat="1" ht="24.95" customHeight="1" x14ac:dyDescent="0.25">
      <c r="A266" s="108">
        <v>217</v>
      </c>
      <c r="B266" s="12" t="s">
        <v>559</v>
      </c>
      <c r="C266" s="8" t="s">
        <v>465</v>
      </c>
      <c r="D266" s="9" t="s">
        <v>21</v>
      </c>
      <c r="E266" s="17" t="s">
        <v>105</v>
      </c>
      <c r="F266" s="32">
        <v>45627</v>
      </c>
      <c r="G266" s="62">
        <v>45809</v>
      </c>
      <c r="H266" s="14">
        <v>55000</v>
      </c>
      <c r="I266" s="14">
        <v>2559.6799999999998</v>
      </c>
      <c r="J266" s="14">
        <v>0</v>
      </c>
      <c r="K266" s="14">
        <f t="shared" si="191"/>
        <v>1578.5</v>
      </c>
      <c r="L266" s="14">
        <f t="shared" si="192"/>
        <v>3905</v>
      </c>
      <c r="M266" s="35">
        <f t="shared" si="199"/>
        <v>632.5</v>
      </c>
      <c r="N266" s="14">
        <f t="shared" si="193"/>
        <v>1672</v>
      </c>
      <c r="O266" s="14">
        <f t="shared" si="194"/>
        <v>3899.5</v>
      </c>
      <c r="P266" s="14">
        <f t="shared" si="201"/>
        <v>11687.5</v>
      </c>
      <c r="Q266" s="14">
        <f t="shared" ref="Q266" si="203">J266</f>
        <v>0</v>
      </c>
      <c r="R266" s="14">
        <f t="shared" si="196"/>
        <v>5810.18</v>
      </c>
      <c r="S266" s="14">
        <f t="shared" ref="S266" si="204">L266+M266+O266</f>
        <v>8437</v>
      </c>
      <c r="T266" s="168">
        <f t="shared" si="198"/>
        <v>49189.82</v>
      </c>
      <c r="U266" s="11"/>
      <c r="V266" s="131"/>
    </row>
    <row r="267" spans="1:22" s="16" customFormat="1" ht="24.95" customHeight="1" x14ac:dyDescent="0.25">
      <c r="A267" s="108">
        <v>218</v>
      </c>
      <c r="B267" s="12" t="s">
        <v>181</v>
      </c>
      <c r="C267" s="8" t="s">
        <v>180</v>
      </c>
      <c r="D267" s="9" t="s">
        <v>21</v>
      </c>
      <c r="E267" s="17" t="s">
        <v>105</v>
      </c>
      <c r="F267" s="13">
        <v>45717</v>
      </c>
      <c r="G267" s="13">
        <v>45901</v>
      </c>
      <c r="H267" s="14">
        <v>60000</v>
      </c>
      <c r="I267" s="14">
        <v>3486.68</v>
      </c>
      <c r="J267" s="14">
        <v>0</v>
      </c>
      <c r="K267" s="14">
        <f t="shared" si="191"/>
        <v>1722</v>
      </c>
      <c r="L267" s="14">
        <f t="shared" si="192"/>
        <v>4260</v>
      </c>
      <c r="M267" s="35">
        <f t="shared" si="199"/>
        <v>690</v>
      </c>
      <c r="N267" s="14">
        <f t="shared" si="193"/>
        <v>1824</v>
      </c>
      <c r="O267" s="14">
        <f t="shared" si="194"/>
        <v>4254</v>
      </c>
      <c r="P267" s="14">
        <f>K267+L267+M267+N267+O267</f>
        <v>12750</v>
      </c>
      <c r="Q267" s="14">
        <f t="shared" ref="Q267" si="205">J267</f>
        <v>0</v>
      </c>
      <c r="R267" s="14">
        <f t="shared" si="196"/>
        <v>7032.68</v>
      </c>
      <c r="S267" s="14">
        <f>L267+M267+O267</f>
        <v>9204</v>
      </c>
      <c r="T267" s="168">
        <f t="shared" si="198"/>
        <v>52967.32</v>
      </c>
      <c r="U267" s="11"/>
      <c r="V267" s="131"/>
    </row>
    <row r="268" spans="1:22" s="16" customFormat="1" ht="24.95" customHeight="1" x14ac:dyDescent="0.25">
      <c r="A268" s="108">
        <v>219</v>
      </c>
      <c r="B268" s="12" t="s">
        <v>735</v>
      </c>
      <c r="C268" s="8" t="s">
        <v>180</v>
      </c>
      <c r="D268" s="9" t="s">
        <v>21</v>
      </c>
      <c r="E268" s="17" t="s">
        <v>105</v>
      </c>
      <c r="F268" s="13">
        <v>45675</v>
      </c>
      <c r="G268" s="45">
        <v>45856</v>
      </c>
      <c r="H268" s="14">
        <v>60000</v>
      </c>
      <c r="I268" s="14">
        <v>3486.68</v>
      </c>
      <c r="J268" s="14">
        <v>0</v>
      </c>
      <c r="K268" s="14">
        <f t="shared" si="191"/>
        <v>1722</v>
      </c>
      <c r="L268" s="14">
        <f t="shared" si="192"/>
        <v>4260</v>
      </c>
      <c r="M268" s="35">
        <f t="shared" si="199"/>
        <v>690</v>
      </c>
      <c r="N268" s="14">
        <f t="shared" si="193"/>
        <v>1824</v>
      </c>
      <c r="O268" s="14">
        <f t="shared" si="194"/>
        <v>4254</v>
      </c>
      <c r="P268" s="14">
        <f t="shared" ref="P268" si="206">K268+L268+M268+N268+O268</f>
        <v>12750</v>
      </c>
      <c r="Q268" s="14">
        <f t="shared" ref="Q268" si="207">J268</f>
        <v>0</v>
      </c>
      <c r="R268" s="14">
        <f t="shared" si="196"/>
        <v>7032.68</v>
      </c>
      <c r="S268" s="14">
        <f>L268+M268+O268</f>
        <v>9204</v>
      </c>
      <c r="T268" s="168">
        <f t="shared" si="198"/>
        <v>52967.32</v>
      </c>
      <c r="U268" s="11"/>
      <c r="V268" s="131"/>
    </row>
    <row r="269" spans="1:22" s="27" customFormat="1" ht="24.95" customHeight="1" x14ac:dyDescent="0.3">
      <c r="A269" s="99" t="s">
        <v>47</v>
      </c>
      <c r="B269" s="10"/>
      <c r="C269" s="10"/>
      <c r="D269" s="10"/>
      <c r="E269" s="10"/>
      <c r="F269" s="19"/>
      <c r="G269" s="19"/>
      <c r="H269" s="10"/>
      <c r="I269" s="10"/>
      <c r="J269" s="10"/>
      <c r="K269" s="10"/>
      <c r="L269" s="21"/>
      <c r="M269" s="21"/>
      <c r="N269" s="10"/>
      <c r="O269" s="10"/>
      <c r="P269" s="10"/>
      <c r="Q269" s="10"/>
      <c r="R269" s="10"/>
      <c r="S269" s="68"/>
      <c r="T269" s="170"/>
      <c r="U269" s="11"/>
      <c r="V269" s="131"/>
    </row>
    <row r="270" spans="1:22" s="11" customFormat="1" ht="24.95" customHeight="1" x14ac:dyDescent="0.25">
      <c r="A270" s="108">
        <v>220</v>
      </c>
      <c r="B270" s="12" t="s">
        <v>150</v>
      </c>
      <c r="C270" s="8" t="s">
        <v>389</v>
      </c>
      <c r="D270" s="9" t="s">
        <v>21</v>
      </c>
      <c r="E270" s="9" t="s">
        <v>104</v>
      </c>
      <c r="F270" s="32">
        <v>45627</v>
      </c>
      <c r="G270" s="62">
        <v>45809</v>
      </c>
      <c r="H270" s="14">
        <v>100000</v>
      </c>
      <c r="I270" s="14">
        <v>12105.37</v>
      </c>
      <c r="J270" s="14">
        <v>0</v>
      </c>
      <c r="K270" s="14">
        <f>H270*2.87%</f>
        <v>2870</v>
      </c>
      <c r="L270" s="14">
        <f>H270*7.1%</f>
        <v>7100</v>
      </c>
      <c r="M270" s="36">
        <v>890.22</v>
      </c>
      <c r="N270" s="14">
        <f>H270*3.04%</f>
        <v>3040</v>
      </c>
      <c r="O270" s="14">
        <f>H270*7.09%</f>
        <v>7090</v>
      </c>
      <c r="P270" s="14">
        <f>K270+L270+M270+N270+O270</f>
        <v>20990.22</v>
      </c>
      <c r="Q270" s="14">
        <f>J270</f>
        <v>0</v>
      </c>
      <c r="R270" s="14">
        <f>I270+K270+N270+Q270</f>
        <v>18015.37</v>
      </c>
      <c r="S270" s="14">
        <f t="shared" si="160"/>
        <v>15080.22</v>
      </c>
      <c r="T270" s="168">
        <f>H270-R270</f>
        <v>81984.63</v>
      </c>
      <c r="V270" s="131"/>
    </row>
    <row r="271" spans="1:22" s="27" customFormat="1" ht="24.95" customHeight="1" x14ac:dyDescent="0.3">
      <c r="A271" s="99" t="s">
        <v>48</v>
      </c>
      <c r="B271" s="10"/>
      <c r="C271" s="10"/>
      <c r="D271" s="10"/>
      <c r="E271" s="10"/>
      <c r="F271" s="19"/>
      <c r="G271" s="19"/>
      <c r="H271" s="10"/>
      <c r="I271" s="10"/>
      <c r="J271" s="10"/>
      <c r="K271" s="10"/>
      <c r="L271" s="21"/>
      <c r="M271" s="21"/>
      <c r="N271" s="10"/>
      <c r="O271" s="10"/>
      <c r="P271" s="10"/>
      <c r="Q271" s="10"/>
      <c r="R271" s="10"/>
      <c r="S271" s="68"/>
      <c r="T271" s="170"/>
      <c r="U271" s="11"/>
      <c r="V271" s="131"/>
    </row>
    <row r="272" spans="1:22" s="16" customFormat="1" ht="24.95" customHeight="1" x14ac:dyDescent="0.25">
      <c r="A272" s="108">
        <v>221</v>
      </c>
      <c r="B272" s="130" t="s">
        <v>491</v>
      </c>
      <c r="C272" s="8" t="s">
        <v>539</v>
      </c>
      <c r="D272" s="9" t="s">
        <v>21</v>
      </c>
      <c r="E272" s="17" t="s">
        <v>104</v>
      </c>
      <c r="F272" s="13">
        <v>45597</v>
      </c>
      <c r="G272" s="13">
        <v>45778</v>
      </c>
      <c r="H272" s="14">
        <v>90000</v>
      </c>
      <c r="I272" s="14">
        <v>9753.1200000000008</v>
      </c>
      <c r="J272" s="14">
        <v>0</v>
      </c>
      <c r="K272" s="14">
        <f>H272*2.87%</f>
        <v>2583</v>
      </c>
      <c r="L272" s="14">
        <f>H272*7.1%</f>
        <v>6390</v>
      </c>
      <c r="M272" s="33">
        <v>890.22</v>
      </c>
      <c r="N272" s="14">
        <f>H272*3.04%</f>
        <v>2736</v>
      </c>
      <c r="O272" s="14">
        <f>H272*7.09%</f>
        <v>6381</v>
      </c>
      <c r="P272" s="14">
        <f>K272+L272+M272+N272+O272</f>
        <v>18980.22</v>
      </c>
      <c r="Q272" s="14">
        <v>25731.24</v>
      </c>
      <c r="R272" s="14">
        <f>I272+K272+N272+Q272</f>
        <v>40803.360000000001</v>
      </c>
      <c r="S272" s="14">
        <f t="shared" si="160"/>
        <v>13661.22</v>
      </c>
      <c r="T272" s="168">
        <f>H272-R272</f>
        <v>49196.639999999999</v>
      </c>
      <c r="U272" s="11"/>
      <c r="V272" s="131"/>
    </row>
    <row r="273" spans="1:22" s="16" customFormat="1" ht="24.95" customHeight="1" x14ac:dyDescent="0.25">
      <c r="A273" s="108">
        <v>222</v>
      </c>
      <c r="B273" s="12" t="s">
        <v>46</v>
      </c>
      <c r="C273" s="43" t="s">
        <v>31</v>
      </c>
      <c r="D273" s="44" t="s">
        <v>21</v>
      </c>
      <c r="E273" s="48" t="s">
        <v>105</v>
      </c>
      <c r="F273" s="45">
        <v>45566</v>
      </c>
      <c r="G273" s="45">
        <v>45748</v>
      </c>
      <c r="H273" s="46">
        <v>48000</v>
      </c>
      <c r="I273" s="46">
        <v>1571.73</v>
      </c>
      <c r="J273" s="46">
        <v>0</v>
      </c>
      <c r="K273" s="14">
        <f>H273*2.87%</f>
        <v>1377.6</v>
      </c>
      <c r="L273" s="14">
        <f>H273*7.1%</f>
        <v>3408</v>
      </c>
      <c r="M273" s="46">
        <f>H273*1.15%</f>
        <v>552</v>
      </c>
      <c r="N273" s="14">
        <f>H273*3.04%</f>
        <v>1459.2</v>
      </c>
      <c r="O273" s="46">
        <f>H273*7.09%</f>
        <v>3403.2</v>
      </c>
      <c r="P273" s="46">
        <f>K273+L273+M273+N273+O273</f>
        <v>10200</v>
      </c>
      <c r="Q273" s="46">
        <f>J273</f>
        <v>0</v>
      </c>
      <c r="R273" s="14">
        <f>I273+K273+N273+Q273</f>
        <v>4408.53</v>
      </c>
      <c r="S273" s="14">
        <f t="shared" si="160"/>
        <v>7363.2</v>
      </c>
      <c r="T273" s="169">
        <f>H273-R273</f>
        <v>43591.47</v>
      </c>
      <c r="U273" s="11"/>
      <c r="V273" s="131"/>
    </row>
    <row r="274" spans="1:22" s="28" customFormat="1" ht="24.95" customHeight="1" x14ac:dyDescent="0.3">
      <c r="A274" s="99" t="s">
        <v>283</v>
      </c>
      <c r="B274" s="10"/>
      <c r="C274" s="10"/>
      <c r="D274" s="10"/>
      <c r="E274" s="10"/>
      <c r="F274" s="19"/>
      <c r="G274" s="19"/>
      <c r="H274" s="10"/>
      <c r="I274" s="10"/>
      <c r="J274" s="10"/>
      <c r="K274" s="10"/>
      <c r="L274" s="21"/>
      <c r="M274" s="21"/>
      <c r="N274" s="10"/>
      <c r="O274" s="10"/>
      <c r="P274" s="10"/>
      <c r="Q274" s="10"/>
      <c r="R274" s="10"/>
      <c r="S274" s="68"/>
      <c r="T274" s="170"/>
      <c r="U274" s="11"/>
      <c r="V274" s="131"/>
    </row>
    <row r="275" spans="1:22" s="16" customFormat="1" ht="24.95" customHeight="1" x14ac:dyDescent="0.25">
      <c r="A275" s="108">
        <v>223</v>
      </c>
      <c r="B275" s="12" t="s">
        <v>239</v>
      </c>
      <c r="C275" s="8" t="s">
        <v>390</v>
      </c>
      <c r="D275" s="9" t="s">
        <v>21</v>
      </c>
      <c r="E275" s="17" t="s">
        <v>104</v>
      </c>
      <c r="F275" s="13">
        <v>45717</v>
      </c>
      <c r="G275" s="13">
        <v>45901</v>
      </c>
      <c r="H275" s="14">
        <v>90000</v>
      </c>
      <c r="I275" s="14">
        <v>9753.1200000000008</v>
      </c>
      <c r="J275" s="14">
        <v>0</v>
      </c>
      <c r="K275" s="14">
        <f>H275*2.87%</f>
        <v>2583</v>
      </c>
      <c r="L275" s="14">
        <f>H275*7.1%</f>
        <v>6390</v>
      </c>
      <c r="M275" s="33">
        <v>890.22</v>
      </c>
      <c r="N275" s="14">
        <f>H275*3.04%</f>
        <v>2736</v>
      </c>
      <c r="O275" s="14">
        <f>H275*7.09%</f>
        <v>6381</v>
      </c>
      <c r="P275" s="14">
        <f>K275+L275+M275+N275+O275</f>
        <v>18980.22</v>
      </c>
      <c r="Q275" s="14">
        <f>J275</f>
        <v>0</v>
      </c>
      <c r="R275" s="14">
        <f>I275+K275+N275+Q275</f>
        <v>15072.12</v>
      </c>
      <c r="S275" s="14">
        <f>L275+M275+O275</f>
        <v>13661.22</v>
      </c>
      <c r="T275" s="168">
        <f>H275-R275</f>
        <v>74927.88</v>
      </c>
      <c r="U275" s="11"/>
      <c r="V275" s="131"/>
    </row>
    <row r="276" spans="1:22" s="16" customFormat="1" ht="24.95" customHeight="1" x14ac:dyDescent="0.25">
      <c r="A276" s="112">
        <v>224</v>
      </c>
      <c r="B276" s="12" t="s">
        <v>131</v>
      </c>
      <c r="C276" s="8" t="s">
        <v>256</v>
      </c>
      <c r="D276" s="9" t="s">
        <v>21</v>
      </c>
      <c r="E276" s="9" t="s">
        <v>105</v>
      </c>
      <c r="F276" s="13">
        <v>45717</v>
      </c>
      <c r="G276" s="13">
        <v>45901</v>
      </c>
      <c r="H276" s="15">
        <v>55000</v>
      </c>
      <c r="I276" s="15">
        <v>2559.6799999999998</v>
      </c>
      <c r="J276" s="14">
        <v>0</v>
      </c>
      <c r="K276" s="14">
        <f>H276*2.87%</f>
        <v>1578.5</v>
      </c>
      <c r="L276" s="14">
        <f>H276*7.1%</f>
        <v>3905</v>
      </c>
      <c r="M276" s="22">
        <f>H276*1.15%</f>
        <v>632.5</v>
      </c>
      <c r="N276" s="14">
        <f>H276*3.04%</f>
        <v>1672</v>
      </c>
      <c r="O276" s="14">
        <f>H276*7.09%</f>
        <v>3899.5</v>
      </c>
      <c r="P276" s="14">
        <f>K276+L276+M276+N276+O276</f>
        <v>11687.5</v>
      </c>
      <c r="Q276" s="14">
        <v>0</v>
      </c>
      <c r="R276" s="14">
        <f>I276+K276+N276+Q276</f>
        <v>5810.18</v>
      </c>
      <c r="S276" s="14">
        <f>L276+M276+O276</f>
        <v>8437</v>
      </c>
      <c r="T276" s="168">
        <f>H276-R276</f>
        <v>49189.82</v>
      </c>
      <c r="U276" s="11"/>
      <c r="V276" s="131"/>
    </row>
    <row r="277" spans="1:22" s="27" customFormat="1" ht="24.95" customHeight="1" x14ac:dyDescent="0.3">
      <c r="A277" s="99" t="s">
        <v>641</v>
      </c>
      <c r="B277" s="10"/>
      <c r="C277" s="10"/>
      <c r="D277" s="10"/>
      <c r="E277" s="10"/>
      <c r="F277" s="19"/>
      <c r="G277" s="19"/>
      <c r="H277" s="10"/>
      <c r="I277" s="10"/>
      <c r="J277" s="10"/>
      <c r="K277" s="10"/>
      <c r="L277" s="21"/>
      <c r="M277" s="21"/>
      <c r="N277" s="10"/>
      <c r="O277" s="10"/>
      <c r="P277" s="10"/>
      <c r="Q277" s="10"/>
      <c r="R277" s="10"/>
      <c r="S277" s="68"/>
      <c r="T277" s="170"/>
      <c r="U277" s="11"/>
      <c r="V277" s="131"/>
    </row>
    <row r="278" spans="1:22" s="16" customFormat="1" ht="24.95" customHeight="1" x14ac:dyDescent="0.25">
      <c r="A278" s="108">
        <v>225</v>
      </c>
      <c r="B278" s="12" t="s">
        <v>275</v>
      </c>
      <c r="C278" s="119" t="s">
        <v>691</v>
      </c>
      <c r="D278" s="9" t="s">
        <v>21</v>
      </c>
      <c r="E278" s="17" t="s">
        <v>105</v>
      </c>
      <c r="F278" s="13">
        <v>45597</v>
      </c>
      <c r="G278" s="13">
        <v>45778</v>
      </c>
      <c r="H278" s="14">
        <v>170000</v>
      </c>
      <c r="I278" s="14">
        <v>28571.119999999999</v>
      </c>
      <c r="J278" s="14">
        <v>0</v>
      </c>
      <c r="K278" s="14">
        <f t="shared" ref="K278:K287" si="208">H278*2.87%</f>
        <v>4879</v>
      </c>
      <c r="L278" s="14">
        <f t="shared" ref="L278:L287" si="209">H278*7.1%</f>
        <v>12070</v>
      </c>
      <c r="M278" s="22">
        <v>890.22</v>
      </c>
      <c r="N278" s="14">
        <f t="shared" ref="N278:N287" si="210">H278*3.04%</f>
        <v>5168</v>
      </c>
      <c r="O278" s="46">
        <f t="shared" ref="O278:O287" si="211">H278*7.09%</f>
        <v>12053</v>
      </c>
      <c r="P278" s="14">
        <f>K278+L278+M278+N278+O278</f>
        <v>35060.22</v>
      </c>
      <c r="Q278" s="14">
        <f>J278</f>
        <v>0</v>
      </c>
      <c r="R278" s="14">
        <f t="shared" ref="R278:R287" si="212">I278+K278+N278+Q278</f>
        <v>38618.120000000003</v>
      </c>
      <c r="S278" s="14">
        <f>L278+M278+O278</f>
        <v>25013.22</v>
      </c>
      <c r="T278" s="168">
        <f t="shared" ref="T278:T287" si="213">H278-R278</f>
        <v>131381.88</v>
      </c>
      <c r="U278" s="11"/>
      <c r="V278" s="131"/>
    </row>
    <row r="279" spans="1:22" s="11" customFormat="1" ht="24.95" customHeight="1" x14ac:dyDescent="0.25">
      <c r="A279" s="108">
        <v>226</v>
      </c>
      <c r="B279" s="12" t="s">
        <v>152</v>
      </c>
      <c r="C279" s="8" t="s">
        <v>257</v>
      </c>
      <c r="D279" s="9" t="s">
        <v>21</v>
      </c>
      <c r="E279" s="17" t="s">
        <v>105</v>
      </c>
      <c r="F279" s="65">
        <v>45669</v>
      </c>
      <c r="G279" s="65">
        <v>45850</v>
      </c>
      <c r="H279" s="14">
        <v>80000</v>
      </c>
      <c r="I279" s="14">
        <v>7400.87</v>
      </c>
      <c r="J279" s="14">
        <v>0</v>
      </c>
      <c r="K279" s="14">
        <f t="shared" si="208"/>
        <v>2296</v>
      </c>
      <c r="L279" s="14">
        <f t="shared" si="209"/>
        <v>5680</v>
      </c>
      <c r="M279" s="22">
        <v>890.22</v>
      </c>
      <c r="N279" s="14">
        <f t="shared" si="210"/>
        <v>2432</v>
      </c>
      <c r="O279" s="46">
        <f t="shared" si="211"/>
        <v>5672</v>
      </c>
      <c r="P279" s="14">
        <f t="shared" ref="P279:P281" si="214">K279+L279+M279+N279+O279</f>
        <v>16970.22</v>
      </c>
      <c r="Q279" s="14">
        <v>20432.02</v>
      </c>
      <c r="R279" s="14">
        <f t="shared" si="212"/>
        <v>32560.89</v>
      </c>
      <c r="S279" s="14">
        <f t="shared" ref="S279:S283" si="215">L279+M279+O279</f>
        <v>12242.22</v>
      </c>
      <c r="T279" s="168">
        <f t="shared" si="213"/>
        <v>47439.11</v>
      </c>
      <c r="V279" s="131"/>
    </row>
    <row r="280" spans="1:22" s="16" customFormat="1" ht="24.95" customHeight="1" x14ac:dyDescent="0.25">
      <c r="A280" s="108">
        <v>227</v>
      </c>
      <c r="B280" s="12" t="s">
        <v>200</v>
      </c>
      <c r="C280" s="8" t="s">
        <v>125</v>
      </c>
      <c r="D280" s="9" t="s">
        <v>21</v>
      </c>
      <c r="E280" s="17" t="s">
        <v>105</v>
      </c>
      <c r="F280" s="72">
        <v>45597</v>
      </c>
      <c r="G280" s="13">
        <v>45778</v>
      </c>
      <c r="H280" s="14">
        <v>90000</v>
      </c>
      <c r="I280" s="14">
        <v>9753.1200000000008</v>
      </c>
      <c r="J280" s="14">
        <v>0</v>
      </c>
      <c r="K280" s="14">
        <f t="shared" si="208"/>
        <v>2583</v>
      </c>
      <c r="L280" s="14">
        <f t="shared" si="209"/>
        <v>6390</v>
      </c>
      <c r="M280" s="14">
        <v>890.22</v>
      </c>
      <c r="N280" s="14">
        <f t="shared" si="210"/>
        <v>2736</v>
      </c>
      <c r="O280" s="46">
        <f t="shared" si="211"/>
        <v>6381</v>
      </c>
      <c r="P280" s="14">
        <f t="shared" si="214"/>
        <v>18980.22</v>
      </c>
      <c r="Q280" s="14">
        <v>12785.44</v>
      </c>
      <c r="R280" s="14">
        <f t="shared" si="212"/>
        <v>27857.56</v>
      </c>
      <c r="S280" s="14">
        <f t="shared" si="215"/>
        <v>13661.22</v>
      </c>
      <c r="T280" s="168">
        <f t="shared" si="213"/>
        <v>62142.44</v>
      </c>
      <c r="U280" s="11"/>
      <c r="V280" s="131"/>
    </row>
    <row r="281" spans="1:22" s="11" customFormat="1" ht="24.95" customHeight="1" x14ac:dyDescent="0.25">
      <c r="A281" s="108">
        <v>228</v>
      </c>
      <c r="B281" s="12" t="s">
        <v>153</v>
      </c>
      <c r="C281" s="8" t="s">
        <v>257</v>
      </c>
      <c r="D281" s="9" t="s">
        <v>21</v>
      </c>
      <c r="E281" s="17" t="s">
        <v>105</v>
      </c>
      <c r="F281" s="65">
        <v>45669</v>
      </c>
      <c r="G281" s="65">
        <v>45850</v>
      </c>
      <c r="H281" s="14">
        <v>80000</v>
      </c>
      <c r="I281" s="14">
        <v>6972</v>
      </c>
      <c r="J281" s="14">
        <v>0</v>
      </c>
      <c r="K281" s="14">
        <f t="shared" si="208"/>
        <v>2296</v>
      </c>
      <c r="L281" s="14">
        <f t="shared" si="209"/>
        <v>5680</v>
      </c>
      <c r="M281" s="22">
        <v>890.22</v>
      </c>
      <c r="N281" s="14">
        <f t="shared" si="210"/>
        <v>2432</v>
      </c>
      <c r="O281" s="46">
        <f t="shared" si="211"/>
        <v>5672</v>
      </c>
      <c r="P281" s="14">
        <f t="shared" si="214"/>
        <v>16970.22</v>
      </c>
      <c r="Q281" s="14">
        <v>14745.49</v>
      </c>
      <c r="R281" s="14">
        <f t="shared" si="212"/>
        <v>26445.49</v>
      </c>
      <c r="S281" s="14">
        <f t="shared" si="215"/>
        <v>12242.22</v>
      </c>
      <c r="T281" s="168">
        <f t="shared" si="213"/>
        <v>53554.51</v>
      </c>
      <c r="V281" s="131"/>
    </row>
    <row r="282" spans="1:22" s="11" customFormat="1" ht="24.95" customHeight="1" x14ac:dyDescent="0.25">
      <c r="A282" s="108">
        <v>229</v>
      </c>
      <c r="B282" s="12" t="s">
        <v>285</v>
      </c>
      <c r="C282" s="8" t="s">
        <v>258</v>
      </c>
      <c r="D282" s="9" t="s">
        <v>21</v>
      </c>
      <c r="E282" s="17" t="s">
        <v>105</v>
      </c>
      <c r="F282" s="32">
        <v>45627</v>
      </c>
      <c r="G282" s="62">
        <v>45809</v>
      </c>
      <c r="H282" s="14">
        <v>90000</v>
      </c>
      <c r="I282" s="14">
        <v>9753.1200000000008</v>
      </c>
      <c r="J282" s="14">
        <v>0</v>
      </c>
      <c r="K282" s="14">
        <f t="shared" si="208"/>
        <v>2583</v>
      </c>
      <c r="L282" s="14">
        <f t="shared" si="209"/>
        <v>6390</v>
      </c>
      <c r="M282" s="22">
        <v>890.22</v>
      </c>
      <c r="N282" s="14">
        <f t="shared" si="210"/>
        <v>2736</v>
      </c>
      <c r="O282" s="46">
        <f t="shared" si="211"/>
        <v>6381</v>
      </c>
      <c r="P282" s="14">
        <f t="shared" ref="P282" si="216">K282+L282+M282+N282+O282</f>
        <v>18980.22</v>
      </c>
      <c r="Q282" s="14">
        <v>0</v>
      </c>
      <c r="R282" s="14">
        <f t="shared" si="212"/>
        <v>15072.12</v>
      </c>
      <c r="S282" s="14">
        <f t="shared" si="215"/>
        <v>13661.22</v>
      </c>
      <c r="T282" s="168">
        <f t="shared" si="213"/>
        <v>74927.88</v>
      </c>
      <c r="V282" s="131"/>
    </row>
    <row r="283" spans="1:22" s="11" customFormat="1" ht="24.95" customHeight="1" x14ac:dyDescent="0.25">
      <c r="A283" s="108">
        <v>230</v>
      </c>
      <c r="B283" s="12" t="s">
        <v>532</v>
      </c>
      <c r="C283" s="8" t="s">
        <v>414</v>
      </c>
      <c r="D283" s="9" t="s">
        <v>21</v>
      </c>
      <c r="E283" s="9" t="s">
        <v>104</v>
      </c>
      <c r="F283" s="45">
        <v>45566</v>
      </c>
      <c r="G283" s="45">
        <v>45748</v>
      </c>
      <c r="H283" s="14">
        <v>70000</v>
      </c>
      <c r="I283" s="67">
        <v>5368.48</v>
      </c>
      <c r="J283" s="14">
        <v>0</v>
      </c>
      <c r="K283" s="14">
        <f t="shared" si="208"/>
        <v>2009</v>
      </c>
      <c r="L283" s="14">
        <f t="shared" si="209"/>
        <v>4970</v>
      </c>
      <c r="M283" s="35">
        <f>H283*1.15%</f>
        <v>805</v>
      </c>
      <c r="N283" s="14">
        <f t="shared" si="210"/>
        <v>2128</v>
      </c>
      <c r="O283" s="46">
        <f t="shared" si="211"/>
        <v>4963</v>
      </c>
      <c r="P283" s="14">
        <f t="shared" ref="P283" si="217">K283+L283+M283+N283+O283</f>
        <v>14875</v>
      </c>
      <c r="Q283" s="14">
        <v>0</v>
      </c>
      <c r="R283" s="14">
        <f t="shared" si="212"/>
        <v>9505.48</v>
      </c>
      <c r="S283" s="14">
        <f t="shared" si="215"/>
        <v>10738</v>
      </c>
      <c r="T283" s="168">
        <f t="shared" si="213"/>
        <v>60494.52</v>
      </c>
      <c r="V283" s="131"/>
    </row>
    <row r="284" spans="1:22" s="11" customFormat="1" ht="24.95" customHeight="1" x14ac:dyDescent="0.25">
      <c r="A284" s="108">
        <v>231</v>
      </c>
      <c r="B284" s="12" t="s">
        <v>579</v>
      </c>
      <c r="C284" s="8" t="s">
        <v>414</v>
      </c>
      <c r="D284" s="9" t="s">
        <v>21</v>
      </c>
      <c r="E284" s="31" t="s">
        <v>105</v>
      </c>
      <c r="F284" s="45">
        <v>45566</v>
      </c>
      <c r="G284" s="45">
        <v>45748</v>
      </c>
      <c r="H284" s="14">
        <v>80000</v>
      </c>
      <c r="I284" s="14">
        <v>7400.87</v>
      </c>
      <c r="J284" s="14">
        <v>0</v>
      </c>
      <c r="K284" s="14">
        <f t="shared" si="208"/>
        <v>2296</v>
      </c>
      <c r="L284" s="14">
        <f t="shared" si="209"/>
        <v>5680</v>
      </c>
      <c r="M284" s="14">
        <v>890.22</v>
      </c>
      <c r="N284" s="14">
        <f t="shared" si="210"/>
        <v>2432</v>
      </c>
      <c r="O284" s="14">
        <f t="shared" si="211"/>
        <v>5672</v>
      </c>
      <c r="P284" s="14">
        <f>K284+L284+M284+N284+O284</f>
        <v>16970.22</v>
      </c>
      <c r="Q284" s="14">
        <f>J284</f>
        <v>0</v>
      </c>
      <c r="R284" s="14">
        <f t="shared" si="212"/>
        <v>12128.87</v>
      </c>
      <c r="S284" s="14">
        <f>L284+M284+O284</f>
        <v>12242.22</v>
      </c>
      <c r="T284" s="168">
        <f t="shared" si="213"/>
        <v>67871.13</v>
      </c>
      <c r="V284" s="131"/>
    </row>
    <row r="285" spans="1:22" s="39" customFormat="1" ht="24.95" customHeight="1" x14ac:dyDescent="0.25">
      <c r="A285" s="108">
        <v>232</v>
      </c>
      <c r="B285" s="61" t="s">
        <v>595</v>
      </c>
      <c r="C285" s="76" t="s">
        <v>137</v>
      </c>
      <c r="D285" s="31" t="s">
        <v>21</v>
      </c>
      <c r="E285" s="9" t="s">
        <v>104</v>
      </c>
      <c r="F285" s="55">
        <v>45627</v>
      </c>
      <c r="G285" s="55">
        <v>45809</v>
      </c>
      <c r="H285" s="33">
        <v>43000</v>
      </c>
      <c r="I285" s="78">
        <v>866.06</v>
      </c>
      <c r="J285" s="33">
        <v>0</v>
      </c>
      <c r="K285" s="33">
        <f t="shared" si="208"/>
        <v>1234.0999999999999</v>
      </c>
      <c r="L285" s="33">
        <f t="shared" si="209"/>
        <v>3053</v>
      </c>
      <c r="M285" s="35">
        <f>H285*1.15%</f>
        <v>494.5</v>
      </c>
      <c r="N285" s="33">
        <f t="shared" si="210"/>
        <v>1307.2</v>
      </c>
      <c r="O285" s="33">
        <f t="shared" si="211"/>
        <v>3048.7</v>
      </c>
      <c r="P285" s="33">
        <f t="shared" ref="P285" si="218">K285+L285+M285+N285+O285</f>
        <v>9137.5</v>
      </c>
      <c r="Q285" s="33">
        <v>0</v>
      </c>
      <c r="R285" s="14">
        <f t="shared" si="212"/>
        <v>3407.36</v>
      </c>
      <c r="S285" s="33">
        <f t="shared" ref="S285" si="219">L285+M285+O285</f>
        <v>6596.2</v>
      </c>
      <c r="T285" s="172">
        <f t="shared" si="213"/>
        <v>39592.639999999999</v>
      </c>
      <c r="U285" s="11"/>
      <c r="V285" s="131"/>
    </row>
    <row r="286" spans="1:22" s="38" customFormat="1" ht="24.95" customHeight="1" x14ac:dyDescent="0.25">
      <c r="A286" s="108">
        <v>233</v>
      </c>
      <c r="B286" s="12" t="s">
        <v>580</v>
      </c>
      <c r="C286" s="30" t="s">
        <v>125</v>
      </c>
      <c r="D286" s="31" t="s">
        <v>21</v>
      </c>
      <c r="E286" s="31" t="s">
        <v>105</v>
      </c>
      <c r="F286" s="32">
        <v>45566</v>
      </c>
      <c r="G286" s="32">
        <v>45748</v>
      </c>
      <c r="H286" s="33">
        <v>60000</v>
      </c>
      <c r="I286" s="33">
        <v>3486.68</v>
      </c>
      <c r="J286" s="33">
        <v>0</v>
      </c>
      <c r="K286" s="33">
        <f t="shared" si="208"/>
        <v>1722</v>
      </c>
      <c r="L286" s="33">
        <f t="shared" si="209"/>
        <v>4260</v>
      </c>
      <c r="M286" s="33">
        <f>H286*1.15%</f>
        <v>690</v>
      </c>
      <c r="N286" s="33">
        <f t="shared" si="210"/>
        <v>1824</v>
      </c>
      <c r="O286" s="33">
        <f t="shared" si="211"/>
        <v>4254</v>
      </c>
      <c r="P286" s="33">
        <f>K286+L286+M286+N286+O286</f>
        <v>12750</v>
      </c>
      <c r="Q286" s="33">
        <f>J286</f>
        <v>0</v>
      </c>
      <c r="R286" s="14">
        <f t="shared" si="212"/>
        <v>7032.68</v>
      </c>
      <c r="S286" s="33">
        <f>L286+M286+O286</f>
        <v>9204</v>
      </c>
      <c r="T286" s="172">
        <f t="shared" si="213"/>
        <v>52967.32</v>
      </c>
      <c r="U286" s="11"/>
      <c r="V286" s="131"/>
    </row>
    <row r="287" spans="1:22" s="16" customFormat="1" ht="24.95" customHeight="1" x14ac:dyDescent="0.25">
      <c r="A287" s="108">
        <v>234</v>
      </c>
      <c r="B287" s="12" t="s">
        <v>663</v>
      </c>
      <c r="C287" s="8" t="s">
        <v>414</v>
      </c>
      <c r="D287" s="9" t="s">
        <v>21</v>
      </c>
      <c r="E287" s="9" t="s">
        <v>104</v>
      </c>
      <c r="F287" s="13">
        <v>45689</v>
      </c>
      <c r="G287" s="13">
        <v>45870</v>
      </c>
      <c r="H287" s="14">
        <v>70000</v>
      </c>
      <c r="I287" s="14">
        <v>5368.48</v>
      </c>
      <c r="J287" s="14">
        <v>0</v>
      </c>
      <c r="K287" s="14">
        <f t="shared" si="208"/>
        <v>2009</v>
      </c>
      <c r="L287" s="14">
        <f t="shared" si="209"/>
        <v>4970</v>
      </c>
      <c r="M287" s="14">
        <f>H287*1.15%</f>
        <v>805</v>
      </c>
      <c r="N287" s="14">
        <f t="shared" si="210"/>
        <v>2128</v>
      </c>
      <c r="O287" s="14">
        <f t="shared" si="211"/>
        <v>4963</v>
      </c>
      <c r="P287" s="14">
        <f>K287+L287+M287+N287+O287</f>
        <v>14875</v>
      </c>
      <c r="Q287" s="14">
        <f>J287</f>
        <v>0</v>
      </c>
      <c r="R287" s="14">
        <f t="shared" si="212"/>
        <v>9505.48</v>
      </c>
      <c r="S287" s="14">
        <f>L287+M287+O287</f>
        <v>10738</v>
      </c>
      <c r="T287" s="168">
        <f t="shared" si="213"/>
        <v>60494.52</v>
      </c>
      <c r="U287" s="11"/>
      <c r="V287" s="131"/>
    </row>
    <row r="288" spans="1:22" s="38" customFormat="1" ht="24.95" customHeight="1" x14ac:dyDescent="0.3">
      <c r="A288" s="99" t="s">
        <v>689</v>
      </c>
      <c r="B288" s="10"/>
      <c r="C288" s="10"/>
      <c r="D288" s="10"/>
      <c r="E288" s="10"/>
      <c r="F288" s="19"/>
      <c r="G288" s="19"/>
      <c r="H288" s="10"/>
      <c r="I288" s="10"/>
      <c r="J288" s="10"/>
      <c r="K288" s="10"/>
      <c r="L288" s="21"/>
      <c r="M288" s="21"/>
      <c r="N288" s="10"/>
      <c r="O288" s="10"/>
      <c r="P288" s="10"/>
      <c r="Q288" s="10"/>
      <c r="R288" s="10"/>
      <c r="S288" s="68"/>
      <c r="T288" s="170"/>
      <c r="U288" s="11"/>
      <c r="V288" s="131"/>
    </row>
    <row r="289" spans="1:22" s="11" customFormat="1" ht="24.95" customHeight="1" x14ac:dyDescent="0.25">
      <c r="A289" s="108">
        <v>235</v>
      </c>
      <c r="B289" s="12" t="s">
        <v>274</v>
      </c>
      <c r="C289" s="119" t="s">
        <v>690</v>
      </c>
      <c r="D289" s="9" t="s">
        <v>21</v>
      </c>
      <c r="E289" s="17" t="s">
        <v>104</v>
      </c>
      <c r="F289" s="13">
        <v>45597</v>
      </c>
      <c r="G289" s="13">
        <v>45778</v>
      </c>
      <c r="H289" s="14">
        <v>115000</v>
      </c>
      <c r="I289" s="14">
        <v>15204.88</v>
      </c>
      <c r="J289" s="14">
        <v>0</v>
      </c>
      <c r="K289" s="14">
        <f>H289*2.87%</f>
        <v>3300.5</v>
      </c>
      <c r="L289" s="14">
        <f>H289*7.1%</f>
        <v>8165</v>
      </c>
      <c r="M289" s="22">
        <v>890.22</v>
      </c>
      <c r="N289" s="14">
        <f>H289*3.04%</f>
        <v>3496</v>
      </c>
      <c r="O289" s="46">
        <f>H289*7.09%</f>
        <v>8153.5</v>
      </c>
      <c r="P289" s="14">
        <f t="shared" ref="P289" si="220">K289+L289+M289+N289+O289</f>
        <v>24005.22</v>
      </c>
      <c r="Q289" s="14">
        <v>1715.46</v>
      </c>
      <c r="R289" s="14">
        <f>I289+K289+N289+Q289</f>
        <v>23716.84</v>
      </c>
      <c r="S289" s="14">
        <f>L289+M289+O289</f>
        <v>17208.72</v>
      </c>
      <c r="T289" s="168">
        <f>H289-R289</f>
        <v>91283.16</v>
      </c>
      <c r="V289" s="131"/>
    </row>
    <row r="290" spans="1:22" s="16" customFormat="1" ht="24.95" customHeight="1" x14ac:dyDescent="0.3">
      <c r="A290" s="99" t="s">
        <v>674</v>
      </c>
      <c r="B290" s="10"/>
      <c r="C290" s="10"/>
      <c r="D290" s="10"/>
      <c r="E290" s="10"/>
      <c r="F290" s="19"/>
      <c r="G290" s="19"/>
      <c r="H290" s="10"/>
      <c r="I290" s="10"/>
      <c r="J290" s="10"/>
      <c r="K290" s="10"/>
      <c r="L290" s="21"/>
      <c r="M290" s="21"/>
      <c r="N290" s="10"/>
      <c r="O290" s="10"/>
      <c r="P290" s="10"/>
      <c r="Q290" s="10"/>
      <c r="R290" s="10"/>
      <c r="S290" s="68"/>
      <c r="T290" s="170"/>
      <c r="U290" s="11"/>
      <c r="V290" s="131"/>
    </row>
    <row r="291" spans="1:22" s="16" customFormat="1" ht="24.95" customHeight="1" x14ac:dyDescent="0.25">
      <c r="A291" s="108">
        <v>236</v>
      </c>
      <c r="B291" s="12" t="s">
        <v>98</v>
      </c>
      <c r="C291" s="43" t="s">
        <v>675</v>
      </c>
      <c r="D291" s="9" t="s">
        <v>21</v>
      </c>
      <c r="E291" s="44" t="s">
        <v>105</v>
      </c>
      <c r="F291" s="45">
        <v>45566</v>
      </c>
      <c r="G291" s="45">
        <v>45748</v>
      </c>
      <c r="H291" s="46">
        <v>96000</v>
      </c>
      <c r="I291" s="46">
        <v>10306.74</v>
      </c>
      <c r="J291" s="46">
        <v>0</v>
      </c>
      <c r="K291" s="14">
        <f>H291*2.87%</f>
        <v>2755.2</v>
      </c>
      <c r="L291" s="14">
        <f>H291*7.1%</f>
        <v>6816</v>
      </c>
      <c r="M291" s="22">
        <v>890.22</v>
      </c>
      <c r="N291" s="14">
        <f>H291*3.04%</f>
        <v>2918.4</v>
      </c>
      <c r="O291" s="46">
        <f>H291*7.09%</f>
        <v>6806.4</v>
      </c>
      <c r="P291" s="46">
        <f>K291+L291+M291+N291+O291</f>
        <v>20186.22</v>
      </c>
      <c r="Q291" s="46">
        <v>23471.360000000001</v>
      </c>
      <c r="R291" s="14">
        <f>I291+K291+N291+Q291</f>
        <v>39451.699999999997</v>
      </c>
      <c r="S291" s="14">
        <f>L291+M291+O291</f>
        <v>14512.62</v>
      </c>
      <c r="T291" s="169">
        <f>H291-R291</f>
        <v>56548.3</v>
      </c>
      <c r="U291" s="11"/>
      <c r="V291" s="131"/>
    </row>
    <row r="292" spans="1:22" s="39" customFormat="1" ht="24.95" customHeight="1" x14ac:dyDescent="0.25">
      <c r="A292" s="108">
        <v>237</v>
      </c>
      <c r="B292" s="61" t="s">
        <v>594</v>
      </c>
      <c r="C292" s="30" t="s">
        <v>414</v>
      </c>
      <c r="D292" s="31" t="s">
        <v>21</v>
      </c>
      <c r="E292" s="31" t="s">
        <v>105</v>
      </c>
      <c r="F292" s="55">
        <v>45627</v>
      </c>
      <c r="G292" s="55">
        <v>45809</v>
      </c>
      <c r="H292" s="33">
        <v>60000</v>
      </c>
      <c r="I292" s="78">
        <v>0</v>
      </c>
      <c r="J292" s="33">
        <v>0</v>
      </c>
      <c r="K292" s="33">
        <f>H292*2.87%</f>
        <v>1722</v>
      </c>
      <c r="L292" s="33">
        <f>H292*7.1%</f>
        <v>4260</v>
      </c>
      <c r="M292" s="35">
        <f>H292*1.15%</f>
        <v>690</v>
      </c>
      <c r="N292" s="33">
        <f>H292*3.04%</f>
        <v>1824</v>
      </c>
      <c r="O292" s="33">
        <f>H292*7.09%</f>
        <v>4254</v>
      </c>
      <c r="P292" s="33">
        <f t="shared" ref="P292:P293" si="221">K292+L292+M292+N292+O292</f>
        <v>12750</v>
      </c>
      <c r="Q292" s="33">
        <v>0</v>
      </c>
      <c r="R292" s="14">
        <f>I292+K292+N292+Q292</f>
        <v>3546</v>
      </c>
      <c r="S292" s="33">
        <f t="shared" ref="S292:S293" si="222">L292+M292+O292</f>
        <v>9204</v>
      </c>
      <c r="T292" s="172">
        <f>H292-R292</f>
        <v>56454</v>
      </c>
      <c r="U292" s="11"/>
      <c r="V292" s="131"/>
    </row>
    <row r="293" spans="1:22" s="39" customFormat="1" ht="24.95" customHeight="1" x14ac:dyDescent="0.25">
      <c r="A293" s="108">
        <v>238</v>
      </c>
      <c r="B293" s="61" t="s">
        <v>598</v>
      </c>
      <c r="C293" s="30" t="s">
        <v>414</v>
      </c>
      <c r="D293" s="31" t="s">
        <v>21</v>
      </c>
      <c r="E293" s="31" t="s">
        <v>105</v>
      </c>
      <c r="F293" s="55">
        <v>45627</v>
      </c>
      <c r="G293" s="55">
        <v>45809</v>
      </c>
      <c r="H293" s="33">
        <v>70000</v>
      </c>
      <c r="I293" s="78">
        <v>0</v>
      </c>
      <c r="J293" s="33">
        <v>0</v>
      </c>
      <c r="K293" s="33">
        <f>H293*2.87%</f>
        <v>2009</v>
      </c>
      <c r="L293" s="33">
        <f>H293*7.1%</f>
        <v>4970</v>
      </c>
      <c r="M293" s="35">
        <f>H293*1.15%</f>
        <v>805</v>
      </c>
      <c r="N293" s="33">
        <f>H293*3.04%</f>
        <v>2128</v>
      </c>
      <c r="O293" s="33">
        <f>H293*7.09%</f>
        <v>4963</v>
      </c>
      <c r="P293" s="33">
        <f t="shared" si="221"/>
        <v>14875</v>
      </c>
      <c r="Q293" s="33">
        <v>0</v>
      </c>
      <c r="R293" s="14">
        <f>I293+K293+N293+Q293</f>
        <v>4137</v>
      </c>
      <c r="S293" s="33">
        <f t="shared" si="222"/>
        <v>10738</v>
      </c>
      <c r="T293" s="172">
        <f>H293-R293</f>
        <v>65863</v>
      </c>
      <c r="U293" s="11"/>
      <c r="V293" s="131"/>
    </row>
    <row r="294" spans="1:22" s="39" customFormat="1" ht="24.95" customHeight="1" x14ac:dyDescent="0.25">
      <c r="A294" s="108">
        <v>239</v>
      </c>
      <c r="B294" s="61" t="s">
        <v>599</v>
      </c>
      <c r="C294" s="30" t="s">
        <v>414</v>
      </c>
      <c r="D294" s="31" t="s">
        <v>21</v>
      </c>
      <c r="E294" s="9" t="s">
        <v>104</v>
      </c>
      <c r="F294" s="55">
        <v>45627</v>
      </c>
      <c r="G294" s="55">
        <v>45809</v>
      </c>
      <c r="H294" s="33">
        <v>75000</v>
      </c>
      <c r="I294" s="78">
        <v>5966.28</v>
      </c>
      <c r="J294" s="33">
        <v>0</v>
      </c>
      <c r="K294" s="33">
        <f>H294*2.87%</f>
        <v>2152.5</v>
      </c>
      <c r="L294" s="33">
        <f>H294*7.1%</f>
        <v>5325</v>
      </c>
      <c r="M294" s="35">
        <f>H294*1.15%</f>
        <v>862.5</v>
      </c>
      <c r="N294" s="33">
        <f>H294*3.04%</f>
        <v>2280</v>
      </c>
      <c r="O294" s="33">
        <f>H294*7.09%</f>
        <v>5317.5</v>
      </c>
      <c r="P294" s="33">
        <f t="shared" ref="P294" si="223">K294+L294+M294+N294+O294</f>
        <v>15937.5</v>
      </c>
      <c r="Q294" s="33">
        <v>1715.46</v>
      </c>
      <c r="R294" s="14">
        <f>I294+K294+N294+Q294</f>
        <v>12114.24</v>
      </c>
      <c r="S294" s="33">
        <f t="shared" ref="S294" si="224">L294+M294+O294</f>
        <v>11505</v>
      </c>
      <c r="T294" s="172">
        <f>H294-R294</f>
        <v>62885.760000000002</v>
      </c>
      <c r="U294" s="11"/>
      <c r="V294" s="131"/>
    </row>
    <row r="295" spans="1:22" s="16" customFormat="1" ht="24.95" customHeight="1" x14ac:dyDescent="0.3">
      <c r="A295" s="99" t="s">
        <v>681</v>
      </c>
      <c r="B295" s="10"/>
      <c r="C295" s="10"/>
      <c r="D295" s="10"/>
      <c r="E295" s="10"/>
      <c r="F295" s="19"/>
      <c r="G295" s="19"/>
      <c r="H295" s="10"/>
      <c r="I295" s="10"/>
      <c r="J295" s="10"/>
      <c r="K295" s="10"/>
      <c r="L295" s="21"/>
      <c r="M295" s="21"/>
      <c r="N295" s="10"/>
      <c r="O295" s="10"/>
      <c r="P295" s="10"/>
      <c r="Q295" s="10"/>
      <c r="R295" s="10"/>
      <c r="S295" s="68"/>
      <c r="T295" s="170"/>
      <c r="U295" s="11"/>
      <c r="V295" s="131"/>
    </row>
    <row r="296" spans="1:22" s="16" customFormat="1" ht="24.95" customHeight="1" x14ac:dyDescent="0.25">
      <c r="A296" s="108">
        <v>240</v>
      </c>
      <c r="B296" s="12" t="s">
        <v>159</v>
      </c>
      <c r="C296" s="119" t="s">
        <v>682</v>
      </c>
      <c r="D296" s="9" t="s">
        <v>21</v>
      </c>
      <c r="E296" s="9" t="s">
        <v>105</v>
      </c>
      <c r="F296" s="45">
        <v>45682</v>
      </c>
      <c r="G296" s="45">
        <v>45863</v>
      </c>
      <c r="H296" s="14">
        <v>96000</v>
      </c>
      <c r="I296" s="14">
        <v>11164.47</v>
      </c>
      <c r="J296" s="14">
        <v>0</v>
      </c>
      <c r="K296" s="14">
        <f>H296*2.87%</f>
        <v>2755.2</v>
      </c>
      <c r="L296" s="14">
        <f>H296*7.1%</f>
        <v>6816</v>
      </c>
      <c r="M296" s="22">
        <v>890.22</v>
      </c>
      <c r="N296" s="14">
        <f>H296*3.04%</f>
        <v>2918.4</v>
      </c>
      <c r="O296" s="14">
        <f>H296*7.09%</f>
        <v>6806.4</v>
      </c>
      <c r="P296" s="14">
        <f>K296+L296+M296+N296+O296</f>
        <v>20186.22</v>
      </c>
      <c r="Q296" s="14">
        <f>J296</f>
        <v>0</v>
      </c>
      <c r="R296" s="14">
        <f>I296+K296+N296+Q296</f>
        <v>16838.07</v>
      </c>
      <c r="S296" s="14">
        <f>L296+M296+O296</f>
        <v>14512.62</v>
      </c>
      <c r="T296" s="168">
        <f>H296-R296</f>
        <v>79161.929999999993</v>
      </c>
      <c r="U296" s="11"/>
      <c r="V296" s="131"/>
    </row>
    <row r="297" spans="1:22" s="16" customFormat="1" ht="24.95" customHeight="1" x14ac:dyDescent="0.3">
      <c r="A297" s="99" t="s">
        <v>708</v>
      </c>
      <c r="B297" s="10"/>
      <c r="C297" s="10"/>
      <c r="D297" s="10"/>
      <c r="E297" s="10"/>
      <c r="F297" s="19"/>
      <c r="G297" s="19"/>
      <c r="H297" s="10"/>
      <c r="I297" s="10"/>
      <c r="J297" s="10"/>
      <c r="K297" s="10"/>
      <c r="L297" s="21"/>
      <c r="M297" s="21"/>
      <c r="N297" s="10"/>
      <c r="O297" s="10"/>
      <c r="P297" s="10"/>
      <c r="Q297" s="10"/>
      <c r="R297" s="10"/>
      <c r="S297" s="68"/>
      <c r="T297" s="170"/>
      <c r="U297" s="11"/>
      <c r="V297" s="131"/>
    </row>
    <row r="298" spans="1:22" s="11" customFormat="1" ht="24.95" customHeight="1" x14ac:dyDescent="0.25">
      <c r="A298" s="108">
        <v>241</v>
      </c>
      <c r="B298" s="12" t="s">
        <v>299</v>
      </c>
      <c r="C298" s="8" t="s">
        <v>295</v>
      </c>
      <c r="D298" s="9" t="s">
        <v>21</v>
      </c>
      <c r="E298" s="9" t="s">
        <v>104</v>
      </c>
      <c r="F298" s="13">
        <v>45667</v>
      </c>
      <c r="G298" s="13">
        <v>45848</v>
      </c>
      <c r="H298" s="14">
        <v>90000</v>
      </c>
      <c r="I298" s="64">
        <v>9753.1200000000008</v>
      </c>
      <c r="J298" s="14">
        <v>0</v>
      </c>
      <c r="K298" s="14">
        <v>2583</v>
      </c>
      <c r="L298" s="14">
        <v>6390</v>
      </c>
      <c r="M298" s="14">
        <v>890.22</v>
      </c>
      <c r="N298" s="14">
        <v>2736</v>
      </c>
      <c r="O298" s="46">
        <v>6381</v>
      </c>
      <c r="P298" s="14">
        <v>18950.29</v>
      </c>
      <c r="Q298" s="14">
        <v>0</v>
      </c>
      <c r="R298" s="14">
        <f>I298+K298+N298+Q298</f>
        <v>15072.12</v>
      </c>
      <c r="S298" s="14">
        <f t="shared" ref="S298:S299" si="225">L298+M298+O298</f>
        <v>13661.22</v>
      </c>
      <c r="T298" s="168">
        <v>74927.88</v>
      </c>
      <c r="V298" s="131"/>
    </row>
    <row r="299" spans="1:22" s="39" customFormat="1" ht="24.95" customHeight="1" x14ac:dyDescent="0.25">
      <c r="A299" s="108">
        <v>242</v>
      </c>
      <c r="B299" s="61" t="s">
        <v>597</v>
      </c>
      <c r="C299" s="30" t="s">
        <v>414</v>
      </c>
      <c r="D299" s="31" t="s">
        <v>21</v>
      </c>
      <c r="E299" s="31" t="s">
        <v>105</v>
      </c>
      <c r="F299" s="55">
        <v>45627</v>
      </c>
      <c r="G299" s="55">
        <v>45809</v>
      </c>
      <c r="H299" s="33">
        <v>55000</v>
      </c>
      <c r="I299" s="78">
        <v>0</v>
      </c>
      <c r="J299" s="33">
        <v>0</v>
      </c>
      <c r="K299" s="33">
        <f>H299*2.87%</f>
        <v>1578.5</v>
      </c>
      <c r="L299" s="33">
        <f>H299*7.1%</f>
        <v>3905</v>
      </c>
      <c r="M299" s="35">
        <f>H299*1.15%</f>
        <v>632.5</v>
      </c>
      <c r="N299" s="33">
        <f>H299*3.04%</f>
        <v>1672</v>
      </c>
      <c r="O299" s="33">
        <f>H299*7.09%</f>
        <v>3899.5</v>
      </c>
      <c r="P299" s="33">
        <f t="shared" ref="P299" si="226">K299+L299+M299+N299+O299</f>
        <v>11687.5</v>
      </c>
      <c r="Q299" s="33">
        <v>0</v>
      </c>
      <c r="R299" s="14">
        <f>I299+K299+N299+Q299</f>
        <v>3250.5</v>
      </c>
      <c r="S299" s="33">
        <f t="shared" si="225"/>
        <v>8437</v>
      </c>
      <c r="T299" s="172">
        <f>H299-R299</f>
        <v>51749.5</v>
      </c>
      <c r="U299" s="11"/>
      <c r="V299" s="131"/>
    </row>
    <row r="300" spans="1:22" s="16" customFormat="1" ht="24.95" customHeight="1" x14ac:dyDescent="0.3">
      <c r="A300" s="99" t="s">
        <v>677</v>
      </c>
      <c r="B300" s="10"/>
      <c r="C300" s="10"/>
      <c r="D300" s="10"/>
      <c r="E300" s="10"/>
      <c r="F300" s="19"/>
      <c r="G300" s="19"/>
      <c r="H300" s="10"/>
      <c r="I300" s="10"/>
      <c r="J300" s="10"/>
      <c r="K300" s="10"/>
      <c r="L300" s="21"/>
      <c r="M300" s="21"/>
      <c r="N300" s="10"/>
      <c r="O300" s="10"/>
      <c r="P300" s="10"/>
      <c r="Q300" s="10"/>
      <c r="R300" s="10"/>
      <c r="S300" s="68"/>
      <c r="T300" s="170"/>
      <c r="U300" s="11"/>
      <c r="V300" s="131"/>
    </row>
    <row r="301" spans="1:22" s="11" customFormat="1" ht="24.95" customHeight="1" x14ac:dyDescent="0.25">
      <c r="A301" s="108">
        <v>243</v>
      </c>
      <c r="B301" s="12" t="s">
        <v>163</v>
      </c>
      <c r="C301" s="119" t="s">
        <v>678</v>
      </c>
      <c r="D301" s="9" t="s">
        <v>21</v>
      </c>
      <c r="E301" s="17" t="s">
        <v>105</v>
      </c>
      <c r="F301" s="13">
        <v>45689</v>
      </c>
      <c r="G301" s="13">
        <v>45870</v>
      </c>
      <c r="H301" s="14">
        <v>92000</v>
      </c>
      <c r="I301" s="14">
        <v>9794.7000000000007</v>
      </c>
      <c r="J301" s="14">
        <v>0</v>
      </c>
      <c r="K301" s="14">
        <f>H301*2.87%</f>
        <v>2640.4</v>
      </c>
      <c r="L301" s="14">
        <f>H301*7.1%</f>
        <v>6532</v>
      </c>
      <c r="M301" s="14">
        <v>890.22</v>
      </c>
      <c r="N301" s="14">
        <f>H301*3.04%</f>
        <v>2796.8</v>
      </c>
      <c r="O301" s="46">
        <f>H301*7.09%</f>
        <v>6522.8</v>
      </c>
      <c r="P301" s="14">
        <f>K301+L301+M301+N301+O301</f>
        <v>19382.22</v>
      </c>
      <c r="Q301" s="14">
        <v>1715.46</v>
      </c>
      <c r="R301" s="14">
        <f>I301+K301+N301+Q301</f>
        <v>16947.36</v>
      </c>
      <c r="S301" s="14">
        <f>L301+M301+O301</f>
        <v>13945.02</v>
      </c>
      <c r="T301" s="168">
        <f>H301-R301</f>
        <v>75052.639999999999</v>
      </c>
      <c r="V301" s="131"/>
    </row>
    <row r="302" spans="1:22" s="39" customFormat="1" ht="24.95" customHeight="1" x14ac:dyDescent="0.25">
      <c r="A302" s="108">
        <v>244</v>
      </c>
      <c r="B302" s="61" t="s">
        <v>600</v>
      </c>
      <c r="C302" s="30" t="s">
        <v>414</v>
      </c>
      <c r="D302" s="31" t="s">
        <v>21</v>
      </c>
      <c r="E302" s="31" t="s">
        <v>105</v>
      </c>
      <c r="F302" s="55">
        <v>45627</v>
      </c>
      <c r="G302" s="55">
        <v>45809</v>
      </c>
      <c r="H302" s="33">
        <v>70000</v>
      </c>
      <c r="I302" s="78">
        <v>5368.48</v>
      </c>
      <c r="J302" s="33">
        <v>0</v>
      </c>
      <c r="K302" s="33">
        <f>H302*2.87%</f>
        <v>2009</v>
      </c>
      <c r="L302" s="33">
        <f>H302*7.1%</f>
        <v>4970</v>
      </c>
      <c r="M302" s="35">
        <f>H302*1.15%</f>
        <v>805</v>
      </c>
      <c r="N302" s="33">
        <f>H302*3.04%</f>
        <v>2128</v>
      </c>
      <c r="O302" s="33">
        <f>H302*7.09%</f>
        <v>4963</v>
      </c>
      <c r="P302" s="33">
        <f t="shared" ref="P302" si="227">K302+L302+M302+N302+O302</f>
        <v>14875</v>
      </c>
      <c r="Q302" s="33">
        <v>0</v>
      </c>
      <c r="R302" s="14">
        <f>I302+K302+N302+Q302</f>
        <v>9505.48</v>
      </c>
      <c r="S302" s="33">
        <f t="shared" ref="S302" si="228">L302+M302+O302</f>
        <v>10738</v>
      </c>
      <c r="T302" s="172">
        <f>H302-R302</f>
        <v>60494.52</v>
      </c>
      <c r="U302" s="11"/>
      <c r="V302" s="131"/>
    </row>
    <row r="303" spans="1:22" s="16" customFormat="1" ht="24.95" customHeight="1" x14ac:dyDescent="0.3">
      <c r="A303" s="99" t="s">
        <v>693</v>
      </c>
      <c r="B303" s="10"/>
      <c r="C303" s="10"/>
      <c r="D303" s="10"/>
      <c r="E303" s="10"/>
      <c r="F303" s="19"/>
      <c r="G303" s="19"/>
      <c r="H303" s="10"/>
      <c r="I303" s="10"/>
      <c r="J303" s="10"/>
      <c r="K303" s="10"/>
      <c r="L303" s="21"/>
      <c r="M303" s="21"/>
      <c r="N303" s="10"/>
      <c r="O303" s="10"/>
      <c r="P303" s="10"/>
      <c r="Q303" s="10"/>
      <c r="R303" s="10"/>
      <c r="S303" s="68"/>
      <c r="T303" s="170"/>
      <c r="U303" s="11"/>
      <c r="V303" s="131"/>
    </row>
    <row r="304" spans="1:22" s="11" customFormat="1" ht="24.95" customHeight="1" x14ac:dyDescent="0.25">
      <c r="A304" s="108">
        <v>245</v>
      </c>
      <c r="B304" s="12" t="s">
        <v>453</v>
      </c>
      <c r="C304" s="119" t="s">
        <v>694</v>
      </c>
      <c r="D304" s="9" t="s">
        <v>21</v>
      </c>
      <c r="E304" s="9" t="s">
        <v>105</v>
      </c>
      <c r="F304" s="13">
        <v>45597</v>
      </c>
      <c r="G304" s="13">
        <v>45778</v>
      </c>
      <c r="H304" s="14">
        <v>92000</v>
      </c>
      <c r="I304" s="14">
        <v>10223.57</v>
      </c>
      <c r="J304" s="14">
        <v>0</v>
      </c>
      <c r="K304" s="14">
        <f>H304*2.87%</f>
        <v>2640.4</v>
      </c>
      <c r="L304" s="14">
        <f>H304*7.1%</f>
        <v>6532</v>
      </c>
      <c r="M304" s="14">
        <v>890.22</v>
      </c>
      <c r="N304" s="14">
        <f>H304*3.04%</f>
        <v>2796.8</v>
      </c>
      <c r="O304" s="46">
        <f>H304*7.09%</f>
        <v>6522.8</v>
      </c>
      <c r="P304" s="14">
        <f>K304+L304+M304+N304+O304</f>
        <v>19382.22</v>
      </c>
      <c r="Q304" s="14">
        <v>0</v>
      </c>
      <c r="R304" s="14">
        <f>I304+K304+N304+Q304</f>
        <v>15660.77</v>
      </c>
      <c r="S304" s="14">
        <f>L304+M304+O304</f>
        <v>13945.02</v>
      </c>
      <c r="T304" s="168">
        <f>H304-R304</f>
        <v>76339.23</v>
      </c>
      <c r="V304" s="131"/>
    </row>
    <row r="305" spans="1:22" s="11" customFormat="1" ht="24.95" customHeight="1" x14ac:dyDescent="0.25">
      <c r="A305" s="108">
        <v>246</v>
      </c>
      <c r="B305" s="12" t="s">
        <v>530</v>
      </c>
      <c r="C305" s="8" t="s">
        <v>414</v>
      </c>
      <c r="D305" s="9" t="s">
        <v>21</v>
      </c>
      <c r="E305" s="9" t="s">
        <v>105</v>
      </c>
      <c r="F305" s="45">
        <v>45566</v>
      </c>
      <c r="G305" s="45">
        <v>45748</v>
      </c>
      <c r="H305" s="14">
        <v>70000</v>
      </c>
      <c r="I305" s="67">
        <v>5025.38</v>
      </c>
      <c r="J305" s="14">
        <v>0</v>
      </c>
      <c r="K305" s="14">
        <f>H305*2.87%</f>
        <v>2009</v>
      </c>
      <c r="L305" s="14">
        <f>H305*7.1%</f>
        <v>4970</v>
      </c>
      <c r="M305" s="35">
        <f>H305*1.15%</f>
        <v>805</v>
      </c>
      <c r="N305" s="14">
        <f>H305*3.04%</f>
        <v>2128</v>
      </c>
      <c r="O305" s="46">
        <f>H305*7.09%</f>
        <v>4963</v>
      </c>
      <c r="P305" s="14">
        <f t="shared" ref="P305" si="229">K305+L305+M305+N305+O305</f>
        <v>14875</v>
      </c>
      <c r="Q305" s="14">
        <v>1715.46</v>
      </c>
      <c r="R305" s="14">
        <f>I305+K305+N305+Q305</f>
        <v>10877.84</v>
      </c>
      <c r="S305" s="14">
        <f t="shared" ref="S305" si="230">L305+M305+O305</f>
        <v>10738</v>
      </c>
      <c r="T305" s="168">
        <f>H305-R305</f>
        <v>59122.16</v>
      </c>
      <c r="V305" s="131"/>
    </row>
    <row r="306" spans="1:22" s="16" customFormat="1" ht="24.95" customHeight="1" x14ac:dyDescent="0.3">
      <c r="A306" s="99" t="s">
        <v>683</v>
      </c>
      <c r="B306" s="10"/>
      <c r="C306" s="10"/>
      <c r="D306" s="10"/>
      <c r="E306" s="10"/>
      <c r="F306" s="19"/>
      <c r="G306" s="19"/>
      <c r="H306" s="10"/>
      <c r="I306" s="10"/>
      <c r="J306" s="10"/>
      <c r="K306" s="10"/>
      <c r="L306" s="21"/>
      <c r="M306" s="21"/>
      <c r="N306" s="10"/>
      <c r="O306" s="10"/>
      <c r="P306" s="10"/>
      <c r="Q306" s="10"/>
      <c r="R306" s="10"/>
      <c r="S306" s="68"/>
      <c r="T306" s="170"/>
      <c r="U306" s="11"/>
      <c r="V306" s="131"/>
    </row>
    <row r="307" spans="1:22" s="11" customFormat="1" ht="24.95" customHeight="1" x14ac:dyDescent="0.25">
      <c r="A307" s="108">
        <v>247</v>
      </c>
      <c r="B307" s="12" t="s">
        <v>495</v>
      </c>
      <c r="C307" s="8" t="s">
        <v>706</v>
      </c>
      <c r="D307" s="9" t="s">
        <v>21</v>
      </c>
      <c r="E307" s="9" t="s">
        <v>104</v>
      </c>
      <c r="F307" s="45">
        <v>45688</v>
      </c>
      <c r="G307" s="45">
        <v>45869</v>
      </c>
      <c r="H307" s="14">
        <v>110000</v>
      </c>
      <c r="I307" s="14">
        <v>14457.62</v>
      </c>
      <c r="J307" s="14">
        <v>0</v>
      </c>
      <c r="K307" s="14">
        <f>H307*2.87%</f>
        <v>3157</v>
      </c>
      <c r="L307" s="14">
        <f>H307*7.1%</f>
        <v>7810</v>
      </c>
      <c r="M307" s="22">
        <v>890.22</v>
      </c>
      <c r="N307" s="14">
        <f>H307*3.04%</f>
        <v>3344</v>
      </c>
      <c r="O307" s="14">
        <f>H307*7.09%</f>
        <v>7799</v>
      </c>
      <c r="P307" s="14">
        <f>K307+L307+M307+N307+O307</f>
        <v>23000.22</v>
      </c>
      <c r="Q307" s="14">
        <v>11366.3</v>
      </c>
      <c r="R307" s="14">
        <f>I307+K307+N307+Q307</f>
        <v>32324.92</v>
      </c>
      <c r="S307" s="14">
        <f>L307+M307+O307</f>
        <v>16499.22</v>
      </c>
      <c r="T307" s="168">
        <f>H307-R307</f>
        <v>77675.08</v>
      </c>
      <c r="V307" s="131"/>
    </row>
    <row r="308" spans="1:22" s="38" customFormat="1" ht="24.95" customHeight="1" x14ac:dyDescent="0.3">
      <c r="A308" s="99" t="s">
        <v>707</v>
      </c>
      <c r="B308" s="10"/>
      <c r="C308" s="10"/>
      <c r="D308" s="10"/>
      <c r="E308" s="10"/>
      <c r="F308" s="19"/>
      <c r="G308" s="19"/>
      <c r="H308" s="10"/>
      <c r="I308" s="10"/>
      <c r="J308" s="10"/>
      <c r="K308" s="10"/>
      <c r="L308" s="21"/>
      <c r="M308" s="21"/>
      <c r="N308" s="10"/>
      <c r="O308" s="10"/>
      <c r="P308" s="10"/>
      <c r="Q308" s="10"/>
      <c r="R308" s="10"/>
      <c r="S308" s="68"/>
      <c r="T308" s="170"/>
      <c r="U308" s="11"/>
      <c r="V308" s="131"/>
    </row>
    <row r="309" spans="1:22" s="38" customFormat="1" ht="24.95" customHeight="1" x14ac:dyDescent="0.25">
      <c r="A309" s="108">
        <v>248</v>
      </c>
      <c r="B309" s="12" t="s">
        <v>301</v>
      </c>
      <c r="C309" s="30" t="s">
        <v>395</v>
      </c>
      <c r="D309" s="31" t="s">
        <v>21</v>
      </c>
      <c r="E309" s="34" t="s">
        <v>105</v>
      </c>
      <c r="F309" s="32">
        <v>45658</v>
      </c>
      <c r="G309" s="32">
        <v>45839</v>
      </c>
      <c r="H309" s="33">
        <v>140000</v>
      </c>
      <c r="I309" s="33">
        <v>21514.37</v>
      </c>
      <c r="J309" s="33">
        <v>0</v>
      </c>
      <c r="K309" s="33">
        <f>H309*2.87%</f>
        <v>4018</v>
      </c>
      <c r="L309" s="33">
        <f>H309*7.1%</f>
        <v>9940</v>
      </c>
      <c r="M309" s="35">
        <v>890.22</v>
      </c>
      <c r="N309" s="33">
        <f>H309*3.04%</f>
        <v>4256</v>
      </c>
      <c r="O309" s="33">
        <f>H309*7.09%</f>
        <v>9926</v>
      </c>
      <c r="P309" s="33">
        <f>K309+L309+M309+N309+O309</f>
        <v>29030.22</v>
      </c>
      <c r="Q309" s="33">
        <v>6266</v>
      </c>
      <c r="R309" s="14">
        <f>I309+K309+N309+Q309</f>
        <v>36054.370000000003</v>
      </c>
      <c r="S309" s="33">
        <f>L309+M309+O309</f>
        <v>20756.22</v>
      </c>
      <c r="T309" s="172">
        <f>H309-R309</f>
        <v>103945.63</v>
      </c>
      <c r="U309" s="11"/>
      <c r="V309" s="131"/>
    </row>
    <row r="310" spans="1:22" s="16" customFormat="1" ht="24.95" customHeight="1" x14ac:dyDescent="0.3">
      <c r="A310" s="99" t="s">
        <v>684</v>
      </c>
      <c r="B310" s="10"/>
      <c r="C310" s="10"/>
      <c r="D310" s="10"/>
      <c r="E310" s="10"/>
      <c r="F310" s="19"/>
      <c r="G310" s="19"/>
      <c r="H310" s="10"/>
      <c r="I310" s="10"/>
      <c r="J310" s="10"/>
      <c r="K310" s="10"/>
      <c r="L310" s="21"/>
      <c r="M310" s="21"/>
      <c r="N310" s="10"/>
      <c r="O310" s="10"/>
      <c r="P310" s="10"/>
      <c r="Q310" s="10"/>
      <c r="R310" s="10"/>
      <c r="S310" s="68"/>
      <c r="T310" s="170"/>
      <c r="U310" s="11"/>
      <c r="V310" s="131"/>
    </row>
    <row r="311" spans="1:22" s="11" customFormat="1" ht="24.95" customHeight="1" x14ac:dyDescent="0.25">
      <c r="A311" s="108">
        <v>249</v>
      </c>
      <c r="B311" s="12" t="s">
        <v>492</v>
      </c>
      <c r="C311" s="119" t="s">
        <v>685</v>
      </c>
      <c r="D311" s="9" t="s">
        <v>21</v>
      </c>
      <c r="E311" s="17" t="s">
        <v>105</v>
      </c>
      <c r="F311" s="13">
        <v>45709</v>
      </c>
      <c r="G311" s="13">
        <v>45890</v>
      </c>
      <c r="H311" s="14">
        <v>96000</v>
      </c>
      <c r="I311" s="121">
        <v>11164.47</v>
      </c>
      <c r="J311" s="14">
        <v>0</v>
      </c>
      <c r="K311" s="14">
        <f>H311*2.87%</f>
        <v>2755.2</v>
      </c>
      <c r="L311" s="14">
        <f>H311*7.1%</f>
        <v>6816</v>
      </c>
      <c r="M311" s="22">
        <v>890.22</v>
      </c>
      <c r="N311" s="14">
        <f>H311*3.04%</f>
        <v>2918.4</v>
      </c>
      <c r="O311" s="46">
        <f>H311*7.09%</f>
        <v>6806.4</v>
      </c>
      <c r="P311" s="14">
        <f>K311+L311+M311+N311+O311</f>
        <v>20186.22</v>
      </c>
      <c r="Q311" s="14">
        <v>0</v>
      </c>
      <c r="R311" s="14">
        <f>I311+K311+N311+Q311</f>
        <v>16838.07</v>
      </c>
      <c r="S311" s="14">
        <f>L311+M311+O311</f>
        <v>14512.62</v>
      </c>
      <c r="T311" s="168">
        <f>H311-R311</f>
        <v>79161.929999999993</v>
      </c>
      <c r="V311" s="131"/>
    </row>
    <row r="312" spans="1:22" s="11" customFormat="1" ht="24.95" customHeight="1" x14ac:dyDescent="0.25">
      <c r="A312" s="108">
        <v>250</v>
      </c>
      <c r="B312" s="12" t="s">
        <v>246</v>
      </c>
      <c r="C312" s="8" t="s">
        <v>258</v>
      </c>
      <c r="D312" s="9" t="s">
        <v>21</v>
      </c>
      <c r="E312" s="17" t="s">
        <v>105</v>
      </c>
      <c r="F312" s="13">
        <v>45597</v>
      </c>
      <c r="G312" s="13">
        <v>45778</v>
      </c>
      <c r="H312" s="14">
        <v>85000</v>
      </c>
      <c r="I312" s="14">
        <v>8576.99</v>
      </c>
      <c r="J312" s="14">
        <v>0</v>
      </c>
      <c r="K312" s="14">
        <f>H312*2.87%</f>
        <v>2439.5</v>
      </c>
      <c r="L312" s="14">
        <f>H312*7.1%</f>
        <v>6035</v>
      </c>
      <c r="M312" s="22">
        <v>890.22</v>
      </c>
      <c r="N312" s="14">
        <f>H312*3.04%</f>
        <v>2584</v>
      </c>
      <c r="O312" s="46">
        <f>H312*7.09%</f>
        <v>6026.5</v>
      </c>
      <c r="P312" s="14">
        <f t="shared" ref="P312" si="231">K312+L312+M312+N312+O312</f>
        <v>17975.22</v>
      </c>
      <c r="Q312" s="14">
        <f t="shared" ref="Q312" si="232">J312</f>
        <v>0</v>
      </c>
      <c r="R312" s="14">
        <f>I312+K312+N312+Q312</f>
        <v>13600.49</v>
      </c>
      <c r="S312" s="14">
        <f t="shared" ref="S312" si="233">L312+M312+O312</f>
        <v>12951.72</v>
      </c>
      <c r="T312" s="168">
        <f>H312-R312</f>
        <v>71399.509999999995</v>
      </c>
      <c r="V312" s="131"/>
    </row>
    <row r="313" spans="1:22" s="39" customFormat="1" ht="24.95" customHeight="1" x14ac:dyDescent="0.25">
      <c r="A313" s="108">
        <v>251</v>
      </c>
      <c r="B313" s="61" t="s">
        <v>585</v>
      </c>
      <c r="C313" s="30" t="s">
        <v>414</v>
      </c>
      <c r="D313" s="31" t="s">
        <v>21</v>
      </c>
      <c r="E313" s="31" t="s">
        <v>105</v>
      </c>
      <c r="F313" s="55">
        <v>45597</v>
      </c>
      <c r="G313" s="55">
        <v>45778</v>
      </c>
      <c r="H313" s="36">
        <v>55000</v>
      </c>
      <c r="I313" s="36">
        <v>2559.6799999999998</v>
      </c>
      <c r="J313" s="33">
        <v>0</v>
      </c>
      <c r="K313" s="33">
        <f>H313*2.87%</f>
        <v>1578.5</v>
      </c>
      <c r="L313" s="33">
        <f>H313*7.1%</f>
        <v>3905</v>
      </c>
      <c r="M313" s="35">
        <f>H313*1.15%</f>
        <v>632.5</v>
      </c>
      <c r="N313" s="33">
        <f>H313*3.04%</f>
        <v>1672</v>
      </c>
      <c r="O313" s="33">
        <f>H313*7.09%</f>
        <v>3899.5</v>
      </c>
      <c r="P313" s="33">
        <f>K313+L313+M313+N313+O313</f>
        <v>11687.5</v>
      </c>
      <c r="Q313" s="33">
        <v>0</v>
      </c>
      <c r="R313" s="14">
        <f>I313+K313+N313+Q313</f>
        <v>5810.18</v>
      </c>
      <c r="S313" s="33">
        <f>L313+M313+O313</f>
        <v>8437</v>
      </c>
      <c r="T313" s="172">
        <f>H313-R313</f>
        <v>49189.82</v>
      </c>
      <c r="U313" s="11"/>
      <c r="V313" s="131"/>
    </row>
    <row r="314" spans="1:22" s="16" customFormat="1" ht="24.95" customHeight="1" x14ac:dyDescent="0.3">
      <c r="A314" s="99" t="s">
        <v>709</v>
      </c>
      <c r="B314" s="10"/>
      <c r="C314" s="10"/>
      <c r="D314" s="10"/>
      <c r="E314" s="10"/>
      <c r="F314" s="19"/>
      <c r="G314" s="19"/>
      <c r="H314" s="10"/>
      <c r="I314" s="10"/>
      <c r="J314" s="10"/>
      <c r="K314" s="10"/>
      <c r="L314" s="21"/>
      <c r="M314" s="21"/>
      <c r="N314" s="10"/>
      <c r="O314" s="10"/>
      <c r="P314" s="10"/>
      <c r="Q314" s="10"/>
      <c r="R314" s="10"/>
      <c r="S314" s="68"/>
      <c r="T314" s="170"/>
      <c r="U314" s="11"/>
      <c r="V314" s="131"/>
    </row>
    <row r="315" spans="1:22" s="39" customFormat="1" ht="24.95" customHeight="1" x14ac:dyDescent="0.25">
      <c r="A315" s="108">
        <v>252</v>
      </c>
      <c r="B315" s="61" t="s">
        <v>596</v>
      </c>
      <c r="C315" s="30" t="s">
        <v>414</v>
      </c>
      <c r="D315" s="31" t="s">
        <v>21</v>
      </c>
      <c r="E315" s="9" t="s">
        <v>104</v>
      </c>
      <c r="F315" s="55">
        <v>45627</v>
      </c>
      <c r="G315" s="55">
        <v>45809</v>
      </c>
      <c r="H315" s="33">
        <v>55000</v>
      </c>
      <c r="I315" s="78">
        <v>2559.6799999999998</v>
      </c>
      <c r="J315" s="33">
        <v>0</v>
      </c>
      <c r="K315" s="33">
        <f>H315*2.87%</f>
        <v>1578.5</v>
      </c>
      <c r="L315" s="33">
        <f>H315*7.1%</f>
        <v>3905</v>
      </c>
      <c r="M315" s="35">
        <f>H315*1.15%</f>
        <v>632.5</v>
      </c>
      <c r="N315" s="33">
        <f>H315*3.04%</f>
        <v>1672</v>
      </c>
      <c r="O315" s="33">
        <f>H315*7.09%</f>
        <v>3899.5</v>
      </c>
      <c r="P315" s="33">
        <f t="shared" ref="P315:P316" si="234">K315+L315+M315+N315+O315</f>
        <v>11687.5</v>
      </c>
      <c r="Q315" s="33">
        <v>0</v>
      </c>
      <c r="R315" s="14">
        <f>I315+K315+N315+Q315</f>
        <v>5810.18</v>
      </c>
      <c r="S315" s="33">
        <f t="shared" ref="S315:S316" si="235">L315+M315+O315</f>
        <v>8437</v>
      </c>
      <c r="T315" s="172">
        <f>H315-R315</f>
        <v>49189.82</v>
      </c>
      <c r="U315" s="11"/>
      <c r="V315" s="131"/>
    </row>
    <row r="316" spans="1:22" s="39" customFormat="1" ht="24.95" customHeight="1" x14ac:dyDescent="0.25">
      <c r="A316" s="108">
        <v>253</v>
      </c>
      <c r="B316" s="61" t="s">
        <v>601</v>
      </c>
      <c r="C316" s="30" t="s">
        <v>414</v>
      </c>
      <c r="D316" s="31" t="s">
        <v>21</v>
      </c>
      <c r="E316" s="31" t="s">
        <v>105</v>
      </c>
      <c r="F316" s="55">
        <v>45627</v>
      </c>
      <c r="G316" s="55">
        <v>45809</v>
      </c>
      <c r="H316" s="33">
        <v>75000</v>
      </c>
      <c r="I316" s="78">
        <v>5966.28</v>
      </c>
      <c r="J316" s="33">
        <v>0</v>
      </c>
      <c r="K316" s="33">
        <f>H316*2.87%</f>
        <v>2152.5</v>
      </c>
      <c r="L316" s="33">
        <f>H316*7.1%</f>
        <v>5325</v>
      </c>
      <c r="M316" s="35">
        <f>H316*1.15%</f>
        <v>862.5</v>
      </c>
      <c r="N316" s="33">
        <f>H316*3.04%</f>
        <v>2280</v>
      </c>
      <c r="O316" s="33">
        <f>H316*7.09%</f>
        <v>5317.5</v>
      </c>
      <c r="P316" s="33">
        <f t="shared" si="234"/>
        <v>15937.5</v>
      </c>
      <c r="Q316" s="33">
        <v>1715.46</v>
      </c>
      <c r="R316" s="14">
        <f>I316+K316+N316+Q316</f>
        <v>12114.24</v>
      </c>
      <c r="S316" s="33">
        <f t="shared" si="235"/>
        <v>11505</v>
      </c>
      <c r="T316" s="172">
        <f>H316-R316</f>
        <v>62885.760000000002</v>
      </c>
      <c r="U316" s="11"/>
      <c r="V316" s="131"/>
    </row>
    <row r="317" spans="1:22" s="38" customFormat="1" ht="24.95" customHeight="1" x14ac:dyDescent="0.25">
      <c r="A317" s="108">
        <v>254</v>
      </c>
      <c r="B317" s="12" t="s">
        <v>542</v>
      </c>
      <c r="C317" s="30" t="s">
        <v>50</v>
      </c>
      <c r="D317" s="31" t="s">
        <v>21</v>
      </c>
      <c r="E317" s="31" t="s">
        <v>104</v>
      </c>
      <c r="F317" s="32">
        <v>45597</v>
      </c>
      <c r="G317" s="32">
        <v>45778</v>
      </c>
      <c r="H317" s="33">
        <v>48000</v>
      </c>
      <c r="I317" s="33">
        <v>1571.73</v>
      </c>
      <c r="J317" s="33">
        <v>0</v>
      </c>
      <c r="K317" s="33">
        <f>H317*2.87%</f>
        <v>1377.6</v>
      </c>
      <c r="L317" s="33">
        <f>H317*7.1%</f>
        <v>3408</v>
      </c>
      <c r="M317" s="35">
        <f>H317*1.15%</f>
        <v>552</v>
      </c>
      <c r="N317" s="33">
        <f>H317*3.04%</f>
        <v>1459.2</v>
      </c>
      <c r="O317" s="53">
        <f>H317*7.09%</f>
        <v>3403.2</v>
      </c>
      <c r="P317" s="33">
        <f t="shared" ref="P317" si="236">K317+L317+M317+N317+O317</f>
        <v>10200</v>
      </c>
      <c r="Q317" s="33">
        <f>J317</f>
        <v>0</v>
      </c>
      <c r="R317" s="14">
        <f>I317+K317+N317+Q317</f>
        <v>4408.53</v>
      </c>
      <c r="S317" s="33">
        <f t="shared" ref="S317" si="237">L317+M317+O317</f>
        <v>7363.2</v>
      </c>
      <c r="T317" s="172">
        <f>H317-R317</f>
        <v>43591.47</v>
      </c>
      <c r="U317" s="11"/>
      <c r="V317" s="131"/>
    </row>
    <row r="318" spans="1:22" s="38" customFormat="1" ht="24.95" customHeight="1" x14ac:dyDescent="0.3">
      <c r="A318" s="99" t="s">
        <v>710</v>
      </c>
      <c r="B318" s="10"/>
      <c r="C318" s="10"/>
      <c r="D318" s="10"/>
      <c r="E318" s="10"/>
      <c r="F318" s="19"/>
      <c r="G318" s="19"/>
      <c r="H318" s="10"/>
      <c r="I318" s="10"/>
      <c r="J318" s="10"/>
      <c r="K318" s="10"/>
      <c r="L318" s="21"/>
      <c r="M318" s="21"/>
      <c r="N318" s="10"/>
      <c r="O318" s="10"/>
      <c r="P318" s="10"/>
      <c r="Q318" s="10"/>
      <c r="R318" s="10"/>
      <c r="S318" s="68"/>
      <c r="T318" s="170"/>
      <c r="U318" s="11"/>
      <c r="V318" s="131"/>
    </row>
    <row r="319" spans="1:22" s="16" customFormat="1" ht="24.95" customHeight="1" x14ac:dyDescent="0.25">
      <c r="A319" s="108">
        <v>255</v>
      </c>
      <c r="B319" s="12" t="s">
        <v>175</v>
      </c>
      <c r="C319" s="8" t="s">
        <v>538</v>
      </c>
      <c r="D319" s="9" t="s">
        <v>21</v>
      </c>
      <c r="E319" s="9" t="s">
        <v>105</v>
      </c>
      <c r="F319" s="13">
        <v>45712</v>
      </c>
      <c r="G319" s="13">
        <v>45893</v>
      </c>
      <c r="H319" s="14">
        <v>140000</v>
      </c>
      <c r="I319" s="14">
        <v>0</v>
      </c>
      <c r="J319" s="14">
        <v>0</v>
      </c>
      <c r="K319" s="14">
        <f t="shared" ref="K319:K324" si="238">H319*2.87%</f>
        <v>4018</v>
      </c>
      <c r="L319" s="14">
        <f t="shared" ref="L319:L324" si="239">H319*7.1%</f>
        <v>9940</v>
      </c>
      <c r="M319" s="22">
        <v>890.22</v>
      </c>
      <c r="N319" s="14">
        <f t="shared" ref="N319:N324" si="240">H319*3.04%</f>
        <v>4256</v>
      </c>
      <c r="O319" s="14">
        <f t="shared" ref="O319:O324" si="241">H319*7.09%</f>
        <v>9926</v>
      </c>
      <c r="P319" s="14">
        <f>K319+L319+M319+N319+O319</f>
        <v>29030.22</v>
      </c>
      <c r="Q319" s="14">
        <v>33714.97</v>
      </c>
      <c r="R319" s="14">
        <f t="shared" ref="R319:R324" si="242">I319+K319+N319+Q319</f>
        <v>41988.97</v>
      </c>
      <c r="S319" s="14">
        <f t="shared" ref="S319:S324" si="243">L319+M319+O319</f>
        <v>20756.22</v>
      </c>
      <c r="T319" s="168">
        <f t="shared" ref="T319:T324" si="244">H319-R319</f>
        <v>98011.03</v>
      </c>
      <c r="U319" s="11"/>
      <c r="V319" s="131"/>
    </row>
    <row r="320" spans="1:22" s="11" customFormat="1" ht="24.95" customHeight="1" x14ac:dyDescent="0.25">
      <c r="A320" s="108">
        <v>256</v>
      </c>
      <c r="B320" s="12" t="s">
        <v>472</v>
      </c>
      <c r="C320" s="43" t="s">
        <v>326</v>
      </c>
      <c r="D320" s="44" t="s">
        <v>21</v>
      </c>
      <c r="E320" s="44" t="s">
        <v>105</v>
      </c>
      <c r="F320" s="45">
        <v>45566</v>
      </c>
      <c r="G320" s="45">
        <v>45748</v>
      </c>
      <c r="H320" s="46">
        <v>90000</v>
      </c>
      <c r="I320" s="46">
        <v>9324.25</v>
      </c>
      <c r="J320" s="46">
        <v>0</v>
      </c>
      <c r="K320" s="14">
        <f t="shared" si="238"/>
        <v>2583</v>
      </c>
      <c r="L320" s="14">
        <f t="shared" si="239"/>
        <v>6390</v>
      </c>
      <c r="M320" s="47">
        <v>890.22</v>
      </c>
      <c r="N320" s="14">
        <f t="shared" si="240"/>
        <v>2736</v>
      </c>
      <c r="O320" s="46">
        <f t="shared" si="241"/>
        <v>6381</v>
      </c>
      <c r="P320" s="46">
        <f>K320+L320+M320+N320+O320</f>
        <v>18980.22</v>
      </c>
      <c r="Q320" s="46">
        <v>1715.46</v>
      </c>
      <c r="R320" s="14">
        <f t="shared" si="242"/>
        <v>16358.71</v>
      </c>
      <c r="S320" s="14">
        <f t="shared" si="243"/>
        <v>13661.22</v>
      </c>
      <c r="T320" s="169">
        <f t="shared" si="244"/>
        <v>73641.289999999994</v>
      </c>
      <c r="V320" s="131"/>
    </row>
    <row r="321" spans="1:22" s="39" customFormat="1" ht="24.95" customHeight="1" x14ac:dyDescent="0.25">
      <c r="A321" s="108">
        <v>257</v>
      </c>
      <c r="B321" s="61" t="s">
        <v>603</v>
      </c>
      <c r="C321" s="30" t="s">
        <v>414</v>
      </c>
      <c r="D321" s="31" t="s">
        <v>21</v>
      </c>
      <c r="E321" s="31" t="s">
        <v>105</v>
      </c>
      <c r="F321" s="55">
        <v>45627</v>
      </c>
      <c r="G321" s="55">
        <v>45809</v>
      </c>
      <c r="H321" s="33">
        <v>55000</v>
      </c>
      <c r="I321" s="78">
        <v>2559.6799999999998</v>
      </c>
      <c r="J321" s="33">
        <v>0</v>
      </c>
      <c r="K321" s="33">
        <f t="shared" si="238"/>
        <v>1578.5</v>
      </c>
      <c r="L321" s="33">
        <f t="shared" si="239"/>
        <v>3905</v>
      </c>
      <c r="M321" s="35">
        <f>H321*1.15%</f>
        <v>632.5</v>
      </c>
      <c r="N321" s="33">
        <f t="shared" si="240"/>
        <v>1672</v>
      </c>
      <c r="O321" s="33">
        <f t="shared" si="241"/>
        <v>3899.5</v>
      </c>
      <c r="P321" s="33">
        <f t="shared" ref="P321" si="245">K321+L321+M321+N321+O321</f>
        <v>11687.5</v>
      </c>
      <c r="Q321" s="33">
        <v>0</v>
      </c>
      <c r="R321" s="14">
        <f t="shared" si="242"/>
        <v>5810.18</v>
      </c>
      <c r="S321" s="33">
        <f t="shared" si="243"/>
        <v>8437</v>
      </c>
      <c r="T321" s="172">
        <f t="shared" si="244"/>
        <v>49189.82</v>
      </c>
      <c r="U321" s="11"/>
      <c r="V321" s="131"/>
    </row>
    <row r="322" spans="1:22" s="39" customFormat="1" ht="24.95" customHeight="1" x14ac:dyDescent="0.25">
      <c r="A322" s="108">
        <v>258</v>
      </c>
      <c r="B322" s="12" t="s">
        <v>470</v>
      </c>
      <c r="C322" s="30" t="s">
        <v>258</v>
      </c>
      <c r="D322" s="31" t="s">
        <v>21</v>
      </c>
      <c r="E322" s="34" t="s">
        <v>105</v>
      </c>
      <c r="F322" s="32">
        <v>45709</v>
      </c>
      <c r="G322" s="32">
        <v>45890</v>
      </c>
      <c r="H322" s="33">
        <v>65000</v>
      </c>
      <c r="I322" s="33">
        <v>4427.58</v>
      </c>
      <c r="J322" s="33">
        <v>0</v>
      </c>
      <c r="K322" s="33">
        <f t="shared" si="238"/>
        <v>1865.5</v>
      </c>
      <c r="L322" s="33">
        <f t="shared" si="239"/>
        <v>4615</v>
      </c>
      <c r="M322" s="35">
        <f>H322*1.15%</f>
        <v>747.5</v>
      </c>
      <c r="N322" s="33">
        <f t="shared" si="240"/>
        <v>1976</v>
      </c>
      <c r="O322" s="53">
        <f t="shared" si="241"/>
        <v>4608.5</v>
      </c>
      <c r="P322" s="33">
        <f t="shared" ref="P322:P323" si="246">K322+L322+M322+N322+O322</f>
        <v>13812.5</v>
      </c>
      <c r="Q322" s="33">
        <v>16854.439999999999</v>
      </c>
      <c r="R322" s="14">
        <f t="shared" si="242"/>
        <v>25123.52</v>
      </c>
      <c r="S322" s="33">
        <f t="shared" si="243"/>
        <v>9971</v>
      </c>
      <c r="T322" s="172">
        <f t="shared" si="244"/>
        <v>39876.480000000003</v>
      </c>
      <c r="U322" s="11"/>
      <c r="V322" s="131"/>
    </row>
    <row r="323" spans="1:22" s="39" customFormat="1" ht="24.95" customHeight="1" x14ac:dyDescent="0.25">
      <c r="A323" s="108">
        <v>259</v>
      </c>
      <c r="B323" s="61" t="s">
        <v>602</v>
      </c>
      <c r="C323" s="30" t="s">
        <v>414</v>
      </c>
      <c r="D323" s="31" t="s">
        <v>21</v>
      </c>
      <c r="E323" s="31" t="s">
        <v>105</v>
      </c>
      <c r="F323" s="55">
        <v>45627</v>
      </c>
      <c r="G323" s="55">
        <v>45809</v>
      </c>
      <c r="H323" s="33">
        <v>60000</v>
      </c>
      <c r="I323" s="78">
        <v>3486.68</v>
      </c>
      <c r="J323" s="33">
        <v>0</v>
      </c>
      <c r="K323" s="33">
        <f t="shared" si="238"/>
        <v>1722</v>
      </c>
      <c r="L323" s="33">
        <f t="shared" si="239"/>
        <v>4260</v>
      </c>
      <c r="M323" s="35">
        <f>H323*1.15%</f>
        <v>690</v>
      </c>
      <c r="N323" s="33">
        <f t="shared" si="240"/>
        <v>1824</v>
      </c>
      <c r="O323" s="33">
        <f t="shared" si="241"/>
        <v>4254</v>
      </c>
      <c r="P323" s="33">
        <f t="shared" si="246"/>
        <v>12750</v>
      </c>
      <c r="Q323" s="33">
        <v>0</v>
      </c>
      <c r="R323" s="14">
        <f t="shared" si="242"/>
        <v>7032.68</v>
      </c>
      <c r="S323" s="33">
        <f t="shared" si="243"/>
        <v>9204</v>
      </c>
      <c r="T323" s="172">
        <f t="shared" si="244"/>
        <v>52967.32</v>
      </c>
      <c r="U323" s="11"/>
      <c r="V323" s="131"/>
    </row>
    <row r="324" spans="1:22" s="11" customFormat="1" ht="24.95" customHeight="1" x14ac:dyDescent="0.25">
      <c r="A324" s="108">
        <v>260</v>
      </c>
      <c r="B324" s="12" t="s">
        <v>413</v>
      </c>
      <c r="C324" s="8" t="s">
        <v>414</v>
      </c>
      <c r="D324" s="9" t="s">
        <v>21</v>
      </c>
      <c r="E324" s="9" t="s">
        <v>105</v>
      </c>
      <c r="F324" s="13">
        <v>45717</v>
      </c>
      <c r="G324" s="13">
        <v>45901</v>
      </c>
      <c r="H324" s="14">
        <v>85000</v>
      </c>
      <c r="I324" s="14">
        <v>8576.99</v>
      </c>
      <c r="J324" s="14">
        <v>0</v>
      </c>
      <c r="K324" s="14">
        <f t="shared" si="238"/>
        <v>2439.5</v>
      </c>
      <c r="L324" s="14">
        <f t="shared" si="239"/>
        <v>6035</v>
      </c>
      <c r="M324" s="22">
        <v>890.22</v>
      </c>
      <c r="N324" s="14">
        <f t="shared" si="240"/>
        <v>2584</v>
      </c>
      <c r="O324" s="46">
        <f t="shared" si="241"/>
        <v>6026.5</v>
      </c>
      <c r="P324" s="14">
        <f>K324+L324+M324+N324+O324</f>
        <v>17975.22</v>
      </c>
      <c r="Q324" s="14">
        <v>0</v>
      </c>
      <c r="R324" s="14">
        <f t="shared" si="242"/>
        <v>13600.49</v>
      </c>
      <c r="S324" s="14">
        <f t="shared" si="243"/>
        <v>12951.72</v>
      </c>
      <c r="T324" s="168">
        <f t="shared" si="244"/>
        <v>71399.509999999995</v>
      </c>
      <c r="V324" s="131"/>
    </row>
    <row r="325" spans="1:22" s="27" customFormat="1" ht="24.95" customHeight="1" x14ac:dyDescent="0.3">
      <c r="A325" s="99" t="s">
        <v>231</v>
      </c>
      <c r="B325" s="10"/>
      <c r="C325" s="10"/>
      <c r="D325" s="10"/>
      <c r="E325" s="10"/>
      <c r="F325" s="19"/>
      <c r="G325" s="19"/>
      <c r="H325" s="10"/>
      <c r="I325" s="10"/>
      <c r="J325" s="10"/>
      <c r="K325" s="10"/>
      <c r="L325" s="21"/>
      <c r="M325" s="21"/>
      <c r="N325" s="10"/>
      <c r="O325" s="10"/>
      <c r="P325" s="10"/>
      <c r="Q325" s="10"/>
      <c r="R325" s="10"/>
      <c r="S325" s="68"/>
      <c r="T325" s="170"/>
      <c r="U325" s="11"/>
      <c r="V325" s="131"/>
    </row>
    <row r="326" spans="1:22" s="11" customFormat="1" ht="24.95" customHeight="1" x14ac:dyDescent="0.25">
      <c r="A326" s="108">
        <v>261</v>
      </c>
      <c r="B326" s="12" t="s">
        <v>215</v>
      </c>
      <c r="C326" s="25" t="s">
        <v>391</v>
      </c>
      <c r="D326" s="9" t="s">
        <v>21</v>
      </c>
      <c r="E326" s="9" t="s">
        <v>104</v>
      </c>
      <c r="F326" s="32">
        <v>45627</v>
      </c>
      <c r="G326" s="62">
        <v>45809</v>
      </c>
      <c r="H326" s="14">
        <v>170000</v>
      </c>
      <c r="I326" s="14">
        <v>28571.119999999999</v>
      </c>
      <c r="J326" s="14">
        <v>0</v>
      </c>
      <c r="K326" s="14">
        <f t="shared" ref="K326:K327" si="247">H326*2.87%</f>
        <v>4879</v>
      </c>
      <c r="L326" s="14">
        <f t="shared" ref="L326:L327" si="248">H326*7.1%</f>
        <v>12070</v>
      </c>
      <c r="M326" s="22">
        <v>890.22</v>
      </c>
      <c r="N326" s="14">
        <f t="shared" ref="N326:N327" si="249">H326*3.04%</f>
        <v>5168</v>
      </c>
      <c r="O326" s="14">
        <f t="shared" ref="O326:O327" si="250">H326*7.09%</f>
        <v>12053</v>
      </c>
      <c r="P326" s="14">
        <f t="shared" ref="P326" si="251">K326+L326+M326+N326+O326</f>
        <v>35060.22</v>
      </c>
      <c r="Q326" s="14">
        <f>J326</f>
        <v>0</v>
      </c>
      <c r="R326" s="14">
        <f t="shared" ref="R326:R327" si="252">I326+K326+N326+Q326</f>
        <v>38618.120000000003</v>
      </c>
      <c r="S326" s="14">
        <f t="shared" ref="S326:S352" si="253">L326+M326+O326</f>
        <v>25013.22</v>
      </c>
      <c r="T326" s="168">
        <f t="shared" ref="T326:T327" si="254">H326-R326</f>
        <v>131381.88</v>
      </c>
      <c r="V326" s="131"/>
    </row>
    <row r="327" spans="1:22" s="16" customFormat="1" ht="24.95" customHeight="1" x14ac:dyDescent="0.25">
      <c r="A327" s="108">
        <v>262</v>
      </c>
      <c r="B327" s="12" t="s">
        <v>572</v>
      </c>
      <c r="C327" s="30" t="s">
        <v>705</v>
      </c>
      <c r="D327" s="31" t="s">
        <v>21</v>
      </c>
      <c r="E327" s="9" t="s">
        <v>105</v>
      </c>
      <c r="F327" s="13">
        <v>45689</v>
      </c>
      <c r="G327" s="13">
        <v>45870</v>
      </c>
      <c r="H327" s="33">
        <v>48000</v>
      </c>
      <c r="I327" s="33">
        <v>1571.73</v>
      </c>
      <c r="J327" s="33">
        <v>0</v>
      </c>
      <c r="K327" s="14">
        <f t="shared" si="247"/>
        <v>1377.6</v>
      </c>
      <c r="L327" s="14">
        <f t="shared" si="248"/>
        <v>3408</v>
      </c>
      <c r="M327" s="33">
        <f t="shared" ref="M327" si="255">H327*1.15%</f>
        <v>552</v>
      </c>
      <c r="N327" s="14">
        <f t="shared" si="249"/>
        <v>1459.2</v>
      </c>
      <c r="O327" s="14">
        <f t="shared" si="250"/>
        <v>3403.2</v>
      </c>
      <c r="P327" s="33">
        <f t="shared" ref="P327" si="256">K327+L327+M327+N327+O327</f>
        <v>10200</v>
      </c>
      <c r="Q327" s="33">
        <v>0</v>
      </c>
      <c r="R327" s="14">
        <f t="shared" si="252"/>
        <v>4408.53</v>
      </c>
      <c r="S327" s="14">
        <f t="shared" si="253"/>
        <v>7363.2</v>
      </c>
      <c r="T327" s="172">
        <f t="shared" si="254"/>
        <v>43591.47</v>
      </c>
      <c r="U327" s="11"/>
      <c r="V327" s="131"/>
    </row>
    <row r="328" spans="1:22" s="28" customFormat="1" ht="24.95" customHeight="1" x14ac:dyDescent="0.3">
      <c r="A328" s="99" t="s">
        <v>640</v>
      </c>
      <c r="B328" s="10"/>
      <c r="C328" s="10"/>
      <c r="D328" s="10"/>
      <c r="E328" s="10"/>
      <c r="F328" s="19"/>
      <c r="G328" s="19"/>
      <c r="H328" s="10"/>
      <c r="I328" s="10"/>
      <c r="J328" s="10"/>
      <c r="K328" s="10"/>
      <c r="L328" s="21"/>
      <c r="M328" s="21"/>
      <c r="N328" s="10"/>
      <c r="O328" s="10"/>
      <c r="P328" s="10"/>
      <c r="Q328" s="10"/>
      <c r="R328" s="10"/>
      <c r="S328" s="68"/>
      <c r="T328" s="170"/>
      <c r="U328" s="11"/>
      <c r="V328" s="131"/>
    </row>
    <row r="329" spans="1:22" s="38" customFormat="1" ht="24.95" customHeight="1" x14ac:dyDescent="0.25">
      <c r="A329" s="107">
        <v>263</v>
      </c>
      <c r="B329" s="29" t="s">
        <v>719</v>
      </c>
      <c r="C329" s="30" t="s">
        <v>720</v>
      </c>
      <c r="D329" s="31" t="s">
        <v>21</v>
      </c>
      <c r="E329" s="31" t="s">
        <v>104</v>
      </c>
      <c r="F329" s="32">
        <v>45717</v>
      </c>
      <c r="G329" s="32">
        <v>45901</v>
      </c>
      <c r="H329" s="33">
        <v>140000</v>
      </c>
      <c r="I329" s="33">
        <v>21514.37</v>
      </c>
      <c r="J329" s="33">
        <v>0</v>
      </c>
      <c r="K329" s="33">
        <f t="shared" ref="K329:K339" si="257">H329*2.87%</f>
        <v>4018</v>
      </c>
      <c r="L329" s="33">
        <f t="shared" ref="L329:L339" si="258">H329*7.1%</f>
        <v>9940</v>
      </c>
      <c r="M329" s="33">
        <v>890.22</v>
      </c>
      <c r="N329" s="33">
        <f t="shared" ref="N329:N339" si="259">H329*3.04%</f>
        <v>4256</v>
      </c>
      <c r="O329" s="33">
        <f t="shared" ref="O329:O339" si="260">H329*7.09%</f>
        <v>9926</v>
      </c>
      <c r="P329" s="33">
        <f>K329+L329+M329+N329+O329</f>
        <v>29030.22</v>
      </c>
      <c r="Q329" s="33">
        <f>J329</f>
        <v>0</v>
      </c>
      <c r="R329" s="33">
        <f t="shared" ref="R329:R339" si="261">I329+K329+N329+Q329</f>
        <v>29788.37</v>
      </c>
      <c r="S329" s="33">
        <f t="shared" ref="S329:S335" si="262">L329+M329+O329</f>
        <v>20756.22</v>
      </c>
      <c r="T329" s="172">
        <f t="shared" ref="T329:T339" si="263">H329-R329</f>
        <v>110211.63</v>
      </c>
      <c r="U329" s="39"/>
      <c r="V329" s="134"/>
    </row>
    <row r="330" spans="1:22" s="11" customFormat="1" ht="26.25" customHeight="1" x14ac:dyDescent="0.25">
      <c r="A330" s="108">
        <v>264</v>
      </c>
      <c r="B330" s="12" t="s">
        <v>433</v>
      </c>
      <c r="C330" s="8" t="s">
        <v>259</v>
      </c>
      <c r="D330" s="9" t="s">
        <v>21</v>
      </c>
      <c r="E330" s="9" t="s">
        <v>104</v>
      </c>
      <c r="F330" s="32">
        <v>45658</v>
      </c>
      <c r="G330" s="32">
        <v>45839</v>
      </c>
      <c r="H330" s="14">
        <v>65000</v>
      </c>
      <c r="I330" s="14">
        <v>4427.58</v>
      </c>
      <c r="J330" s="14">
        <v>0</v>
      </c>
      <c r="K330" s="14">
        <f t="shared" si="257"/>
        <v>1865.5</v>
      </c>
      <c r="L330" s="14">
        <f t="shared" si="258"/>
        <v>4615</v>
      </c>
      <c r="M330" s="22">
        <f>H330*1.15%</f>
        <v>747.5</v>
      </c>
      <c r="N330" s="14">
        <f t="shared" si="259"/>
        <v>1976</v>
      </c>
      <c r="O330" s="14">
        <f t="shared" si="260"/>
        <v>4608.5</v>
      </c>
      <c r="P330" s="14">
        <f>K330+L330+M330+N330+O330</f>
        <v>13812.5</v>
      </c>
      <c r="Q330" s="14">
        <f>J330</f>
        <v>0</v>
      </c>
      <c r="R330" s="14">
        <f t="shared" si="261"/>
        <v>8269.08</v>
      </c>
      <c r="S330" s="14">
        <f t="shared" si="262"/>
        <v>9971</v>
      </c>
      <c r="T330" s="168">
        <f t="shared" si="263"/>
        <v>56730.92</v>
      </c>
      <c r="V330" s="131"/>
    </row>
    <row r="331" spans="1:22" s="16" customFormat="1" ht="24.95" customHeight="1" x14ac:dyDescent="0.25">
      <c r="A331" s="108">
        <v>265</v>
      </c>
      <c r="B331" s="12" t="s">
        <v>525</v>
      </c>
      <c r="C331" s="8" t="s">
        <v>259</v>
      </c>
      <c r="D331" s="31" t="s">
        <v>21</v>
      </c>
      <c r="E331" s="31" t="s">
        <v>104</v>
      </c>
      <c r="F331" s="13">
        <v>45689</v>
      </c>
      <c r="G331" s="13">
        <v>45870</v>
      </c>
      <c r="H331" s="33">
        <v>70000</v>
      </c>
      <c r="I331" s="33">
        <v>5368.48</v>
      </c>
      <c r="J331" s="33">
        <v>0</v>
      </c>
      <c r="K331" s="14">
        <f t="shared" si="257"/>
        <v>2009</v>
      </c>
      <c r="L331" s="14">
        <f t="shared" si="258"/>
        <v>4970</v>
      </c>
      <c r="M331" s="33">
        <f>H331*1.15%</f>
        <v>805</v>
      </c>
      <c r="N331" s="14">
        <f t="shared" si="259"/>
        <v>2128</v>
      </c>
      <c r="O331" s="14">
        <f t="shared" si="260"/>
        <v>4963</v>
      </c>
      <c r="P331" s="33">
        <f>K331+L331+M331+N331+O331</f>
        <v>14875</v>
      </c>
      <c r="Q331" s="33">
        <f>J331</f>
        <v>0</v>
      </c>
      <c r="R331" s="14">
        <f t="shared" si="261"/>
        <v>9505.48</v>
      </c>
      <c r="S331" s="14">
        <f t="shared" si="262"/>
        <v>10738</v>
      </c>
      <c r="T331" s="172">
        <f t="shared" si="263"/>
        <v>60494.52</v>
      </c>
      <c r="U331" s="11"/>
      <c r="V331" s="131"/>
    </row>
    <row r="332" spans="1:22" s="16" customFormat="1" ht="24.95" customHeight="1" x14ac:dyDescent="0.25">
      <c r="A332" s="108">
        <v>266</v>
      </c>
      <c r="B332" s="12" t="s">
        <v>132</v>
      </c>
      <c r="C332" s="8" t="s">
        <v>259</v>
      </c>
      <c r="D332" s="9" t="s">
        <v>21</v>
      </c>
      <c r="E332" s="9" t="s">
        <v>104</v>
      </c>
      <c r="F332" s="13">
        <v>45717</v>
      </c>
      <c r="G332" s="13">
        <v>45901</v>
      </c>
      <c r="H332" s="14">
        <v>90000</v>
      </c>
      <c r="I332" s="14">
        <v>9753.1200000000008</v>
      </c>
      <c r="J332" s="14">
        <v>0</v>
      </c>
      <c r="K332" s="14">
        <f t="shared" si="257"/>
        <v>2583</v>
      </c>
      <c r="L332" s="14">
        <f t="shared" si="258"/>
        <v>6390</v>
      </c>
      <c r="M332" s="22">
        <v>890.22</v>
      </c>
      <c r="N332" s="14">
        <f t="shared" si="259"/>
        <v>2736</v>
      </c>
      <c r="O332" s="14">
        <f t="shared" si="260"/>
        <v>6381</v>
      </c>
      <c r="P332" s="14">
        <f t="shared" ref="P332" si="264">K332+L332+M332+N332+O332</f>
        <v>18980.22</v>
      </c>
      <c r="Q332" s="14">
        <f>J332</f>
        <v>0</v>
      </c>
      <c r="R332" s="14">
        <f t="shared" si="261"/>
        <v>15072.12</v>
      </c>
      <c r="S332" s="14">
        <f t="shared" si="262"/>
        <v>13661.22</v>
      </c>
      <c r="T332" s="168">
        <f t="shared" si="263"/>
        <v>74927.88</v>
      </c>
      <c r="U332" s="11"/>
      <c r="V332" s="131"/>
    </row>
    <row r="333" spans="1:22" s="11" customFormat="1" ht="26.25" customHeight="1" x14ac:dyDescent="0.25">
      <c r="A333" s="108">
        <v>267</v>
      </c>
      <c r="B333" s="12" t="s">
        <v>666</v>
      </c>
      <c r="C333" s="8" t="s">
        <v>705</v>
      </c>
      <c r="D333" s="9" t="s">
        <v>21</v>
      </c>
      <c r="E333" s="9" t="s">
        <v>104</v>
      </c>
      <c r="F333" s="13">
        <v>45689</v>
      </c>
      <c r="G333" s="13">
        <v>45870</v>
      </c>
      <c r="H333" s="14">
        <v>48000</v>
      </c>
      <c r="I333" s="14">
        <v>1571.73</v>
      </c>
      <c r="J333" s="14">
        <v>0</v>
      </c>
      <c r="K333" s="14">
        <f t="shared" si="257"/>
        <v>1377.6</v>
      </c>
      <c r="L333" s="14">
        <f t="shared" si="258"/>
        <v>3408</v>
      </c>
      <c r="M333" s="14">
        <f t="shared" ref="M333:M339" si="265">H333*1.15%</f>
        <v>552</v>
      </c>
      <c r="N333" s="14">
        <f t="shared" si="259"/>
        <v>1459.2</v>
      </c>
      <c r="O333" s="14">
        <f t="shared" si="260"/>
        <v>3403.2</v>
      </c>
      <c r="P333" s="14">
        <f>K333+L333+M333+N333+O333</f>
        <v>10200</v>
      </c>
      <c r="Q333" s="14">
        <f>J333</f>
        <v>0</v>
      </c>
      <c r="R333" s="14">
        <f t="shared" si="261"/>
        <v>4408.53</v>
      </c>
      <c r="S333" s="14">
        <f t="shared" si="262"/>
        <v>7363.2</v>
      </c>
      <c r="T333" s="168">
        <f t="shared" si="263"/>
        <v>43591.47</v>
      </c>
      <c r="V333" s="131"/>
    </row>
    <row r="334" spans="1:22" s="16" customFormat="1" ht="24.95" customHeight="1" x14ac:dyDescent="0.25">
      <c r="A334" s="108">
        <v>268</v>
      </c>
      <c r="B334" s="12" t="s">
        <v>234</v>
      </c>
      <c r="C334" s="8" t="s">
        <v>259</v>
      </c>
      <c r="D334" s="9" t="s">
        <v>21</v>
      </c>
      <c r="E334" s="17" t="s">
        <v>104</v>
      </c>
      <c r="F334" s="13">
        <v>45722</v>
      </c>
      <c r="G334" s="13">
        <v>45906</v>
      </c>
      <c r="H334" s="15">
        <v>55000</v>
      </c>
      <c r="I334" s="14">
        <v>2559.6799999999998</v>
      </c>
      <c r="J334" s="14">
        <v>0</v>
      </c>
      <c r="K334" s="14">
        <f t="shared" si="257"/>
        <v>1578.5</v>
      </c>
      <c r="L334" s="14">
        <f t="shared" si="258"/>
        <v>3905</v>
      </c>
      <c r="M334" s="35">
        <f t="shared" si="265"/>
        <v>632.5</v>
      </c>
      <c r="N334" s="14">
        <f t="shared" si="259"/>
        <v>1672</v>
      </c>
      <c r="O334" s="14">
        <f t="shared" si="260"/>
        <v>3899.5</v>
      </c>
      <c r="P334" s="14">
        <f t="shared" ref="P334" si="266">K334+L334+M334+N334+O334</f>
        <v>11687.5</v>
      </c>
      <c r="Q334" s="14">
        <v>0</v>
      </c>
      <c r="R334" s="14">
        <f t="shared" si="261"/>
        <v>5810.18</v>
      </c>
      <c r="S334" s="14">
        <f t="shared" si="262"/>
        <v>8437</v>
      </c>
      <c r="T334" s="168">
        <f t="shared" si="263"/>
        <v>49189.82</v>
      </c>
      <c r="U334" s="11"/>
      <c r="V334" s="131"/>
    </row>
    <row r="335" spans="1:22" s="16" customFormat="1" ht="24.95" customHeight="1" x14ac:dyDescent="0.25">
      <c r="A335" s="108">
        <v>269</v>
      </c>
      <c r="B335" s="12" t="s">
        <v>166</v>
      </c>
      <c r="C335" s="8" t="s">
        <v>137</v>
      </c>
      <c r="D335" s="9" t="s">
        <v>21</v>
      </c>
      <c r="E335" s="9" t="s">
        <v>104</v>
      </c>
      <c r="F335" s="13">
        <v>45692</v>
      </c>
      <c r="G335" s="13">
        <v>45873</v>
      </c>
      <c r="H335" s="15">
        <v>48000</v>
      </c>
      <c r="I335" s="14">
        <v>1571.73</v>
      </c>
      <c r="J335" s="14">
        <v>0</v>
      </c>
      <c r="K335" s="14">
        <f t="shared" si="257"/>
        <v>1377.6</v>
      </c>
      <c r="L335" s="14">
        <f t="shared" si="258"/>
        <v>3408</v>
      </c>
      <c r="M335" s="35">
        <f t="shared" si="265"/>
        <v>552</v>
      </c>
      <c r="N335" s="14">
        <f t="shared" si="259"/>
        <v>1459.2</v>
      </c>
      <c r="O335" s="14">
        <f t="shared" si="260"/>
        <v>3403.2</v>
      </c>
      <c r="P335" s="14">
        <f>K335+L335+M335+N335+O335</f>
        <v>10200</v>
      </c>
      <c r="Q335" s="14">
        <v>0</v>
      </c>
      <c r="R335" s="14">
        <f t="shared" si="261"/>
        <v>4408.53</v>
      </c>
      <c r="S335" s="14">
        <f t="shared" si="262"/>
        <v>7363.2</v>
      </c>
      <c r="T335" s="168">
        <f t="shared" si="263"/>
        <v>43591.47</v>
      </c>
      <c r="U335" s="11"/>
      <c r="V335" s="131"/>
    </row>
    <row r="336" spans="1:22" s="11" customFormat="1" ht="26.25" customHeight="1" x14ac:dyDescent="0.25">
      <c r="A336" s="108">
        <v>270</v>
      </c>
      <c r="B336" s="12" t="s">
        <v>667</v>
      </c>
      <c r="C336" s="8" t="s">
        <v>668</v>
      </c>
      <c r="D336" s="9" t="s">
        <v>21</v>
      </c>
      <c r="E336" s="9" t="s">
        <v>105</v>
      </c>
      <c r="F336" s="13">
        <v>45689</v>
      </c>
      <c r="G336" s="13">
        <v>45870</v>
      </c>
      <c r="H336" s="14">
        <v>43000</v>
      </c>
      <c r="I336" s="14">
        <v>866.06</v>
      </c>
      <c r="J336" s="14">
        <v>0</v>
      </c>
      <c r="K336" s="14">
        <f t="shared" si="257"/>
        <v>1234.0999999999999</v>
      </c>
      <c r="L336" s="14">
        <f t="shared" si="258"/>
        <v>3053</v>
      </c>
      <c r="M336" s="14">
        <f t="shared" si="265"/>
        <v>494.5</v>
      </c>
      <c r="N336" s="14">
        <f t="shared" si="259"/>
        <v>1307.2</v>
      </c>
      <c r="O336" s="14">
        <f t="shared" si="260"/>
        <v>3048.7</v>
      </c>
      <c r="P336" s="14">
        <f t="shared" ref="P336" si="267">K336+L336+M336+N336+O336</f>
        <v>9137.5</v>
      </c>
      <c r="Q336" s="14">
        <f t="shared" ref="Q336" si="268">J336</f>
        <v>0</v>
      </c>
      <c r="R336" s="14">
        <f t="shared" si="261"/>
        <v>3407.36</v>
      </c>
      <c r="S336" s="14">
        <f t="shared" ref="S336" si="269">L336+M336+O336</f>
        <v>6596.2</v>
      </c>
      <c r="T336" s="168">
        <f t="shared" si="263"/>
        <v>39592.639999999999</v>
      </c>
      <c r="V336" s="131"/>
    </row>
    <row r="337" spans="1:22" s="16" customFormat="1" ht="24.95" customHeight="1" x14ac:dyDescent="0.25">
      <c r="A337" s="108">
        <v>271</v>
      </c>
      <c r="B337" s="12" t="s">
        <v>520</v>
      </c>
      <c r="C337" s="8" t="s">
        <v>259</v>
      </c>
      <c r="D337" s="31" t="s">
        <v>21</v>
      </c>
      <c r="E337" s="9" t="s">
        <v>105</v>
      </c>
      <c r="F337" s="32">
        <v>45658</v>
      </c>
      <c r="G337" s="32">
        <v>45839</v>
      </c>
      <c r="H337" s="33">
        <v>65000</v>
      </c>
      <c r="I337" s="33">
        <v>4427.58</v>
      </c>
      <c r="J337" s="33">
        <v>0</v>
      </c>
      <c r="K337" s="14">
        <f t="shared" si="257"/>
        <v>1865.5</v>
      </c>
      <c r="L337" s="14">
        <f t="shared" si="258"/>
        <v>4615</v>
      </c>
      <c r="M337" s="33">
        <f t="shared" si="265"/>
        <v>747.5</v>
      </c>
      <c r="N337" s="14">
        <f t="shared" si="259"/>
        <v>1976</v>
      </c>
      <c r="O337" s="14">
        <f t="shared" si="260"/>
        <v>4608.5</v>
      </c>
      <c r="P337" s="33">
        <f>K337+L337+M337+N337+O337</f>
        <v>13812.5</v>
      </c>
      <c r="Q337" s="33">
        <f>J337</f>
        <v>0</v>
      </c>
      <c r="R337" s="14">
        <f t="shared" si="261"/>
        <v>8269.08</v>
      </c>
      <c r="S337" s="14">
        <f>L337+M337+O337</f>
        <v>9971</v>
      </c>
      <c r="T337" s="172">
        <f t="shared" si="263"/>
        <v>56730.92</v>
      </c>
      <c r="U337" s="11"/>
      <c r="V337" s="131"/>
    </row>
    <row r="338" spans="1:22" s="16" customFormat="1" ht="24.95" customHeight="1" x14ac:dyDescent="0.25">
      <c r="A338" s="108">
        <v>272</v>
      </c>
      <c r="B338" s="12" t="s">
        <v>221</v>
      </c>
      <c r="C338" s="8" t="s">
        <v>259</v>
      </c>
      <c r="D338" s="9" t="s">
        <v>21</v>
      </c>
      <c r="E338" s="17" t="s">
        <v>104</v>
      </c>
      <c r="F338" s="13">
        <v>45700</v>
      </c>
      <c r="G338" s="13">
        <v>45881</v>
      </c>
      <c r="H338" s="14">
        <v>60000</v>
      </c>
      <c r="I338" s="14">
        <v>3486.68</v>
      </c>
      <c r="J338" s="14">
        <v>0</v>
      </c>
      <c r="K338" s="14">
        <f t="shared" si="257"/>
        <v>1722</v>
      </c>
      <c r="L338" s="14">
        <f t="shared" si="258"/>
        <v>4260</v>
      </c>
      <c r="M338" s="35">
        <f t="shared" si="265"/>
        <v>690</v>
      </c>
      <c r="N338" s="14">
        <f t="shared" si="259"/>
        <v>1824</v>
      </c>
      <c r="O338" s="14">
        <f t="shared" si="260"/>
        <v>4254</v>
      </c>
      <c r="P338" s="14">
        <f>K338+L338+M338+N338+O338</f>
        <v>12750</v>
      </c>
      <c r="Q338" s="14">
        <f>J338</f>
        <v>0</v>
      </c>
      <c r="R338" s="14">
        <f t="shared" si="261"/>
        <v>7032.68</v>
      </c>
      <c r="S338" s="14">
        <f>L338+M338+O338</f>
        <v>9204</v>
      </c>
      <c r="T338" s="168">
        <f t="shared" si="263"/>
        <v>52967.32</v>
      </c>
      <c r="U338" s="11"/>
      <c r="V338" s="131"/>
    </row>
    <row r="339" spans="1:22" s="16" customFormat="1" ht="24.95" customHeight="1" x14ac:dyDescent="0.25">
      <c r="A339" s="108">
        <v>273</v>
      </c>
      <c r="B339" s="12" t="s">
        <v>321</v>
      </c>
      <c r="C339" s="8" t="s">
        <v>322</v>
      </c>
      <c r="D339" s="31" t="s">
        <v>21</v>
      </c>
      <c r="E339" s="17" t="s">
        <v>104</v>
      </c>
      <c r="F339" s="13">
        <v>45689</v>
      </c>
      <c r="G339" s="13">
        <v>45870</v>
      </c>
      <c r="H339" s="14">
        <v>48000</v>
      </c>
      <c r="I339" s="14">
        <v>1571.73</v>
      </c>
      <c r="J339" s="14">
        <v>0</v>
      </c>
      <c r="K339" s="14">
        <f t="shared" si="257"/>
        <v>1377.6</v>
      </c>
      <c r="L339" s="14">
        <f t="shared" si="258"/>
        <v>3408</v>
      </c>
      <c r="M339" s="35">
        <f t="shared" si="265"/>
        <v>552</v>
      </c>
      <c r="N339" s="14">
        <f t="shared" si="259"/>
        <v>1459.2</v>
      </c>
      <c r="O339" s="14">
        <f t="shared" si="260"/>
        <v>3403.2</v>
      </c>
      <c r="P339" s="14">
        <f t="shared" ref="P339" si="270">K339+L339+M339+N339+O339</f>
        <v>10200</v>
      </c>
      <c r="Q339" s="14">
        <f>J339</f>
        <v>0</v>
      </c>
      <c r="R339" s="14">
        <f t="shared" si="261"/>
        <v>4408.53</v>
      </c>
      <c r="S339" s="14">
        <f t="shared" si="253"/>
        <v>7363.2</v>
      </c>
      <c r="T339" s="168">
        <f t="shared" si="263"/>
        <v>43591.47</v>
      </c>
      <c r="U339" s="11"/>
      <c r="V339" s="131"/>
    </row>
    <row r="340" spans="1:22" s="16" customFormat="1" ht="24.95" customHeight="1" x14ac:dyDescent="0.3">
      <c r="A340" s="99" t="s">
        <v>346</v>
      </c>
      <c r="B340" s="10"/>
      <c r="C340" s="10"/>
      <c r="D340" s="10"/>
      <c r="E340" s="10"/>
      <c r="F340" s="19"/>
      <c r="G340" s="19"/>
      <c r="H340" s="10"/>
      <c r="I340" s="10"/>
      <c r="J340" s="10"/>
      <c r="K340" s="10"/>
      <c r="L340" s="21"/>
      <c r="M340" s="21"/>
      <c r="N340" s="10"/>
      <c r="O340" s="10"/>
      <c r="P340" s="10"/>
      <c r="Q340" s="10"/>
      <c r="R340" s="10"/>
      <c r="S340" s="68"/>
      <c r="T340" s="170"/>
      <c r="U340" s="11"/>
      <c r="V340" s="131"/>
    </row>
    <row r="341" spans="1:22" s="38" customFormat="1" ht="24.95" customHeight="1" x14ac:dyDescent="0.25">
      <c r="A341" s="108">
        <v>274</v>
      </c>
      <c r="B341" s="12" t="s">
        <v>177</v>
      </c>
      <c r="C341" s="8" t="s">
        <v>575</v>
      </c>
      <c r="D341" s="9" t="s">
        <v>21</v>
      </c>
      <c r="E341" s="9" t="s">
        <v>105</v>
      </c>
      <c r="F341" s="13">
        <v>45689</v>
      </c>
      <c r="G341" s="13">
        <v>45870</v>
      </c>
      <c r="H341" s="14">
        <v>140000</v>
      </c>
      <c r="I341" s="14">
        <v>0</v>
      </c>
      <c r="J341" s="14">
        <v>0</v>
      </c>
      <c r="K341" s="14">
        <f t="shared" ref="K341:K348" si="271">H341*2.87%</f>
        <v>4018</v>
      </c>
      <c r="L341" s="14">
        <f t="shared" ref="L341:L348" si="272">H341*7.1%</f>
        <v>9940</v>
      </c>
      <c r="M341" s="14">
        <v>890.22</v>
      </c>
      <c r="N341" s="14">
        <f t="shared" ref="N341:N348" si="273">H341*3.04%</f>
        <v>4256</v>
      </c>
      <c r="O341" s="14">
        <f t="shared" ref="O341:O348" si="274">H341*7.09%</f>
        <v>9926</v>
      </c>
      <c r="P341" s="14">
        <f>K341+L341+M341+N341+O341</f>
        <v>29030.22</v>
      </c>
      <c r="Q341" s="14">
        <f>J341</f>
        <v>0</v>
      </c>
      <c r="R341" s="14">
        <f t="shared" ref="R341:R348" si="275">I341+K341+N341+Q341</f>
        <v>8274</v>
      </c>
      <c r="S341" s="14">
        <f>L341+M341+O341</f>
        <v>20756.22</v>
      </c>
      <c r="T341" s="168">
        <f t="shared" ref="T341:T348" si="276">H341-R341</f>
        <v>131726</v>
      </c>
      <c r="U341" s="11"/>
      <c r="V341" s="131"/>
    </row>
    <row r="342" spans="1:22" s="16" customFormat="1" ht="24.95" customHeight="1" x14ac:dyDescent="0.25">
      <c r="A342" s="108">
        <v>275</v>
      </c>
      <c r="B342" s="12" t="s">
        <v>319</v>
      </c>
      <c r="C342" s="8" t="s">
        <v>320</v>
      </c>
      <c r="D342" s="9" t="s">
        <v>21</v>
      </c>
      <c r="E342" s="17" t="s">
        <v>104</v>
      </c>
      <c r="F342" s="13">
        <v>45689</v>
      </c>
      <c r="G342" s="13">
        <v>45870</v>
      </c>
      <c r="H342" s="14">
        <v>48000</v>
      </c>
      <c r="I342" s="14">
        <v>0</v>
      </c>
      <c r="J342" s="14">
        <v>0</v>
      </c>
      <c r="K342" s="14">
        <f t="shared" si="271"/>
        <v>1377.6</v>
      </c>
      <c r="L342" s="14">
        <f t="shared" si="272"/>
        <v>3408</v>
      </c>
      <c r="M342" s="35">
        <f t="shared" ref="M342:M348" si="277">H342*1.15%</f>
        <v>552</v>
      </c>
      <c r="N342" s="14">
        <f t="shared" si="273"/>
        <v>1459.2</v>
      </c>
      <c r="O342" s="14">
        <f t="shared" si="274"/>
        <v>3403.2</v>
      </c>
      <c r="P342" s="14">
        <f>K342+L342+M342+N342+O342</f>
        <v>10200</v>
      </c>
      <c r="Q342" s="14">
        <v>0</v>
      </c>
      <c r="R342" s="14">
        <f t="shared" si="275"/>
        <v>2836.8</v>
      </c>
      <c r="S342" s="14">
        <f>L342+M342+O342</f>
        <v>7363.2</v>
      </c>
      <c r="T342" s="168">
        <f t="shared" si="276"/>
        <v>45163.199999999997</v>
      </c>
      <c r="U342" s="11"/>
      <c r="V342" s="131"/>
    </row>
    <row r="343" spans="1:22" s="39" customFormat="1" ht="26.25" customHeight="1" x14ac:dyDescent="0.25">
      <c r="A343" s="108">
        <v>276</v>
      </c>
      <c r="B343" s="12" t="s">
        <v>587</v>
      </c>
      <c r="C343" s="30" t="s">
        <v>705</v>
      </c>
      <c r="D343" s="31" t="s">
        <v>21</v>
      </c>
      <c r="E343" s="34" t="s">
        <v>104</v>
      </c>
      <c r="F343" s="32">
        <v>45597</v>
      </c>
      <c r="G343" s="32">
        <v>45778</v>
      </c>
      <c r="H343" s="33">
        <v>48000</v>
      </c>
      <c r="I343" s="33">
        <v>1571.73</v>
      </c>
      <c r="J343" s="33">
        <v>0</v>
      </c>
      <c r="K343" s="33">
        <f t="shared" si="271"/>
        <v>1377.6</v>
      </c>
      <c r="L343" s="33">
        <f t="shared" si="272"/>
        <v>3408</v>
      </c>
      <c r="M343" s="33">
        <f t="shared" si="277"/>
        <v>552</v>
      </c>
      <c r="N343" s="33">
        <f t="shared" si="273"/>
        <v>1459.2</v>
      </c>
      <c r="O343" s="33">
        <f t="shared" si="274"/>
        <v>3403.2</v>
      </c>
      <c r="P343" s="33">
        <f t="shared" ref="P343" si="278">K343+L343+M343+N343+O343</f>
        <v>10200</v>
      </c>
      <c r="Q343" s="33">
        <f t="shared" ref="Q343" si="279">J343</f>
        <v>0</v>
      </c>
      <c r="R343" s="14">
        <f t="shared" si="275"/>
        <v>4408.53</v>
      </c>
      <c r="S343" s="33">
        <f t="shared" ref="S343" si="280">L343+M343+O343</f>
        <v>7363.2</v>
      </c>
      <c r="T343" s="172">
        <f t="shared" si="276"/>
        <v>43591.47</v>
      </c>
      <c r="U343" s="11"/>
      <c r="V343" s="131"/>
    </row>
    <row r="344" spans="1:22" s="16" customFormat="1" ht="24.95" customHeight="1" x14ac:dyDescent="0.25">
      <c r="A344" s="108">
        <v>277</v>
      </c>
      <c r="B344" s="12" t="s">
        <v>526</v>
      </c>
      <c r="C344" s="30" t="s">
        <v>705</v>
      </c>
      <c r="D344" s="31" t="s">
        <v>21</v>
      </c>
      <c r="E344" s="31" t="s">
        <v>104</v>
      </c>
      <c r="F344" s="13">
        <v>45689</v>
      </c>
      <c r="G344" s="13">
        <v>45870</v>
      </c>
      <c r="H344" s="33">
        <v>48000</v>
      </c>
      <c r="I344" s="33">
        <v>1571.73</v>
      </c>
      <c r="J344" s="33">
        <v>0</v>
      </c>
      <c r="K344" s="14">
        <f t="shared" si="271"/>
        <v>1377.6</v>
      </c>
      <c r="L344" s="14">
        <f t="shared" si="272"/>
        <v>3408</v>
      </c>
      <c r="M344" s="33">
        <f t="shared" si="277"/>
        <v>552</v>
      </c>
      <c r="N344" s="14">
        <f t="shared" si="273"/>
        <v>1459.2</v>
      </c>
      <c r="O344" s="14">
        <f t="shared" si="274"/>
        <v>3403.2</v>
      </c>
      <c r="P344" s="33">
        <f>K344+L344+M344+N344+O344</f>
        <v>10200</v>
      </c>
      <c r="Q344" s="33">
        <f>J344</f>
        <v>0</v>
      </c>
      <c r="R344" s="14">
        <f t="shared" si="275"/>
        <v>4408.53</v>
      </c>
      <c r="S344" s="14">
        <f>L344+M344+O344</f>
        <v>7363.2</v>
      </c>
      <c r="T344" s="172">
        <f t="shared" si="276"/>
        <v>43591.47</v>
      </c>
      <c r="U344" s="11"/>
      <c r="V344" s="131"/>
    </row>
    <row r="345" spans="1:22" s="16" customFormat="1" ht="24.95" customHeight="1" x14ac:dyDescent="0.25">
      <c r="A345" s="108">
        <v>278</v>
      </c>
      <c r="B345" s="12" t="s">
        <v>536</v>
      </c>
      <c r="C345" s="30" t="s">
        <v>705</v>
      </c>
      <c r="D345" s="31" t="s">
        <v>21</v>
      </c>
      <c r="E345" s="31" t="s">
        <v>104</v>
      </c>
      <c r="F345" s="45">
        <v>45566</v>
      </c>
      <c r="G345" s="45">
        <v>45748</v>
      </c>
      <c r="H345" s="33">
        <v>48000</v>
      </c>
      <c r="I345" s="33">
        <v>0</v>
      </c>
      <c r="J345" s="33">
        <v>0</v>
      </c>
      <c r="K345" s="14">
        <f t="shared" si="271"/>
        <v>1377.6</v>
      </c>
      <c r="L345" s="14">
        <f t="shared" si="272"/>
        <v>3408</v>
      </c>
      <c r="M345" s="33">
        <f t="shared" si="277"/>
        <v>552</v>
      </c>
      <c r="N345" s="14">
        <f t="shared" si="273"/>
        <v>1459.2</v>
      </c>
      <c r="O345" s="14">
        <f t="shared" si="274"/>
        <v>3403.2</v>
      </c>
      <c r="P345" s="33">
        <f>K345+L345+M345+N345+O345</f>
        <v>10200</v>
      </c>
      <c r="Q345" s="33">
        <v>1715.46</v>
      </c>
      <c r="R345" s="14">
        <f t="shared" si="275"/>
        <v>4552.26</v>
      </c>
      <c r="S345" s="14">
        <f>L345+M345+O345</f>
        <v>7363.2</v>
      </c>
      <c r="T345" s="172">
        <f t="shared" si="276"/>
        <v>43447.74</v>
      </c>
      <c r="U345" s="11"/>
      <c r="V345" s="131"/>
    </row>
    <row r="346" spans="1:22" s="16" customFormat="1" ht="24.95" customHeight="1" x14ac:dyDescent="0.25">
      <c r="A346" s="108">
        <v>279</v>
      </c>
      <c r="B346" s="12" t="s">
        <v>497</v>
      </c>
      <c r="C346" s="8" t="s">
        <v>259</v>
      </c>
      <c r="D346" s="9" t="s">
        <v>21</v>
      </c>
      <c r="E346" s="17" t="s">
        <v>105</v>
      </c>
      <c r="F346" s="13">
        <v>45689</v>
      </c>
      <c r="G346" s="13">
        <v>45870</v>
      </c>
      <c r="H346" s="15">
        <v>55000</v>
      </c>
      <c r="I346" s="14">
        <v>0</v>
      </c>
      <c r="J346" s="14">
        <v>0</v>
      </c>
      <c r="K346" s="14">
        <f t="shared" si="271"/>
        <v>1578.5</v>
      </c>
      <c r="L346" s="14">
        <f t="shared" si="272"/>
        <v>3905</v>
      </c>
      <c r="M346" s="35">
        <f t="shared" si="277"/>
        <v>632.5</v>
      </c>
      <c r="N346" s="14">
        <f t="shared" si="273"/>
        <v>1672</v>
      </c>
      <c r="O346" s="14">
        <f t="shared" si="274"/>
        <v>3899.5</v>
      </c>
      <c r="P346" s="14">
        <f t="shared" ref="P346" si="281">K346+L346+M346+N346+O346</f>
        <v>11687.5</v>
      </c>
      <c r="Q346" s="14">
        <v>15066</v>
      </c>
      <c r="R346" s="14">
        <f t="shared" si="275"/>
        <v>18316.5</v>
      </c>
      <c r="S346" s="14">
        <f>L346+M346+O346</f>
        <v>8437</v>
      </c>
      <c r="T346" s="168">
        <f t="shared" si="276"/>
        <v>36683.5</v>
      </c>
      <c r="U346" s="11"/>
      <c r="V346" s="131"/>
    </row>
    <row r="347" spans="1:22" s="16" customFormat="1" ht="24.95" customHeight="1" x14ac:dyDescent="0.25">
      <c r="A347" s="108">
        <v>280</v>
      </c>
      <c r="B347" s="12" t="s">
        <v>52</v>
      </c>
      <c r="C347" s="8" t="s">
        <v>53</v>
      </c>
      <c r="D347" s="9" t="s">
        <v>21</v>
      </c>
      <c r="E347" s="17" t="s">
        <v>104</v>
      </c>
      <c r="F347" s="13">
        <v>45717</v>
      </c>
      <c r="G347" s="13">
        <v>45901</v>
      </c>
      <c r="H347" s="15">
        <v>48000</v>
      </c>
      <c r="I347" s="14">
        <v>1314.41</v>
      </c>
      <c r="J347" s="14">
        <v>0</v>
      </c>
      <c r="K347" s="14">
        <f t="shared" si="271"/>
        <v>1377.6</v>
      </c>
      <c r="L347" s="14">
        <f t="shared" si="272"/>
        <v>3408</v>
      </c>
      <c r="M347" s="35">
        <f t="shared" si="277"/>
        <v>552</v>
      </c>
      <c r="N347" s="14">
        <f t="shared" si="273"/>
        <v>1459.2</v>
      </c>
      <c r="O347" s="14">
        <f t="shared" si="274"/>
        <v>3403.2</v>
      </c>
      <c r="P347" s="14">
        <f>K347+L347+M347+N347+O347</f>
        <v>10200</v>
      </c>
      <c r="Q347" s="14">
        <v>20545.150000000001</v>
      </c>
      <c r="R347" s="14">
        <f t="shared" si="275"/>
        <v>24696.36</v>
      </c>
      <c r="S347" s="14">
        <f>L347+M347+O347</f>
        <v>7363.2</v>
      </c>
      <c r="T347" s="168">
        <f t="shared" si="276"/>
        <v>23303.64</v>
      </c>
      <c r="U347" s="11"/>
      <c r="V347" s="131"/>
    </row>
    <row r="348" spans="1:22" s="16" customFormat="1" ht="24.95" customHeight="1" x14ac:dyDescent="0.25">
      <c r="A348" s="108">
        <v>281</v>
      </c>
      <c r="B348" s="12" t="s">
        <v>345</v>
      </c>
      <c r="C348" s="30" t="s">
        <v>705</v>
      </c>
      <c r="D348" s="31" t="s">
        <v>21</v>
      </c>
      <c r="E348" s="34" t="s">
        <v>104</v>
      </c>
      <c r="F348" s="13">
        <v>45717</v>
      </c>
      <c r="G348" s="13">
        <v>45901</v>
      </c>
      <c r="H348" s="33">
        <v>48000</v>
      </c>
      <c r="I348" s="33">
        <v>1571.73</v>
      </c>
      <c r="J348" s="33">
        <v>0</v>
      </c>
      <c r="K348" s="14">
        <f t="shared" si="271"/>
        <v>1377.6</v>
      </c>
      <c r="L348" s="14">
        <f t="shared" si="272"/>
        <v>3408</v>
      </c>
      <c r="M348" s="33">
        <f t="shared" si="277"/>
        <v>552</v>
      </c>
      <c r="N348" s="14">
        <f t="shared" si="273"/>
        <v>1459.2</v>
      </c>
      <c r="O348" s="14">
        <f t="shared" si="274"/>
        <v>3403.2</v>
      </c>
      <c r="P348" s="33">
        <f t="shared" ref="P348" si="282">K348+L348+M348+N348+O348</f>
        <v>10200</v>
      </c>
      <c r="Q348" s="33">
        <f t="shared" ref="Q348" si="283">J348</f>
        <v>0</v>
      </c>
      <c r="R348" s="14">
        <f t="shared" si="275"/>
        <v>4408.53</v>
      </c>
      <c r="S348" s="14">
        <f>L348+M348+O348</f>
        <v>7363.2</v>
      </c>
      <c r="T348" s="172">
        <f t="shared" si="276"/>
        <v>43591.47</v>
      </c>
      <c r="U348" s="11"/>
      <c r="V348" s="131"/>
    </row>
    <row r="349" spans="1:22" s="16" customFormat="1" ht="24.95" customHeight="1" x14ac:dyDescent="0.25">
      <c r="A349" s="136" t="s">
        <v>738</v>
      </c>
      <c r="B349" s="137"/>
      <c r="C349" s="137"/>
      <c r="D349" s="137"/>
      <c r="E349" s="137"/>
      <c r="F349" s="137"/>
      <c r="G349" s="137"/>
      <c r="H349" s="137"/>
      <c r="I349" s="137"/>
      <c r="J349" s="137"/>
      <c r="K349" s="137"/>
      <c r="L349" s="137"/>
      <c r="M349" s="137"/>
      <c r="N349" s="137"/>
      <c r="O349" s="137"/>
      <c r="P349" s="137"/>
      <c r="Q349" s="137"/>
      <c r="R349" s="137"/>
      <c r="S349" s="137"/>
      <c r="T349" s="182"/>
      <c r="U349" s="11"/>
      <c r="V349" s="131"/>
    </row>
    <row r="350" spans="1:22" s="16" customFormat="1" ht="24.95" customHeight="1" x14ac:dyDescent="0.25">
      <c r="A350" s="108">
        <v>282</v>
      </c>
      <c r="B350" s="12" t="s">
        <v>136</v>
      </c>
      <c r="C350" s="8" t="s">
        <v>259</v>
      </c>
      <c r="D350" s="9" t="s">
        <v>21</v>
      </c>
      <c r="E350" s="9" t="s">
        <v>104</v>
      </c>
      <c r="F350" s="13">
        <v>45717</v>
      </c>
      <c r="G350" s="13">
        <v>45901</v>
      </c>
      <c r="H350" s="14">
        <v>75000</v>
      </c>
      <c r="I350" s="14">
        <v>6309.38</v>
      </c>
      <c r="J350" s="14">
        <v>0</v>
      </c>
      <c r="K350" s="14">
        <f>H350*2.87%</f>
        <v>2152.5</v>
      </c>
      <c r="L350" s="14">
        <f>H350*7.1%</f>
        <v>5325</v>
      </c>
      <c r="M350" s="35">
        <f>H350*1.15%</f>
        <v>862.5</v>
      </c>
      <c r="N350" s="14">
        <f>H350*3.04%</f>
        <v>2280</v>
      </c>
      <c r="O350" s="14">
        <f>H350*7.09%</f>
        <v>5317.5</v>
      </c>
      <c r="P350" s="14">
        <f t="shared" ref="P350" si="284">K350+L350+M350+N350+O350</f>
        <v>15937.5</v>
      </c>
      <c r="Q350" s="14">
        <f t="shared" ref="Q350" si="285">J350</f>
        <v>0</v>
      </c>
      <c r="R350" s="14">
        <f>I350+K350+N350+Q350</f>
        <v>10741.88</v>
      </c>
      <c r="S350" s="14">
        <f>L350+M350+O350</f>
        <v>11505</v>
      </c>
      <c r="T350" s="168">
        <f>H350-R350</f>
        <v>64258.12</v>
      </c>
      <c r="U350" s="11"/>
      <c r="V350" s="131"/>
    </row>
    <row r="351" spans="1:22" s="16" customFormat="1" ht="24.95" customHeight="1" x14ac:dyDescent="0.3">
      <c r="A351" s="99" t="s">
        <v>714</v>
      </c>
      <c r="B351" s="10"/>
      <c r="C351" s="10"/>
      <c r="D351" s="10"/>
      <c r="E351" s="10"/>
      <c r="F351" s="19"/>
      <c r="G351" s="19"/>
      <c r="H351" s="10"/>
      <c r="I351" s="10"/>
      <c r="J351" s="10"/>
      <c r="K351" s="10"/>
      <c r="L351" s="21"/>
      <c r="M351" s="21"/>
      <c r="N351" s="10"/>
      <c r="O351" s="10"/>
      <c r="P351" s="10"/>
      <c r="Q351" s="10"/>
      <c r="R351" s="10"/>
      <c r="S351" s="68"/>
      <c r="T351" s="170"/>
      <c r="U351" s="11"/>
      <c r="V351" s="131"/>
    </row>
    <row r="352" spans="1:22" s="16" customFormat="1" ht="24.95" customHeight="1" x14ac:dyDescent="0.25">
      <c r="A352" s="111">
        <v>283</v>
      </c>
      <c r="B352" s="12" t="s">
        <v>186</v>
      </c>
      <c r="C352" s="41" t="s">
        <v>554</v>
      </c>
      <c r="D352" s="44" t="s">
        <v>21</v>
      </c>
      <c r="E352" s="48" t="s">
        <v>104</v>
      </c>
      <c r="F352" s="45">
        <v>45566</v>
      </c>
      <c r="G352" s="45">
        <v>45748</v>
      </c>
      <c r="H352" s="33">
        <v>127500</v>
      </c>
      <c r="I352" s="33">
        <v>18574.060000000001</v>
      </c>
      <c r="J352" s="33">
        <v>0</v>
      </c>
      <c r="K352" s="14">
        <f>H352*2.87%</f>
        <v>3659.25</v>
      </c>
      <c r="L352" s="14">
        <v>9052.5</v>
      </c>
      <c r="M352" s="22">
        <v>890.22</v>
      </c>
      <c r="N352" s="14">
        <f>H352*3.04%</f>
        <v>3876</v>
      </c>
      <c r="O352" s="14">
        <f>H352*7.09%</f>
        <v>9039.75</v>
      </c>
      <c r="P352" s="33">
        <f>K352+L352+M352+N352+O352</f>
        <v>26517.72</v>
      </c>
      <c r="Q352" s="33">
        <f>J352</f>
        <v>0</v>
      </c>
      <c r="R352" s="14">
        <f>I352+K352+N352+Q352</f>
        <v>26109.31</v>
      </c>
      <c r="S352" s="14">
        <f t="shared" si="253"/>
        <v>18982.47</v>
      </c>
      <c r="T352" s="172">
        <f>H352-R352</f>
        <v>101390.69</v>
      </c>
      <c r="U352" s="11"/>
      <c r="V352" s="131"/>
    </row>
    <row r="353" spans="1:22" s="16" customFormat="1" ht="24.95" customHeight="1" x14ac:dyDescent="0.25">
      <c r="A353" s="108">
        <v>284</v>
      </c>
      <c r="B353" s="12" t="s">
        <v>129</v>
      </c>
      <c r="C353" s="8" t="s">
        <v>124</v>
      </c>
      <c r="D353" s="9" t="s">
        <v>21</v>
      </c>
      <c r="E353" s="9" t="s">
        <v>104</v>
      </c>
      <c r="F353" s="13">
        <v>45689</v>
      </c>
      <c r="G353" s="13">
        <v>45870</v>
      </c>
      <c r="H353" s="15">
        <v>82500</v>
      </c>
      <c r="I353" s="15">
        <v>7988.93</v>
      </c>
      <c r="J353" s="14">
        <v>0</v>
      </c>
      <c r="K353" s="14">
        <f>H353*2.87%</f>
        <v>2367.75</v>
      </c>
      <c r="L353" s="14">
        <f>H353*7.1%</f>
        <v>5857.5</v>
      </c>
      <c r="M353" s="22">
        <v>890.22</v>
      </c>
      <c r="N353" s="14">
        <f>H353*3.04%</f>
        <v>2508</v>
      </c>
      <c r="O353" s="14">
        <f>H353*7.09%</f>
        <v>5849.25</v>
      </c>
      <c r="P353" s="14">
        <f t="shared" ref="P353" si="286">K353+L353+M353+N353+O353</f>
        <v>17472.72</v>
      </c>
      <c r="Q353" s="14">
        <v>14592.74</v>
      </c>
      <c r="R353" s="14">
        <f>I353+K353+N353+Q353</f>
        <v>27457.42</v>
      </c>
      <c r="S353" s="14">
        <f>L353+M353+O353</f>
        <v>12596.97</v>
      </c>
      <c r="T353" s="168">
        <f>H353-R353</f>
        <v>55042.58</v>
      </c>
      <c r="U353" s="11"/>
      <c r="V353" s="131"/>
    </row>
    <row r="354" spans="1:22" s="16" customFormat="1" ht="24.95" customHeight="1" x14ac:dyDescent="0.25">
      <c r="A354" s="111">
        <v>285</v>
      </c>
      <c r="B354" s="12" t="s">
        <v>83</v>
      </c>
      <c r="C354" s="8" t="s">
        <v>84</v>
      </c>
      <c r="D354" s="9" t="s">
        <v>21</v>
      </c>
      <c r="E354" s="17" t="s">
        <v>104</v>
      </c>
      <c r="F354" s="13">
        <v>45689</v>
      </c>
      <c r="G354" s="13">
        <v>45870</v>
      </c>
      <c r="H354" s="14">
        <v>90000</v>
      </c>
      <c r="I354" s="14">
        <v>9753.1200000000008</v>
      </c>
      <c r="J354" s="14">
        <v>0</v>
      </c>
      <c r="K354" s="14">
        <f>H354*2.87%</f>
        <v>2583</v>
      </c>
      <c r="L354" s="14">
        <f>H354*7.1%</f>
        <v>6390</v>
      </c>
      <c r="M354" s="22">
        <v>890.22</v>
      </c>
      <c r="N354" s="14">
        <f>H354*3.04%</f>
        <v>2736</v>
      </c>
      <c r="O354" s="14">
        <f>H354*7.09%</f>
        <v>6381</v>
      </c>
      <c r="P354" s="14">
        <f t="shared" ref="P354" si="287">K354+L354+M354+N354+O354</f>
        <v>18980.22</v>
      </c>
      <c r="Q354" s="14">
        <f>J354</f>
        <v>0</v>
      </c>
      <c r="R354" s="14">
        <f>I354+K354+N354+Q354</f>
        <v>15072.12</v>
      </c>
      <c r="S354" s="14">
        <f>L354+M354+O354</f>
        <v>13661.22</v>
      </c>
      <c r="T354" s="168">
        <f>H354-R354</f>
        <v>74927.88</v>
      </c>
      <c r="U354" s="11"/>
      <c r="V354" s="131"/>
    </row>
    <row r="355" spans="1:22" s="16" customFormat="1" ht="24.95" customHeight="1" x14ac:dyDescent="0.25">
      <c r="A355" s="108">
        <v>286</v>
      </c>
      <c r="B355" s="12" t="s">
        <v>454</v>
      </c>
      <c r="C355" s="30" t="s">
        <v>705</v>
      </c>
      <c r="D355" s="31" t="s">
        <v>21</v>
      </c>
      <c r="E355" s="31" t="s">
        <v>104</v>
      </c>
      <c r="F355" s="13">
        <v>45597</v>
      </c>
      <c r="G355" s="13">
        <v>45778</v>
      </c>
      <c r="H355" s="33">
        <v>48000</v>
      </c>
      <c r="I355" s="33">
        <v>1571.73</v>
      </c>
      <c r="J355" s="33">
        <v>0</v>
      </c>
      <c r="K355" s="14">
        <f>H355*2.87%</f>
        <v>1377.6</v>
      </c>
      <c r="L355" s="14">
        <f>H355*7.1%</f>
        <v>3408</v>
      </c>
      <c r="M355" s="33">
        <f>H355*1.15%</f>
        <v>552</v>
      </c>
      <c r="N355" s="14">
        <f>H355*3.04%</f>
        <v>1459.2</v>
      </c>
      <c r="O355" s="14">
        <f>H355*7.09%</f>
        <v>3403.2</v>
      </c>
      <c r="P355" s="33">
        <f>K355+L355+M355+N355+O355</f>
        <v>10200</v>
      </c>
      <c r="Q355" s="33">
        <f t="shared" ref="Q355" si="288">J355</f>
        <v>0</v>
      </c>
      <c r="R355" s="14">
        <f>I355+K355+N355+Q355</f>
        <v>4408.53</v>
      </c>
      <c r="S355" s="14">
        <f>L355+M355+O355</f>
        <v>7363.2</v>
      </c>
      <c r="T355" s="172">
        <f>H355-R355</f>
        <v>43591.47</v>
      </c>
      <c r="U355" s="11"/>
      <c r="V355" s="131"/>
    </row>
    <row r="356" spans="1:22" s="27" customFormat="1" ht="24.95" customHeight="1" x14ac:dyDescent="0.3">
      <c r="A356" s="99" t="s">
        <v>232</v>
      </c>
      <c r="B356" s="10"/>
      <c r="C356" s="10"/>
      <c r="D356" s="10"/>
      <c r="E356" s="10"/>
      <c r="F356" s="19"/>
      <c r="G356" s="19"/>
      <c r="H356" s="10"/>
      <c r="I356" s="10"/>
      <c r="J356" s="10"/>
      <c r="K356" s="10"/>
      <c r="L356" s="21"/>
      <c r="M356" s="21"/>
      <c r="N356" s="10"/>
      <c r="O356" s="10"/>
      <c r="P356" s="10"/>
      <c r="Q356" s="10"/>
      <c r="R356" s="10"/>
      <c r="S356" s="68"/>
      <c r="T356" s="170"/>
      <c r="U356" s="11"/>
      <c r="V356" s="131"/>
    </row>
    <row r="357" spans="1:22" s="16" customFormat="1" ht="24.95" customHeight="1" x14ac:dyDescent="0.25">
      <c r="A357" s="112">
        <v>287</v>
      </c>
      <c r="B357" s="29" t="s">
        <v>373</v>
      </c>
      <c r="C357" s="30" t="s">
        <v>295</v>
      </c>
      <c r="D357" s="31" t="s">
        <v>21</v>
      </c>
      <c r="E357" s="34" t="s">
        <v>104</v>
      </c>
      <c r="F357" s="32">
        <v>45597</v>
      </c>
      <c r="G357" s="13">
        <v>45778</v>
      </c>
      <c r="H357" s="33">
        <v>80000</v>
      </c>
      <c r="I357" s="33">
        <v>0</v>
      </c>
      <c r="J357" s="33">
        <v>0</v>
      </c>
      <c r="K357" s="14">
        <f t="shared" ref="K357:K375" si="289">H357*2.87%</f>
        <v>2296</v>
      </c>
      <c r="L357" s="14">
        <f t="shared" ref="L357:L375" si="290">H357*7.1%</f>
        <v>5680</v>
      </c>
      <c r="M357" s="22">
        <v>890.22</v>
      </c>
      <c r="N357" s="14">
        <f t="shared" ref="N357:N373" si="291">H357*3.04%</f>
        <v>2432</v>
      </c>
      <c r="O357" s="14">
        <f t="shared" ref="O357:O373" si="292">H357*7.09%</f>
        <v>5672</v>
      </c>
      <c r="P357" s="33">
        <f t="shared" ref="P357" si="293">K357+L357+M357+N357+O357</f>
        <v>16970.22</v>
      </c>
      <c r="Q357" s="33">
        <f t="shared" ref="Q357" si="294">J357</f>
        <v>0</v>
      </c>
      <c r="R357" s="14">
        <f t="shared" ref="R357:R375" si="295">I357+K357+N357+Q357</f>
        <v>4728</v>
      </c>
      <c r="S357" s="14">
        <f t="shared" ref="S357" si="296">L357+M357+O357</f>
        <v>12242.22</v>
      </c>
      <c r="T357" s="172">
        <f t="shared" ref="T357:T375" si="297">H357-R357</f>
        <v>75272</v>
      </c>
      <c r="U357" s="11"/>
      <c r="V357" s="131"/>
    </row>
    <row r="358" spans="1:22" s="16" customFormat="1" ht="24.95" customHeight="1" x14ac:dyDescent="0.25">
      <c r="A358" s="108">
        <v>288</v>
      </c>
      <c r="B358" s="12" t="s">
        <v>100</v>
      </c>
      <c r="C358" s="43" t="s">
        <v>263</v>
      </c>
      <c r="D358" s="44" t="s">
        <v>21</v>
      </c>
      <c r="E358" s="48" t="s">
        <v>104</v>
      </c>
      <c r="F358" s="45">
        <v>45566</v>
      </c>
      <c r="G358" s="45">
        <v>45748</v>
      </c>
      <c r="H358" s="46">
        <v>60000</v>
      </c>
      <c r="I358" s="46">
        <v>3486.68</v>
      </c>
      <c r="J358" s="46">
        <v>0</v>
      </c>
      <c r="K358" s="14">
        <f t="shared" si="289"/>
        <v>1722</v>
      </c>
      <c r="L358" s="14">
        <f t="shared" si="290"/>
        <v>4260</v>
      </c>
      <c r="M358" s="54">
        <f>H358*1.15%</f>
        <v>690</v>
      </c>
      <c r="N358" s="14">
        <f t="shared" si="291"/>
        <v>1824</v>
      </c>
      <c r="O358" s="14">
        <f t="shared" si="292"/>
        <v>4254</v>
      </c>
      <c r="P358" s="46">
        <f t="shared" ref="P358:P360" si="298">K358+L358+M358+N358+O358</f>
        <v>12750</v>
      </c>
      <c r="Q358" s="46">
        <f>J358</f>
        <v>0</v>
      </c>
      <c r="R358" s="14">
        <f t="shared" si="295"/>
        <v>7032.68</v>
      </c>
      <c r="S358" s="14">
        <f t="shared" ref="S358:S415" si="299">L358+M358+O358</f>
        <v>9204</v>
      </c>
      <c r="T358" s="169">
        <f t="shared" si="297"/>
        <v>52967.32</v>
      </c>
      <c r="U358" s="11"/>
      <c r="V358" s="131"/>
    </row>
    <row r="359" spans="1:22" s="16" customFormat="1" ht="24.95" customHeight="1" x14ac:dyDescent="0.25">
      <c r="A359" s="112">
        <v>289</v>
      </c>
      <c r="B359" s="12" t="s">
        <v>99</v>
      </c>
      <c r="C359" s="43" t="s">
        <v>263</v>
      </c>
      <c r="D359" s="44" t="s">
        <v>21</v>
      </c>
      <c r="E359" s="48" t="s">
        <v>104</v>
      </c>
      <c r="F359" s="45">
        <v>45566</v>
      </c>
      <c r="G359" s="45">
        <v>45748</v>
      </c>
      <c r="H359" s="46">
        <v>45500</v>
      </c>
      <c r="I359" s="46">
        <v>704.25</v>
      </c>
      <c r="J359" s="46">
        <v>0</v>
      </c>
      <c r="K359" s="14">
        <f t="shared" si="289"/>
        <v>1305.8499999999999</v>
      </c>
      <c r="L359" s="14">
        <f t="shared" si="290"/>
        <v>3230.5</v>
      </c>
      <c r="M359" s="54">
        <f>H359*1.15%</f>
        <v>523.25</v>
      </c>
      <c r="N359" s="14">
        <f t="shared" si="291"/>
        <v>1383.2</v>
      </c>
      <c r="O359" s="14">
        <f t="shared" si="292"/>
        <v>3225.95</v>
      </c>
      <c r="P359" s="46">
        <f t="shared" si="298"/>
        <v>9668.75</v>
      </c>
      <c r="Q359" s="46">
        <v>21418.1</v>
      </c>
      <c r="R359" s="14">
        <f t="shared" si="295"/>
        <v>24811.4</v>
      </c>
      <c r="S359" s="14">
        <f t="shared" si="299"/>
        <v>6979.7</v>
      </c>
      <c r="T359" s="169">
        <f t="shared" si="297"/>
        <v>20688.599999999999</v>
      </c>
      <c r="U359" s="11"/>
      <c r="V359" s="131"/>
    </row>
    <row r="360" spans="1:22" s="16" customFormat="1" ht="24.95" customHeight="1" x14ac:dyDescent="0.25">
      <c r="A360" s="108">
        <v>290</v>
      </c>
      <c r="B360" s="12" t="s">
        <v>201</v>
      </c>
      <c r="C360" s="8" t="s">
        <v>103</v>
      </c>
      <c r="D360" s="9" t="s">
        <v>21</v>
      </c>
      <c r="E360" s="17" t="s">
        <v>105</v>
      </c>
      <c r="F360" s="32">
        <v>45597</v>
      </c>
      <c r="G360" s="13">
        <v>45778</v>
      </c>
      <c r="H360" s="14">
        <v>60000</v>
      </c>
      <c r="I360" s="14">
        <v>3486.68</v>
      </c>
      <c r="J360" s="14">
        <v>0</v>
      </c>
      <c r="K360" s="14">
        <f t="shared" si="289"/>
        <v>1722</v>
      </c>
      <c r="L360" s="14">
        <f t="shared" si="290"/>
        <v>4260</v>
      </c>
      <c r="M360" s="35">
        <f>H360*1.15%</f>
        <v>690</v>
      </c>
      <c r="N360" s="14">
        <f t="shared" si="291"/>
        <v>1824</v>
      </c>
      <c r="O360" s="14">
        <f t="shared" si="292"/>
        <v>4254</v>
      </c>
      <c r="P360" s="14">
        <f t="shared" si="298"/>
        <v>12750</v>
      </c>
      <c r="Q360" s="14">
        <f t="shared" ref="Q360" si="300">J360</f>
        <v>0</v>
      </c>
      <c r="R360" s="14">
        <f t="shared" si="295"/>
        <v>7032.68</v>
      </c>
      <c r="S360" s="14">
        <f t="shared" si="299"/>
        <v>9204</v>
      </c>
      <c r="T360" s="168">
        <f t="shared" si="297"/>
        <v>52967.32</v>
      </c>
      <c r="U360" s="11"/>
      <c r="V360" s="131"/>
    </row>
    <row r="361" spans="1:22" s="16" customFormat="1" ht="24.95" customHeight="1" x14ac:dyDescent="0.25">
      <c r="A361" s="112">
        <v>291</v>
      </c>
      <c r="B361" s="12" t="s">
        <v>214</v>
      </c>
      <c r="C361" s="8" t="s">
        <v>264</v>
      </c>
      <c r="D361" s="9" t="s">
        <v>21</v>
      </c>
      <c r="E361" s="17" t="s">
        <v>104</v>
      </c>
      <c r="F361" s="32">
        <v>45658</v>
      </c>
      <c r="G361" s="32">
        <v>45839</v>
      </c>
      <c r="H361" s="14">
        <v>90000</v>
      </c>
      <c r="I361" s="14">
        <v>9753.1200000000008</v>
      </c>
      <c r="J361" s="14">
        <v>0</v>
      </c>
      <c r="K361" s="14">
        <f t="shared" si="289"/>
        <v>2583</v>
      </c>
      <c r="L361" s="14">
        <f t="shared" si="290"/>
        <v>6390</v>
      </c>
      <c r="M361" s="22">
        <v>890.22</v>
      </c>
      <c r="N361" s="14">
        <f t="shared" si="291"/>
        <v>2736</v>
      </c>
      <c r="O361" s="14">
        <f t="shared" si="292"/>
        <v>6381</v>
      </c>
      <c r="P361" s="14">
        <f t="shared" ref="P361" si="301">K361+L361+M361+N361+O361</f>
        <v>18980.22</v>
      </c>
      <c r="Q361" s="14">
        <f>J361</f>
        <v>0</v>
      </c>
      <c r="R361" s="14">
        <f t="shared" si="295"/>
        <v>15072.12</v>
      </c>
      <c r="S361" s="14">
        <f t="shared" si="299"/>
        <v>13661.22</v>
      </c>
      <c r="T361" s="168">
        <f t="shared" si="297"/>
        <v>74927.88</v>
      </c>
      <c r="U361" s="11"/>
      <c r="V361" s="131"/>
    </row>
    <row r="362" spans="1:22" s="16" customFormat="1" ht="24.95" customHeight="1" x14ac:dyDescent="0.25">
      <c r="A362" s="108">
        <v>292</v>
      </c>
      <c r="B362" s="12" t="s">
        <v>251</v>
      </c>
      <c r="C362" s="8" t="s">
        <v>264</v>
      </c>
      <c r="D362" s="9" t="s">
        <v>21</v>
      </c>
      <c r="E362" s="17" t="s">
        <v>105</v>
      </c>
      <c r="F362" s="13">
        <v>45736</v>
      </c>
      <c r="G362" s="13">
        <v>45920</v>
      </c>
      <c r="H362" s="14">
        <v>90000</v>
      </c>
      <c r="I362" s="14">
        <v>0</v>
      </c>
      <c r="J362" s="14">
        <v>0</v>
      </c>
      <c r="K362" s="14">
        <f t="shared" si="289"/>
        <v>2583</v>
      </c>
      <c r="L362" s="14">
        <f t="shared" si="290"/>
        <v>6390</v>
      </c>
      <c r="M362" s="22">
        <v>890.22</v>
      </c>
      <c r="N362" s="14">
        <f t="shared" si="291"/>
        <v>2736</v>
      </c>
      <c r="O362" s="14">
        <f t="shared" si="292"/>
        <v>6381</v>
      </c>
      <c r="P362" s="14">
        <f t="shared" ref="P362" si="302">K362+L362+M362+N362+O362</f>
        <v>18980.22</v>
      </c>
      <c r="Q362" s="14">
        <v>3430.92</v>
      </c>
      <c r="R362" s="14">
        <f t="shared" si="295"/>
        <v>8749.92</v>
      </c>
      <c r="S362" s="14">
        <f t="shared" si="299"/>
        <v>13661.22</v>
      </c>
      <c r="T362" s="168">
        <f t="shared" si="297"/>
        <v>81250.080000000002</v>
      </c>
      <c r="U362" s="11"/>
      <c r="V362" s="131"/>
    </row>
    <row r="363" spans="1:22" s="16" customFormat="1" ht="24.95" customHeight="1" x14ac:dyDescent="0.25">
      <c r="A363" s="112">
        <v>293</v>
      </c>
      <c r="B363" s="12" t="s">
        <v>273</v>
      </c>
      <c r="C363" s="8" t="s">
        <v>103</v>
      </c>
      <c r="D363" s="9" t="s">
        <v>21</v>
      </c>
      <c r="E363" s="17" t="s">
        <v>104</v>
      </c>
      <c r="F363" s="32">
        <v>45597</v>
      </c>
      <c r="G363" s="13">
        <v>45778</v>
      </c>
      <c r="H363" s="14">
        <v>90000</v>
      </c>
      <c r="I363" s="14">
        <v>9753.1200000000008</v>
      </c>
      <c r="J363" s="14">
        <v>0</v>
      </c>
      <c r="K363" s="14">
        <f t="shared" si="289"/>
        <v>2583</v>
      </c>
      <c r="L363" s="14">
        <f t="shared" si="290"/>
        <v>6390</v>
      </c>
      <c r="M363" s="22">
        <v>890.22</v>
      </c>
      <c r="N363" s="14">
        <f t="shared" si="291"/>
        <v>2736</v>
      </c>
      <c r="O363" s="14">
        <f t="shared" si="292"/>
        <v>6381</v>
      </c>
      <c r="P363" s="14">
        <f>K363+L363+M363+N363+O363</f>
        <v>18980.22</v>
      </c>
      <c r="Q363" s="14">
        <f>J363</f>
        <v>0</v>
      </c>
      <c r="R363" s="14">
        <f t="shared" si="295"/>
        <v>15072.12</v>
      </c>
      <c r="S363" s="14">
        <f t="shared" si="299"/>
        <v>13661.22</v>
      </c>
      <c r="T363" s="168">
        <f t="shared" si="297"/>
        <v>74927.88</v>
      </c>
      <c r="U363" s="11"/>
      <c r="V363" s="131"/>
    </row>
    <row r="364" spans="1:22" s="16" customFormat="1" ht="24.95" customHeight="1" x14ac:dyDescent="0.25">
      <c r="A364" s="108">
        <v>294</v>
      </c>
      <c r="B364" s="12" t="s">
        <v>727</v>
      </c>
      <c r="C364" s="8" t="s">
        <v>103</v>
      </c>
      <c r="D364" s="9" t="s">
        <v>21</v>
      </c>
      <c r="E364" s="17" t="s">
        <v>105</v>
      </c>
      <c r="F364" s="13">
        <v>45638</v>
      </c>
      <c r="G364" s="13">
        <v>45820</v>
      </c>
      <c r="H364" s="14">
        <v>75000</v>
      </c>
      <c r="I364" s="14">
        <v>6309.38</v>
      </c>
      <c r="J364" s="14">
        <v>0</v>
      </c>
      <c r="K364" s="14">
        <f t="shared" si="289"/>
        <v>2152.5</v>
      </c>
      <c r="L364" s="14">
        <f t="shared" si="290"/>
        <v>5325</v>
      </c>
      <c r="M364" s="35">
        <f>H364*1.15%</f>
        <v>862.5</v>
      </c>
      <c r="N364" s="14">
        <f t="shared" si="291"/>
        <v>2280</v>
      </c>
      <c r="O364" s="14">
        <f t="shared" si="292"/>
        <v>5317.5</v>
      </c>
      <c r="P364" s="14">
        <f t="shared" ref="P364:P365" si="303">K364+L364+M364+N364+O364</f>
        <v>15937.5</v>
      </c>
      <c r="Q364" s="14">
        <v>0</v>
      </c>
      <c r="R364" s="14">
        <f t="shared" si="295"/>
        <v>10741.88</v>
      </c>
      <c r="S364" s="14">
        <f t="shared" si="299"/>
        <v>11505</v>
      </c>
      <c r="T364" s="168">
        <f t="shared" si="297"/>
        <v>64258.12</v>
      </c>
      <c r="U364" s="11"/>
      <c r="V364" s="131"/>
    </row>
    <row r="365" spans="1:22" s="16" customFormat="1" ht="24.95" customHeight="1" x14ac:dyDescent="0.25">
      <c r="A365" s="112">
        <v>295</v>
      </c>
      <c r="B365" s="12" t="s">
        <v>312</v>
      </c>
      <c r="C365" s="8" t="s">
        <v>103</v>
      </c>
      <c r="D365" s="9" t="s">
        <v>21</v>
      </c>
      <c r="E365" s="17" t="s">
        <v>104</v>
      </c>
      <c r="F365" s="32">
        <v>45658</v>
      </c>
      <c r="G365" s="32">
        <v>45839</v>
      </c>
      <c r="H365" s="14">
        <v>80000</v>
      </c>
      <c r="I365" s="14">
        <v>7400.87</v>
      </c>
      <c r="J365" s="14">
        <v>0</v>
      </c>
      <c r="K365" s="14">
        <f t="shared" si="289"/>
        <v>2296</v>
      </c>
      <c r="L365" s="14">
        <f t="shared" si="290"/>
        <v>5680</v>
      </c>
      <c r="M365" s="22">
        <v>890.22</v>
      </c>
      <c r="N365" s="14">
        <f t="shared" si="291"/>
        <v>2432</v>
      </c>
      <c r="O365" s="14">
        <f t="shared" si="292"/>
        <v>5672</v>
      </c>
      <c r="P365" s="14">
        <f t="shared" si="303"/>
        <v>16970.22</v>
      </c>
      <c r="Q365" s="14">
        <f t="shared" ref="Q365" si="304">J365</f>
        <v>0</v>
      </c>
      <c r="R365" s="14">
        <f t="shared" si="295"/>
        <v>12128.87</v>
      </c>
      <c r="S365" s="14">
        <f t="shared" si="299"/>
        <v>12242.22</v>
      </c>
      <c r="T365" s="168">
        <f t="shared" si="297"/>
        <v>67871.13</v>
      </c>
      <c r="U365" s="11"/>
      <c r="V365" s="131"/>
    </row>
    <row r="366" spans="1:22" s="16" customFormat="1" ht="24.95" customHeight="1" x14ac:dyDescent="0.25">
      <c r="A366" s="108">
        <v>296</v>
      </c>
      <c r="B366" s="12" t="s">
        <v>313</v>
      </c>
      <c r="C366" s="8" t="s">
        <v>103</v>
      </c>
      <c r="D366" s="9" t="s">
        <v>21</v>
      </c>
      <c r="E366" s="17" t="s">
        <v>104</v>
      </c>
      <c r="F366" s="32">
        <v>45658</v>
      </c>
      <c r="G366" s="32">
        <v>45839</v>
      </c>
      <c r="H366" s="14">
        <v>80000</v>
      </c>
      <c r="I366" s="14">
        <v>7400.87</v>
      </c>
      <c r="J366" s="14">
        <v>0</v>
      </c>
      <c r="K366" s="14">
        <f t="shared" si="289"/>
        <v>2296</v>
      </c>
      <c r="L366" s="14">
        <f t="shared" si="290"/>
        <v>5680</v>
      </c>
      <c r="M366" s="22">
        <v>890.22</v>
      </c>
      <c r="N366" s="14">
        <f t="shared" si="291"/>
        <v>2432</v>
      </c>
      <c r="O366" s="14">
        <f t="shared" si="292"/>
        <v>5672</v>
      </c>
      <c r="P366" s="14">
        <f t="shared" ref="P366:P367" si="305">K366+L366+M366+N366+O366</f>
        <v>16970.22</v>
      </c>
      <c r="Q366" s="14">
        <f t="shared" ref="Q366" si="306">J366</f>
        <v>0</v>
      </c>
      <c r="R366" s="14">
        <f t="shared" si="295"/>
        <v>12128.87</v>
      </c>
      <c r="S366" s="14">
        <f t="shared" si="299"/>
        <v>12242.22</v>
      </c>
      <c r="T366" s="168">
        <f t="shared" si="297"/>
        <v>67871.13</v>
      </c>
      <c r="U366" s="11"/>
      <c r="V366" s="131"/>
    </row>
    <row r="367" spans="1:22" s="16" customFormat="1" ht="24.95" customHeight="1" x14ac:dyDescent="0.25">
      <c r="A367" s="112">
        <v>297</v>
      </c>
      <c r="B367" s="12" t="s">
        <v>317</v>
      </c>
      <c r="C367" s="8" t="s">
        <v>295</v>
      </c>
      <c r="D367" s="9" t="s">
        <v>21</v>
      </c>
      <c r="E367" s="17" t="s">
        <v>104</v>
      </c>
      <c r="F367" s="13">
        <v>45689</v>
      </c>
      <c r="G367" s="13">
        <v>45870</v>
      </c>
      <c r="H367" s="14">
        <v>75000</v>
      </c>
      <c r="I367" s="14">
        <v>6309.38</v>
      </c>
      <c r="J367" s="14">
        <v>0</v>
      </c>
      <c r="K367" s="14">
        <f t="shared" si="289"/>
        <v>2152.5</v>
      </c>
      <c r="L367" s="14">
        <f t="shared" si="290"/>
        <v>5325</v>
      </c>
      <c r="M367" s="35">
        <f>H367*1.15%</f>
        <v>862.5</v>
      </c>
      <c r="N367" s="14">
        <f t="shared" si="291"/>
        <v>2280</v>
      </c>
      <c r="O367" s="14">
        <f t="shared" si="292"/>
        <v>5317.5</v>
      </c>
      <c r="P367" s="14">
        <f t="shared" si="305"/>
        <v>15937.5</v>
      </c>
      <c r="Q367" s="14">
        <v>34612.15</v>
      </c>
      <c r="R367" s="14">
        <f t="shared" si="295"/>
        <v>45354.03</v>
      </c>
      <c r="S367" s="14">
        <f t="shared" si="299"/>
        <v>11505</v>
      </c>
      <c r="T367" s="168">
        <f t="shared" si="297"/>
        <v>29645.97</v>
      </c>
      <c r="U367" s="11"/>
      <c r="V367" s="131"/>
    </row>
    <row r="368" spans="1:22" s="16" customFormat="1" ht="24.95" customHeight="1" x14ac:dyDescent="0.25">
      <c r="A368" s="108">
        <v>298</v>
      </c>
      <c r="B368" s="29" t="s">
        <v>728</v>
      </c>
      <c r="C368" s="30" t="s">
        <v>103</v>
      </c>
      <c r="D368" s="31" t="s">
        <v>21</v>
      </c>
      <c r="E368" s="34" t="s">
        <v>105</v>
      </c>
      <c r="F368" s="13">
        <v>45717</v>
      </c>
      <c r="G368" s="13">
        <v>45901</v>
      </c>
      <c r="H368" s="33">
        <v>90000</v>
      </c>
      <c r="I368" s="33">
        <v>9753.1200000000008</v>
      </c>
      <c r="J368" s="33">
        <v>0</v>
      </c>
      <c r="K368" s="14">
        <f t="shared" si="289"/>
        <v>2583</v>
      </c>
      <c r="L368" s="14">
        <f t="shared" si="290"/>
        <v>6390</v>
      </c>
      <c r="M368" s="22">
        <v>890.22</v>
      </c>
      <c r="N368" s="14">
        <f t="shared" si="291"/>
        <v>2736</v>
      </c>
      <c r="O368" s="14">
        <f t="shared" si="292"/>
        <v>6381</v>
      </c>
      <c r="P368" s="33">
        <f>K368+L368+M368+N368+O368</f>
        <v>18980.22</v>
      </c>
      <c r="Q368" s="33">
        <f>J368</f>
        <v>0</v>
      </c>
      <c r="R368" s="14">
        <f t="shared" si="295"/>
        <v>15072.12</v>
      </c>
      <c r="S368" s="14">
        <f t="shared" si="299"/>
        <v>13661.22</v>
      </c>
      <c r="T368" s="172">
        <f t="shared" si="297"/>
        <v>74927.88</v>
      </c>
      <c r="U368" s="11"/>
      <c r="V368" s="131"/>
    </row>
    <row r="369" spans="1:22" s="16" customFormat="1" ht="24.95" customHeight="1" x14ac:dyDescent="0.25">
      <c r="A369" s="112">
        <v>299</v>
      </c>
      <c r="B369" s="29" t="s">
        <v>352</v>
      </c>
      <c r="C369" s="50" t="s">
        <v>103</v>
      </c>
      <c r="D369" s="51" t="s">
        <v>21</v>
      </c>
      <c r="E369" s="52" t="s">
        <v>104</v>
      </c>
      <c r="F369" s="45">
        <v>45566</v>
      </c>
      <c r="G369" s="45">
        <v>45748</v>
      </c>
      <c r="H369" s="53">
        <v>90000</v>
      </c>
      <c r="I369" s="53">
        <v>9753.1200000000008</v>
      </c>
      <c r="J369" s="53">
        <v>0</v>
      </c>
      <c r="K369" s="14">
        <f t="shared" si="289"/>
        <v>2583</v>
      </c>
      <c r="L369" s="14">
        <f t="shared" si="290"/>
        <v>6390</v>
      </c>
      <c r="M369" s="47">
        <v>890.22</v>
      </c>
      <c r="N369" s="14">
        <f t="shared" si="291"/>
        <v>2736</v>
      </c>
      <c r="O369" s="14">
        <f t="shared" si="292"/>
        <v>6381</v>
      </c>
      <c r="P369" s="53">
        <f>K369+L369+M369+N369+O369</f>
        <v>18980.22</v>
      </c>
      <c r="Q369" s="53">
        <f>J369</f>
        <v>0</v>
      </c>
      <c r="R369" s="14">
        <f t="shared" si="295"/>
        <v>15072.12</v>
      </c>
      <c r="S369" s="14">
        <f t="shared" si="299"/>
        <v>13661.22</v>
      </c>
      <c r="T369" s="173">
        <f t="shared" si="297"/>
        <v>74927.88</v>
      </c>
      <c r="U369" s="11"/>
      <c r="V369" s="131"/>
    </row>
    <row r="370" spans="1:22" s="16" customFormat="1" ht="24.95" customHeight="1" x14ac:dyDescent="0.25">
      <c r="A370" s="108">
        <v>300</v>
      </c>
      <c r="B370" s="12" t="s">
        <v>507</v>
      </c>
      <c r="C370" s="8" t="s">
        <v>103</v>
      </c>
      <c r="D370" s="9" t="s">
        <v>21</v>
      </c>
      <c r="E370" s="17" t="s">
        <v>105</v>
      </c>
      <c r="F370" s="13">
        <v>45689</v>
      </c>
      <c r="G370" s="13">
        <v>45870</v>
      </c>
      <c r="H370" s="14">
        <v>90000</v>
      </c>
      <c r="I370" s="14">
        <v>9753.1200000000008</v>
      </c>
      <c r="J370" s="14">
        <v>0</v>
      </c>
      <c r="K370" s="14">
        <f t="shared" si="289"/>
        <v>2583</v>
      </c>
      <c r="L370" s="14">
        <f t="shared" si="290"/>
        <v>6390</v>
      </c>
      <c r="M370" s="22">
        <v>890.22</v>
      </c>
      <c r="N370" s="14">
        <f t="shared" si="291"/>
        <v>2736</v>
      </c>
      <c r="O370" s="14">
        <f t="shared" si="292"/>
        <v>6381</v>
      </c>
      <c r="P370" s="14">
        <f>K370+L370+M370+N370+O370</f>
        <v>18980.22</v>
      </c>
      <c r="Q370" s="14">
        <f>J370</f>
        <v>0</v>
      </c>
      <c r="R370" s="14">
        <f t="shared" si="295"/>
        <v>15072.12</v>
      </c>
      <c r="S370" s="14">
        <f t="shared" si="299"/>
        <v>13661.22</v>
      </c>
      <c r="T370" s="168">
        <f t="shared" si="297"/>
        <v>74927.88</v>
      </c>
      <c r="U370" s="11"/>
      <c r="V370" s="131"/>
    </row>
    <row r="371" spans="1:22" s="16" customFormat="1" ht="24.95" customHeight="1" x14ac:dyDescent="0.25">
      <c r="A371" s="112">
        <v>301</v>
      </c>
      <c r="B371" s="12" t="s">
        <v>508</v>
      </c>
      <c r="C371" s="41" t="s">
        <v>407</v>
      </c>
      <c r="D371" s="9" t="s">
        <v>21</v>
      </c>
      <c r="E371" s="17" t="s">
        <v>105</v>
      </c>
      <c r="F371" s="13">
        <v>45717</v>
      </c>
      <c r="G371" s="13">
        <v>45901</v>
      </c>
      <c r="H371" s="14">
        <v>55000</v>
      </c>
      <c r="I371" s="14">
        <v>2559.6799999999998</v>
      </c>
      <c r="J371" s="14">
        <v>0</v>
      </c>
      <c r="K371" s="14">
        <f t="shared" si="289"/>
        <v>1578.5</v>
      </c>
      <c r="L371" s="14">
        <f t="shared" si="290"/>
        <v>3905</v>
      </c>
      <c r="M371" s="35">
        <f>H371*1.15%</f>
        <v>632.5</v>
      </c>
      <c r="N371" s="14">
        <f t="shared" si="291"/>
        <v>1672</v>
      </c>
      <c r="O371" s="14">
        <f t="shared" si="292"/>
        <v>3899.5</v>
      </c>
      <c r="P371" s="14">
        <f t="shared" ref="P371" si="307">K371+L371+M371+N371+O371</f>
        <v>11687.5</v>
      </c>
      <c r="Q371" s="14">
        <f t="shared" ref="Q371" si="308">J371</f>
        <v>0</v>
      </c>
      <c r="R371" s="14">
        <f t="shared" si="295"/>
        <v>5810.18</v>
      </c>
      <c r="S371" s="14">
        <f t="shared" si="299"/>
        <v>8437</v>
      </c>
      <c r="T371" s="168">
        <f t="shared" si="297"/>
        <v>49189.82</v>
      </c>
      <c r="U371" s="11"/>
      <c r="V371" s="131"/>
    </row>
    <row r="372" spans="1:22" s="38" customFormat="1" ht="24.95" customHeight="1" x14ac:dyDescent="0.25">
      <c r="A372" s="108">
        <v>302</v>
      </c>
      <c r="B372" s="29" t="s">
        <v>171</v>
      </c>
      <c r="C372" s="30" t="s">
        <v>325</v>
      </c>
      <c r="D372" s="31" t="s">
        <v>21</v>
      </c>
      <c r="E372" s="34" t="s">
        <v>105</v>
      </c>
      <c r="F372" s="13">
        <v>45717</v>
      </c>
      <c r="G372" s="13">
        <v>45901</v>
      </c>
      <c r="H372" s="33">
        <v>75000</v>
      </c>
      <c r="I372" s="33">
        <v>5966.28</v>
      </c>
      <c r="J372" s="33">
        <v>0</v>
      </c>
      <c r="K372" s="33">
        <f t="shared" si="289"/>
        <v>2152.5</v>
      </c>
      <c r="L372" s="33">
        <f t="shared" si="290"/>
        <v>5325</v>
      </c>
      <c r="M372" s="35">
        <f>H372*1.15%</f>
        <v>862.5</v>
      </c>
      <c r="N372" s="33">
        <f t="shared" si="291"/>
        <v>2280</v>
      </c>
      <c r="O372" s="33">
        <f t="shared" si="292"/>
        <v>5317.5</v>
      </c>
      <c r="P372" s="33">
        <f>K372+L372+M372+N372+O372</f>
        <v>15937.5</v>
      </c>
      <c r="Q372" s="33">
        <v>6781.46</v>
      </c>
      <c r="R372" s="14">
        <f t="shared" si="295"/>
        <v>17180.240000000002</v>
      </c>
      <c r="S372" s="14">
        <f t="shared" si="299"/>
        <v>11505</v>
      </c>
      <c r="T372" s="172">
        <f t="shared" si="297"/>
        <v>57819.76</v>
      </c>
      <c r="U372" s="11"/>
      <c r="V372" s="131"/>
    </row>
    <row r="373" spans="1:22" s="38" customFormat="1" ht="24.95" customHeight="1" x14ac:dyDescent="0.25">
      <c r="A373" s="112">
        <v>303</v>
      </c>
      <c r="B373" s="29" t="s">
        <v>549</v>
      </c>
      <c r="C373" s="30" t="s">
        <v>550</v>
      </c>
      <c r="D373" s="31" t="s">
        <v>21</v>
      </c>
      <c r="E373" s="31" t="s">
        <v>104</v>
      </c>
      <c r="F373" s="55">
        <v>45597</v>
      </c>
      <c r="G373" s="55">
        <v>45778</v>
      </c>
      <c r="H373" s="53">
        <v>45500</v>
      </c>
      <c r="I373" s="53">
        <v>1218.8900000000001</v>
      </c>
      <c r="J373" s="53">
        <v>0</v>
      </c>
      <c r="K373" s="33">
        <f t="shared" si="289"/>
        <v>1305.8499999999999</v>
      </c>
      <c r="L373" s="33">
        <f t="shared" si="290"/>
        <v>3230.5</v>
      </c>
      <c r="M373" s="53">
        <f>H373*1.15%</f>
        <v>523.25</v>
      </c>
      <c r="N373" s="33">
        <f t="shared" si="291"/>
        <v>1383.2</v>
      </c>
      <c r="O373" s="33">
        <f t="shared" si="292"/>
        <v>3225.95</v>
      </c>
      <c r="P373" s="53">
        <f t="shared" ref="P373:P375" si="309">K373+L373+M373+N373+O373</f>
        <v>9668.75</v>
      </c>
      <c r="Q373" s="53">
        <v>0</v>
      </c>
      <c r="R373" s="14">
        <f t="shared" si="295"/>
        <v>3907.94</v>
      </c>
      <c r="S373" s="33">
        <f t="shared" si="299"/>
        <v>6979.7</v>
      </c>
      <c r="T373" s="173">
        <f t="shared" si="297"/>
        <v>41592.06</v>
      </c>
      <c r="U373" s="11"/>
      <c r="V373" s="131"/>
    </row>
    <row r="374" spans="1:22" s="38" customFormat="1" ht="24.95" customHeight="1" x14ac:dyDescent="0.25">
      <c r="A374" s="108">
        <v>304</v>
      </c>
      <c r="B374" s="29" t="s">
        <v>591</v>
      </c>
      <c r="C374" s="30" t="s">
        <v>103</v>
      </c>
      <c r="D374" s="31" t="s">
        <v>21</v>
      </c>
      <c r="E374" s="31" t="s">
        <v>105</v>
      </c>
      <c r="F374" s="55">
        <v>45597</v>
      </c>
      <c r="G374" s="55">
        <v>45778</v>
      </c>
      <c r="H374" s="53">
        <v>90000</v>
      </c>
      <c r="I374" s="53">
        <v>9753.1200000000008</v>
      </c>
      <c r="J374" s="53">
        <v>0</v>
      </c>
      <c r="K374" s="33">
        <f t="shared" si="289"/>
        <v>2583</v>
      </c>
      <c r="L374" s="33">
        <f t="shared" si="290"/>
        <v>6390</v>
      </c>
      <c r="M374" s="53">
        <v>890.22</v>
      </c>
      <c r="N374" s="33">
        <v>2736</v>
      </c>
      <c r="O374" s="33">
        <v>6381</v>
      </c>
      <c r="P374" s="53">
        <v>18980.22</v>
      </c>
      <c r="Q374" s="53">
        <v>0</v>
      </c>
      <c r="R374" s="14">
        <f t="shared" si="295"/>
        <v>15072.12</v>
      </c>
      <c r="S374" s="33">
        <v>13661.22</v>
      </c>
      <c r="T374" s="173">
        <f t="shared" si="297"/>
        <v>74927.88</v>
      </c>
      <c r="U374" s="11"/>
      <c r="V374" s="131"/>
    </row>
    <row r="375" spans="1:22" s="38" customFormat="1" ht="24.95" customHeight="1" x14ac:dyDescent="0.25">
      <c r="A375" s="112">
        <v>305</v>
      </c>
      <c r="B375" s="29" t="s">
        <v>629</v>
      </c>
      <c r="C375" s="43" t="s">
        <v>263</v>
      </c>
      <c r="D375" s="31" t="s">
        <v>21</v>
      </c>
      <c r="E375" s="31" t="s">
        <v>105</v>
      </c>
      <c r="F375" s="55">
        <v>45658</v>
      </c>
      <c r="G375" s="55">
        <v>45839</v>
      </c>
      <c r="H375" s="53">
        <v>48000</v>
      </c>
      <c r="I375" s="53">
        <v>1571.73</v>
      </c>
      <c r="J375" s="53">
        <v>0</v>
      </c>
      <c r="K375" s="33">
        <f t="shared" si="289"/>
        <v>1377.6</v>
      </c>
      <c r="L375" s="33">
        <f t="shared" si="290"/>
        <v>3408</v>
      </c>
      <c r="M375" s="53">
        <f>H375*1.15%</f>
        <v>552</v>
      </c>
      <c r="N375" s="33">
        <f>H375*3.04%</f>
        <v>1459.2</v>
      </c>
      <c r="O375" s="33">
        <f>H375*7.09%</f>
        <v>3403.2</v>
      </c>
      <c r="P375" s="53">
        <f t="shared" si="309"/>
        <v>10200</v>
      </c>
      <c r="Q375" s="53">
        <v>0</v>
      </c>
      <c r="R375" s="14">
        <f t="shared" si="295"/>
        <v>4408.53</v>
      </c>
      <c r="S375" s="33">
        <f t="shared" si="299"/>
        <v>7363.2</v>
      </c>
      <c r="T375" s="173">
        <f t="shared" si="297"/>
        <v>43591.47</v>
      </c>
      <c r="U375" s="11"/>
      <c r="V375" s="131"/>
    </row>
    <row r="376" spans="1:22" s="27" customFormat="1" ht="24.95" customHeight="1" x14ac:dyDescent="0.3">
      <c r="A376" s="99" t="s">
        <v>228</v>
      </c>
      <c r="B376" s="10"/>
      <c r="C376" s="10"/>
      <c r="D376" s="10"/>
      <c r="E376" s="10"/>
      <c r="F376" s="19"/>
      <c r="G376" s="19"/>
      <c r="H376" s="10"/>
      <c r="I376" s="10"/>
      <c r="J376" s="10"/>
      <c r="K376" s="10"/>
      <c r="L376" s="21"/>
      <c r="M376" s="21"/>
      <c r="N376" s="10"/>
      <c r="O376" s="10"/>
      <c r="P376" s="10"/>
      <c r="Q376" s="10"/>
      <c r="R376" s="10"/>
      <c r="S376" s="68"/>
      <c r="T376" s="170"/>
      <c r="U376" s="11"/>
      <c r="V376" s="131"/>
    </row>
    <row r="377" spans="1:22" s="11" customFormat="1" ht="23.25" customHeight="1" x14ac:dyDescent="0.25">
      <c r="A377" s="108">
        <v>306</v>
      </c>
      <c r="B377" s="12" t="s">
        <v>306</v>
      </c>
      <c r="C377" s="8" t="s">
        <v>385</v>
      </c>
      <c r="D377" s="9" t="s">
        <v>21</v>
      </c>
      <c r="E377" s="17" t="s">
        <v>104</v>
      </c>
      <c r="F377" s="32">
        <v>45658</v>
      </c>
      <c r="G377" s="32">
        <v>45839</v>
      </c>
      <c r="H377" s="14">
        <v>48000</v>
      </c>
      <c r="I377" s="14">
        <v>1571.73</v>
      </c>
      <c r="J377" s="14">
        <v>0</v>
      </c>
      <c r="K377" s="14">
        <f>H377*2.87%</f>
        <v>1377.6</v>
      </c>
      <c r="L377" s="14">
        <f>H377*7.1%</f>
        <v>3408</v>
      </c>
      <c r="M377" s="35">
        <f>H377*1.15%</f>
        <v>552</v>
      </c>
      <c r="N377" s="14">
        <f>H377*3.04%</f>
        <v>1459.2</v>
      </c>
      <c r="O377" s="14">
        <f>H377*7.09%</f>
        <v>3403.2</v>
      </c>
      <c r="P377" s="14">
        <f t="shared" ref="P377" si="310">K377+L377+M377+N377+O377</f>
        <v>10200</v>
      </c>
      <c r="Q377" s="14">
        <v>0</v>
      </c>
      <c r="R377" s="14">
        <f>I377+K377+N377+Q377</f>
        <v>4408.53</v>
      </c>
      <c r="S377" s="14">
        <f t="shared" si="299"/>
        <v>7363.2</v>
      </c>
      <c r="T377" s="168">
        <f>H377-R377</f>
        <v>43591.47</v>
      </c>
      <c r="V377" s="131"/>
    </row>
    <row r="378" spans="1:22" s="16" customFormat="1" ht="24.95" customHeight="1" x14ac:dyDescent="0.25">
      <c r="A378" s="108">
        <v>307</v>
      </c>
      <c r="B378" s="12" t="s">
        <v>66</v>
      </c>
      <c r="C378" s="8" t="s">
        <v>25</v>
      </c>
      <c r="D378" s="9" t="s">
        <v>21</v>
      </c>
      <c r="E378" s="17" t="s">
        <v>104</v>
      </c>
      <c r="F378" s="13">
        <v>45612</v>
      </c>
      <c r="G378" s="13">
        <v>45793</v>
      </c>
      <c r="H378" s="14">
        <v>140000</v>
      </c>
      <c r="I378" s="14">
        <v>21514.37</v>
      </c>
      <c r="J378" s="14">
        <v>0</v>
      </c>
      <c r="K378" s="14">
        <f>H378*2.87%</f>
        <v>4018</v>
      </c>
      <c r="L378" s="14">
        <f>H378*7.1%</f>
        <v>9940</v>
      </c>
      <c r="M378" s="22">
        <v>890.22</v>
      </c>
      <c r="N378" s="14">
        <f>H378*3.04%</f>
        <v>4256</v>
      </c>
      <c r="O378" s="14">
        <f>H378*7.09%</f>
        <v>9926</v>
      </c>
      <c r="P378" s="14">
        <f>K378+L378+M378+N378+O378</f>
        <v>29030.22</v>
      </c>
      <c r="Q378" s="14">
        <v>62264.57</v>
      </c>
      <c r="R378" s="14">
        <f>I378+K378+N378+Q378</f>
        <v>92052.94</v>
      </c>
      <c r="S378" s="14">
        <f t="shared" si="299"/>
        <v>20756.22</v>
      </c>
      <c r="T378" s="168">
        <f>H378-R378</f>
        <v>47947.06</v>
      </c>
      <c r="U378" s="11"/>
      <c r="V378" s="131"/>
    </row>
    <row r="379" spans="1:22" s="16" customFormat="1" ht="24.95" customHeight="1" x14ac:dyDescent="0.25">
      <c r="A379" s="108">
        <v>308</v>
      </c>
      <c r="B379" s="12" t="s">
        <v>502</v>
      </c>
      <c r="C379" s="43" t="s">
        <v>37</v>
      </c>
      <c r="D379" s="44" t="s">
        <v>21</v>
      </c>
      <c r="E379" s="48" t="s">
        <v>104</v>
      </c>
      <c r="F379" s="45">
        <v>45566</v>
      </c>
      <c r="G379" s="45">
        <v>45748</v>
      </c>
      <c r="H379" s="46">
        <v>43000</v>
      </c>
      <c r="I379" s="46">
        <v>866.06</v>
      </c>
      <c r="J379" s="46">
        <v>0</v>
      </c>
      <c r="K379" s="14">
        <f>H379*2.87%</f>
        <v>1234.0999999999999</v>
      </c>
      <c r="L379" s="14">
        <f>H379*7.1%</f>
        <v>3053</v>
      </c>
      <c r="M379" s="54">
        <f>H379*1.15%</f>
        <v>494.5</v>
      </c>
      <c r="N379" s="14">
        <f>H379*3.04%</f>
        <v>1307.2</v>
      </c>
      <c r="O379" s="14">
        <f>H379*7.09%</f>
        <v>3048.7</v>
      </c>
      <c r="P379" s="53">
        <f t="shared" ref="P379:P380" si="311">K379+L379+M379+N379+O379</f>
        <v>9137.5</v>
      </c>
      <c r="Q379" s="46">
        <v>13356</v>
      </c>
      <c r="R379" s="14">
        <f>I379+K379+N379+Q379</f>
        <v>16763.36</v>
      </c>
      <c r="S379" s="14">
        <f t="shared" si="299"/>
        <v>6596.2</v>
      </c>
      <c r="T379" s="169">
        <f>H379-R379</f>
        <v>26236.639999999999</v>
      </c>
      <c r="U379" s="11"/>
      <c r="V379" s="131"/>
    </row>
    <row r="380" spans="1:22" s="16" customFormat="1" ht="24.95" customHeight="1" x14ac:dyDescent="0.25">
      <c r="A380" s="108">
        <v>309</v>
      </c>
      <c r="B380" s="12" t="s">
        <v>400</v>
      </c>
      <c r="C380" s="42" t="s">
        <v>401</v>
      </c>
      <c r="D380" s="9" t="s">
        <v>21</v>
      </c>
      <c r="E380" s="17" t="s">
        <v>105</v>
      </c>
      <c r="F380" s="13">
        <v>45689</v>
      </c>
      <c r="G380" s="13">
        <v>45870</v>
      </c>
      <c r="H380" s="14">
        <v>90000</v>
      </c>
      <c r="I380" s="14">
        <v>9753.1200000000008</v>
      </c>
      <c r="J380" s="14">
        <v>0</v>
      </c>
      <c r="K380" s="14">
        <f>H380*2.87%</f>
        <v>2583</v>
      </c>
      <c r="L380" s="14">
        <f>H380*7.1%</f>
        <v>6390</v>
      </c>
      <c r="M380" s="22">
        <v>890.22</v>
      </c>
      <c r="N380" s="14">
        <f>H380*3.04%</f>
        <v>2736</v>
      </c>
      <c r="O380" s="14">
        <f>H380*7.09%</f>
        <v>6381</v>
      </c>
      <c r="P380" s="14">
        <f t="shared" si="311"/>
        <v>18980.22</v>
      </c>
      <c r="Q380" s="14">
        <v>0</v>
      </c>
      <c r="R380" s="14">
        <f>I380+K380+N380+Q380</f>
        <v>15072.12</v>
      </c>
      <c r="S380" s="14">
        <f t="shared" ref="S380" si="312">L380+M380+O380</f>
        <v>13661.22</v>
      </c>
      <c r="T380" s="168">
        <f>H380-R380</f>
        <v>74927.88</v>
      </c>
      <c r="U380" s="11"/>
      <c r="V380" s="131"/>
    </row>
    <row r="381" spans="1:22" s="16" customFormat="1" ht="24.95" customHeight="1" x14ac:dyDescent="0.25">
      <c r="A381" s="108">
        <v>310</v>
      </c>
      <c r="B381" s="12" t="s">
        <v>457</v>
      </c>
      <c r="C381" s="50" t="s">
        <v>385</v>
      </c>
      <c r="D381" s="9" t="s">
        <v>21</v>
      </c>
      <c r="E381" s="31" t="s">
        <v>104</v>
      </c>
      <c r="F381" s="32">
        <v>45597</v>
      </c>
      <c r="G381" s="13">
        <v>45778</v>
      </c>
      <c r="H381" s="14">
        <v>43000</v>
      </c>
      <c r="I381" s="14">
        <v>866.06</v>
      </c>
      <c r="J381" s="14">
        <v>0</v>
      </c>
      <c r="K381" s="14">
        <f>H381*2.87%</f>
        <v>1234.0999999999999</v>
      </c>
      <c r="L381" s="14">
        <f>H381*7.1%</f>
        <v>3053</v>
      </c>
      <c r="M381" s="33">
        <f>H381*1.15%</f>
        <v>494.5</v>
      </c>
      <c r="N381" s="14">
        <f>H381*3.04%</f>
        <v>1307.2</v>
      </c>
      <c r="O381" s="14">
        <f>H381*7.09%</f>
        <v>3048.7</v>
      </c>
      <c r="P381" s="14">
        <f t="shared" ref="P381" si="313">K381+L381+M381+N381+O381</f>
        <v>9137.5</v>
      </c>
      <c r="Q381" s="14">
        <f t="shared" ref="Q381" si="314">J381</f>
        <v>0</v>
      </c>
      <c r="R381" s="14">
        <f>I381+K381+N381+Q381</f>
        <v>3407.36</v>
      </c>
      <c r="S381" s="14">
        <f t="shared" ref="S381" si="315">L381+M381+O381</f>
        <v>6596.2</v>
      </c>
      <c r="T381" s="168">
        <f>H381-R381</f>
        <v>39592.639999999999</v>
      </c>
      <c r="U381" s="11"/>
      <c r="V381" s="131"/>
    </row>
    <row r="382" spans="1:22" s="28" customFormat="1" ht="24.95" customHeight="1" x14ac:dyDescent="0.3">
      <c r="A382" s="99" t="s">
        <v>553</v>
      </c>
      <c r="B382" s="10"/>
      <c r="C382" s="10"/>
      <c r="D382" s="10"/>
      <c r="E382" s="10"/>
      <c r="F382" s="19"/>
      <c r="G382" s="19"/>
      <c r="H382" s="10"/>
      <c r="I382" s="10"/>
      <c r="J382" s="10"/>
      <c r="K382" s="10"/>
      <c r="L382" s="21"/>
      <c r="M382" s="21"/>
      <c r="N382" s="10"/>
      <c r="O382" s="10"/>
      <c r="P382" s="10"/>
      <c r="Q382" s="10"/>
      <c r="R382" s="10"/>
      <c r="S382" s="68"/>
      <c r="T382" s="170"/>
      <c r="U382" s="11"/>
      <c r="V382" s="131"/>
    </row>
    <row r="383" spans="1:22" s="38" customFormat="1" ht="24.95" customHeight="1" x14ac:dyDescent="0.25">
      <c r="A383" s="112">
        <v>311</v>
      </c>
      <c r="B383" s="12" t="s">
        <v>535</v>
      </c>
      <c r="C383" s="8" t="s">
        <v>291</v>
      </c>
      <c r="D383" s="9" t="s">
        <v>21</v>
      </c>
      <c r="E383" s="9" t="s">
        <v>105</v>
      </c>
      <c r="F383" s="45">
        <v>45566</v>
      </c>
      <c r="G383" s="45">
        <v>45748</v>
      </c>
      <c r="H383" s="14">
        <v>140000</v>
      </c>
      <c r="I383" s="14">
        <f>+VLOOKUP(B383,'[2]NOMINA CONTRATADO TEMPORAL  ABR'!$A$4:$J$422,9,)</f>
        <v>21514.37</v>
      </c>
      <c r="J383" s="14">
        <v>0</v>
      </c>
      <c r="K383" s="14">
        <f t="shared" ref="K383:K404" si="316">H383*2.87%</f>
        <v>4018</v>
      </c>
      <c r="L383" s="14">
        <f t="shared" ref="L383:L404" si="317">H383*7.1%</f>
        <v>9940</v>
      </c>
      <c r="M383" s="22">
        <v>890.22</v>
      </c>
      <c r="N383" s="14">
        <f t="shared" ref="N383:N404" si="318">H383*3.04%</f>
        <v>4256</v>
      </c>
      <c r="O383" s="14">
        <f t="shared" ref="O383:O404" si="319">H383*7.09%</f>
        <v>9926</v>
      </c>
      <c r="P383" s="14">
        <f>K383+L383+M383+N383+O383</f>
        <v>29030.22</v>
      </c>
      <c r="Q383" s="14">
        <v>11329.82</v>
      </c>
      <c r="R383" s="14">
        <f t="shared" ref="R383:R404" si="320">I383+K383+N383+Q383</f>
        <v>41118.19</v>
      </c>
      <c r="S383" s="14">
        <f t="shared" si="299"/>
        <v>20756.22</v>
      </c>
      <c r="T383" s="168">
        <f t="shared" ref="T383:T404" si="321">H383-R383</f>
        <v>98881.81</v>
      </c>
      <c r="U383" s="11"/>
      <c r="V383" s="131"/>
    </row>
    <row r="384" spans="1:22" s="16" customFormat="1" ht="24.95" customHeight="1" x14ac:dyDescent="0.25">
      <c r="A384" s="108">
        <v>312</v>
      </c>
      <c r="B384" s="12" t="s">
        <v>272</v>
      </c>
      <c r="C384" s="8" t="s">
        <v>103</v>
      </c>
      <c r="D384" s="9" t="s">
        <v>21</v>
      </c>
      <c r="E384" s="17" t="s">
        <v>104</v>
      </c>
      <c r="F384" s="32">
        <v>45597</v>
      </c>
      <c r="G384" s="13">
        <v>45778</v>
      </c>
      <c r="H384" s="14">
        <v>60000</v>
      </c>
      <c r="I384" s="14">
        <v>3486.68</v>
      </c>
      <c r="J384" s="14">
        <v>0</v>
      </c>
      <c r="K384" s="14">
        <f t="shared" si="316"/>
        <v>1722</v>
      </c>
      <c r="L384" s="14">
        <f t="shared" si="317"/>
        <v>4260</v>
      </c>
      <c r="M384" s="35">
        <f t="shared" ref="M384:M404" si="322">H384*1.15%</f>
        <v>690</v>
      </c>
      <c r="N384" s="14">
        <f t="shared" si="318"/>
        <v>1824</v>
      </c>
      <c r="O384" s="14">
        <f t="shared" si="319"/>
        <v>4254</v>
      </c>
      <c r="P384" s="14">
        <f t="shared" ref="P384:P398" si="323">K384+L384+M384+N384+O384</f>
        <v>12750</v>
      </c>
      <c r="Q384" s="14">
        <f t="shared" ref="Q384" si="324">J384</f>
        <v>0</v>
      </c>
      <c r="R384" s="14">
        <f t="shared" si="320"/>
        <v>7032.68</v>
      </c>
      <c r="S384" s="14">
        <f t="shared" ref="S384:S398" si="325">L384+M384+O384</f>
        <v>9204</v>
      </c>
      <c r="T384" s="168">
        <f t="shared" si="321"/>
        <v>52967.32</v>
      </c>
      <c r="U384" s="11"/>
      <c r="V384" s="131"/>
    </row>
    <row r="385" spans="1:22" s="16" customFormat="1" ht="24.95" customHeight="1" x14ac:dyDescent="0.25">
      <c r="A385" s="112">
        <v>313</v>
      </c>
      <c r="B385" s="12" t="s">
        <v>504</v>
      </c>
      <c r="C385" s="43" t="s">
        <v>264</v>
      </c>
      <c r="D385" s="44" t="s">
        <v>21</v>
      </c>
      <c r="E385" s="44" t="s">
        <v>104</v>
      </c>
      <c r="F385" s="45">
        <v>45566</v>
      </c>
      <c r="G385" s="45">
        <v>45748</v>
      </c>
      <c r="H385" s="46">
        <v>65000</v>
      </c>
      <c r="I385" s="46">
        <v>4427.58</v>
      </c>
      <c r="J385" s="46">
        <v>0</v>
      </c>
      <c r="K385" s="14">
        <f t="shared" si="316"/>
        <v>1865.5</v>
      </c>
      <c r="L385" s="14">
        <f t="shared" si="317"/>
        <v>4615</v>
      </c>
      <c r="M385" s="54">
        <f t="shared" si="322"/>
        <v>747.5</v>
      </c>
      <c r="N385" s="14">
        <f t="shared" si="318"/>
        <v>1976</v>
      </c>
      <c r="O385" s="14">
        <f t="shared" si="319"/>
        <v>4608.5</v>
      </c>
      <c r="P385" s="46">
        <f t="shared" si="323"/>
        <v>13812.5</v>
      </c>
      <c r="Q385" s="46">
        <v>20797.740000000002</v>
      </c>
      <c r="R385" s="14">
        <f t="shared" si="320"/>
        <v>29066.82</v>
      </c>
      <c r="S385" s="14">
        <f t="shared" si="325"/>
        <v>9971</v>
      </c>
      <c r="T385" s="169">
        <f t="shared" si="321"/>
        <v>35933.18</v>
      </c>
      <c r="U385" s="11"/>
      <c r="V385" s="131"/>
    </row>
    <row r="386" spans="1:22" s="16" customFormat="1" ht="24.95" customHeight="1" x14ac:dyDescent="0.25">
      <c r="A386" s="108">
        <v>314</v>
      </c>
      <c r="B386" s="12" t="s">
        <v>240</v>
      </c>
      <c r="C386" s="8" t="s">
        <v>265</v>
      </c>
      <c r="D386" s="9" t="s">
        <v>21</v>
      </c>
      <c r="E386" s="17" t="s">
        <v>105</v>
      </c>
      <c r="F386" s="13">
        <v>45724</v>
      </c>
      <c r="G386" s="13">
        <v>45908</v>
      </c>
      <c r="H386" s="14">
        <v>45000</v>
      </c>
      <c r="I386" s="14">
        <v>1148.33</v>
      </c>
      <c r="J386" s="14">
        <v>0</v>
      </c>
      <c r="K386" s="14">
        <f t="shared" si="316"/>
        <v>1291.5</v>
      </c>
      <c r="L386" s="14">
        <f t="shared" si="317"/>
        <v>3195</v>
      </c>
      <c r="M386" s="35">
        <f t="shared" si="322"/>
        <v>517.5</v>
      </c>
      <c r="N386" s="14">
        <f t="shared" si="318"/>
        <v>1368</v>
      </c>
      <c r="O386" s="14">
        <f t="shared" si="319"/>
        <v>3190.5</v>
      </c>
      <c r="P386" s="14">
        <f t="shared" si="323"/>
        <v>9562.5</v>
      </c>
      <c r="Q386" s="14">
        <v>0</v>
      </c>
      <c r="R386" s="14">
        <f t="shared" si="320"/>
        <v>3807.83</v>
      </c>
      <c r="S386" s="14">
        <f t="shared" si="325"/>
        <v>6903</v>
      </c>
      <c r="T386" s="168">
        <f t="shared" si="321"/>
        <v>41192.17</v>
      </c>
      <c r="U386" s="11"/>
      <c r="V386" s="131"/>
    </row>
    <row r="387" spans="1:22" s="16" customFormat="1" ht="24.95" customHeight="1" x14ac:dyDescent="0.25">
      <c r="A387" s="112">
        <v>315</v>
      </c>
      <c r="B387" s="12" t="s">
        <v>118</v>
      </c>
      <c r="C387" s="8" t="s">
        <v>263</v>
      </c>
      <c r="D387" s="9" t="s">
        <v>21</v>
      </c>
      <c r="E387" s="9" t="s">
        <v>104</v>
      </c>
      <c r="F387" s="32">
        <v>45658</v>
      </c>
      <c r="G387" s="32">
        <v>45839</v>
      </c>
      <c r="H387" s="14">
        <v>45000</v>
      </c>
      <c r="I387" s="14">
        <v>1148.33</v>
      </c>
      <c r="J387" s="14">
        <v>0</v>
      </c>
      <c r="K387" s="14">
        <f t="shared" si="316"/>
        <v>1291.5</v>
      </c>
      <c r="L387" s="14">
        <f t="shared" si="317"/>
        <v>3195</v>
      </c>
      <c r="M387" s="35">
        <f t="shared" si="322"/>
        <v>517.5</v>
      </c>
      <c r="N387" s="14">
        <f t="shared" si="318"/>
        <v>1368</v>
      </c>
      <c r="O387" s="14">
        <f t="shared" si="319"/>
        <v>3190.5</v>
      </c>
      <c r="P387" s="14">
        <f t="shared" si="323"/>
        <v>9562.5</v>
      </c>
      <c r="Q387" s="14">
        <v>1716</v>
      </c>
      <c r="R387" s="14">
        <f t="shared" si="320"/>
        <v>5523.83</v>
      </c>
      <c r="S387" s="14">
        <f t="shared" si="325"/>
        <v>6903</v>
      </c>
      <c r="T387" s="168">
        <f t="shared" si="321"/>
        <v>39476.17</v>
      </c>
      <c r="U387" s="11"/>
      <c r="V387" s="131"/>
    </row>
    <row r="388" spans="1:22" s="16" customFormat="1" ht="24.95" customHeight="1" x14ac:dyDescent="0.25">
      <c r="A388" s="108">
        <v>316</v>
      </c>
      <c r="B388" s="12" t="s">
        <v>59</v>
      </c>
      <c r="C388" s="50" t="s">
        <v>385</v>
      </c>
      <c r="D388" s="51" t="s">
        <v>21</v>
      </c>
      <c r="E388" s="52" t="s">
        <v>105</v>
      </c>
      <c r="F388" s="45">
        <v>45566</v>
      </c>
      <c r="G388" s="45">
        <v>45748</v>
      </c>
      <c r="H388" s="53">
        <v>45000</v>
      </c>
      <c r="I388" s="53">
        <v>1148.33</v>
      </c>
      <c r="J388" s="53">
        <v>0</v>
      </c>
      <c r="K388" s="14">
        <f t="shared" si="316"/>
        <v>1291.5</v>
      </c>
      <c r="L388" s="14">
        <f t="shared" si="317"/>
        <v>3195</v>
      </c>
      <c r="M388" s="54">
        <f t="shared" si="322"/>
        <v>517.5</v>
      </c>
      <c r="N388" s="14">
        <f t="shared" si="318"/>
        <v>1368</v>
      </c>
      <c r="O388" s="14">
        <f t="shared" si="319"/>
        <v>3190.5</v>
      </c>
      <c r="P388" s="53">
        <f t="shared" si="323"/>
        <v>9562.5</v>
      </c>
      <c r="Q388" s="53">
        <v>6066</v>
      </c>
      <c r="R388" s="14">
        <f t="shared" si="320"/>
        <v>9873.83</v>
      </c>
      <c r="S388" s="14">
        <f t="shared" si="325"/>
        <v>6903</v>
      </c>
      <c r="T388" s="173">
        <f t="shared" si="321"/>
        <v>35126.17</v>
      </c>
      <c r="U388" s="11"/>
      <c r="V388" s="131"/>
    </row>
    <row r="389" spans="1:22" s="16" customFormat="1" ht="24.95" customHeight="1" x14ac:dyDescent="0.25">
      <c r="A389" s="112">
        <v>317</v>
      </c>
      <c r="B389" s="12" t="s">
        <v>108</v>
      </c>
      <c r="C389" s="43" t="s">
        <v>264</v>
      </c>
      <c r="D389" s="44" t="s">
        <v>21</v>
      </c>
      <c r="E389" s="48" t="s">
        <v>105</v>
      </c>
      <c r="F389" s="45">
        <v>45566</v>
      </c>
      <c r="G389" s="45">
        <v>45748</v>
      </c>
      <c r="H389" s="46">
        <v>65000</v>
      </c>
      <c r="I389" s="46">
        <v>0</v>
      </c>
      <c r="J389" s="46">
        <v>0</v>
      </c>
      <c r="K389" s="14">
        <f t="shared" si="316"/>
        <v>1865.5</v>
      </c>
      <c r="L389" s="14">
        <f t="shared" si="317"/>
        <v>4615</v>
      </c>
      <c r="M389" s="54">
        <f t="shared" si="322"/>
        <v>747.5</v>
      </c>
      <c r="N389" s="14">
        <f t="shared" si="318"/>
        <v>1976</v>
      </c>
      <c r="O389" s="14">
        <f t="shared" si="319"/>
        <v>4608.5</v>
      </c>
      <c r="P389" s="46">
        <f t="shared" si="323"/>
        <v>13812.5</v>
      </c>
      <c r="Q389" s="46">
        <v>10066</v>
      </c>
      <c r="R389" s="14">
        <f t="shared" si="320"/>
        <v>13907.5</v>
      </c>
      <c r="S389" s="14">
        <f t="shared" si="325"/>
        <v>9971</v>
      </c>
      <c r="T389" s="169">
        <f t="shared" si="321"/>
        <v>51092.5</v>
      </c>
      <c r="U389" s="11"/>
      <c r="V389" s="131"/>
    </row>
    <row r="390" spans="1:22" s="16" customFormat="1" ht="24.95" customHeight="1" x14ac:dyDescent="0.25">
      <c r="A390" s="108">
        <v>318</v>
      </c>
      <c r="B390" s="12" t="s">
        <v>114</v>
      </c>
      <c r="C390" s="43" t="s">
        <v>264</v>
      </c>
      <c r="D390" s="44" t="s">
        <v>21</v>
      </c>
      <c r="E390" s="44" t="s">
        <v>105</v>
      </c>
      <c r="F390" s="45">
        <v>45566</v>
      </c>
      <c r="G390" s="45">
        <v>45748</v>
      </c>
      <c r="H390" s="46">
        <v>65000</v>
      </c>
      <c r="I390" s="46">
        <v>4084.48</v>
      </c>
      <c r="J390" s="46">
        <v>0</v>
      </c>
      <c r="K390" s="14">
        <f t="shared" si="316"/>
        <v>1865.5</v>
      </c>
      <c r="L390" s="14">
        <f t="shared" si="317"/>
        <v>4615</v>
      </c>
      <c r="M390" s="54">
        <f t="shared" si="322"/>
        <v>747.5</v>
      </c>
      <c r="N390" s="14">
        <f t="shared" si="318"/>
        <v>1976</v>
      </c>
      <c r="O390" s="14">
        <f t="shared" si="319"/>
        <v>4608.5</v>
      </c>
      <c r="P390" s="46">
        <f t="shared" si="323"/>
        <v>13812.5</v>
      </c>
      <c r="Q390" s="46">
        <v>26731.53</v>
      </c>
      <c r="R390" s="14">
        <f t="shared" si="320"/>
        <v>34657.51</v>
      </c>
      <c r="S390" s="14">
        <f t="shared" si="325"/>
        <v>9971</v>
      </c>
      <c r="T390" s="169">
        <f t="shared" si="321"/>
        <v>30342.49</v>
      </c>
      <c r="U390" s="11"/>
      <c r="V390" s="131"/>
    </row>
    <row r="391" spans="1:22" s="16" customFormat="1" ht="24.95" customHeight="1" x14ac:dyDescent="0.25">
      <c r="A391" s="112">
        <v>319</v>
      </c>
      <c r="B391" s="12" t="s">
        <v>294</v>
      </c>
      <c r="C391" s="8" t="s">
        <v>295</v>
      </c>
      <c r="D391" s="9" t="s">
        <v>21</v>
      </c>
      <c r="E391" s="17" t="s">
        <v>105</v>
      </c>
      <c r="F391" s="13">
        <v>45646</v>
      </c>
      <c r="G391" s="13">
        <v>45828</v>
      </c>
      <c r="H391" s="14">
        <v>55000</v>
      </c>
      <c r="I391" s="14">
        <v>2302.36</v>
      </c>
      <c r="J391" s="14">
        <v>0</v>
      </c>
      <c r="K391" s="14">
        <f t="shared" si="316"/>
        <v>1578.5</v>
      </c>
      <c r="L391" s="14">
        <f t="shared" si="317"/>
        <v>3905</v>
      </c>
      <c r="M391" s="35">
        <f t="shared" si="322"/>
        <v>632.5</v>
      </c>
      <c r="N391" s="14">
        <f t="shared" si="318"/>
        <v>1672</v>
      </c>
      <c r="O391" s="14">
        <f t="shared" si="319"/>
        <v>3899.5</v>
      </c>
      <c r="P391" s="14">
        <f t="shared" si="323"/>
        <v>11687.5</v>
      </c>
      <c r="Q391" s="14">
        <v>1715.46</v>
      </c>
      <c r="R391" s="14">
        <f t="shared" si="320"/>
        <v>7268.32</v>
      </c>
      <c r="S391" s="14">
        <f t="shared" si="325"/>
        <v>8437</v>
      </c>
      <c r="T391" s="168">
        <f t="shared" si="321"/>
        <v>47731.68</v>
      </c>
      <c r="U391" s="11"/>
      <c r="V391" s="131"/>
    </row>
    <row r="392" spans="1:22" s="16" customFormat="1" ht="24.95" customHeight="1" x14ac:dyDescent="0.25">
      <c r="A392" s="108">
        <v>320</v>
      </c>
      <c r="B392" s="12" t="s">
        <v>506</v>
      </c>
      <c r="C392" s="8" t="s">
        <v>264</v>
      </c>
      <c r="D392" s="9" t="s">
        <v>21</v>
      </c>
      <c r="E392" s="17" t="s">
        <v>105</v>
      </c>
      <c r="F392" s="45">
        <v>45660</v>
      </c>
      <c r="G392" s="45">
        <v>45841</v>
      </c>
      <c r="H392" s="14">
        <v>65000</v>
      </c>
      <c r="I392" s="14">
        <v>4427.58</v>
      </c>
      <c r="J392" s="14">
        <v>0</v>
      </c>
      <c r="K392" s="14">
        <f t="shared" si="316"/>
        <v>1865.5</v>
      </c>
      <c r="L392" s="14">
        <f t="shared" si="317"/>
        <v>4615</v>
      </c>
      <c r="M392" s="35">
        <f t="shared" si="322"/>
        <v>747.5</v>
      </c>
      <c r="N392" s="14">
        <f t="shared" si="318"/>
        <v>1976</v>
      </c>
      <c r="O392" s="14">
        <f t="shared" si="319"/>
        <v>4608.5</v>
      </c>
      <c r="P392" s="14">
        <f t="shared" si="323"/>
        <v>13812.5</v>
      </c>
      <c r="Q392" s="14">
        <v>25684.12</v>
      </c>
      <c r="R392" s="14">
        <f t="shared" si="320"/>
        <v>33953.199999999997</v>
      </c>
      <c r="S392" s="14">
        <f t="shared" si="325"/>
        <v>9971</v>
      </c>
      <c r="T392" s="168">
        <f t="shared" si="321"/>
        <v>31046.799999999999</v>
      </c>
      <c r="U392" s="11"/>
      <c r="V392" s="131"/>
    </row>
    <row r="393" spans="1:22" s="38" customFormat="1" ht="24.95" customHeight="1" x14ac:dyDescent="0.25">
      <c r="A393" s="112">
        <v>321</v>
      </c>
      <c r="B393" s="12" t="s">
        <v>544</v>
      </c>
      <c r="C393" s="30" t="s">
        <v>50</v>
      </c>
      <c r="D393" s="31" t="s">
        <v>21</v>
      </c>
      <c r="E393" s="34" t="s">
        <v>105</v>
      </c>
      <c r="F393" s="32">
        <v>45597</v>
      </c>
      <c r="G393" s="32">
        <v>45778</v>
      </c>
      <c r="H393" s="33">
        <v>48000</v>
      </c>
      <c r="I393" s="33">
        <v>1571.73</v>
      </c>
      <c r="J393" s="33">
        <v>0</v>
      </c>
      <c r="K393" s="33">
        <f t="shared" si="316"/>
        <v>1377.6</v>
      </c>
      <c r="L393" s="33">
        <f t="shared" si="317"/>
        <v>3408</v>
      </c>
      <c r="M393" s="35">
        <f t="shared" si="322"/>
        <v>552</v>
      </c>
      <c r="N393" s="33">
        <f t="shared" si="318"/>
        <v>1459.2</v>
      </c>
      <c r="O393" s="53">
        <f t="shared" si="319"/>
        <v>3403.2</v>
      </c>
      <c r="P393" s="33">
        <f t="shared" si="323"/>
        <v>10200</v>
      </c>
      <c r="Q393" s="33">
        <f>J393</f>
        <v>0</v>
      </c>
      <c r="R393" s="14">
        <f t="shared" si="320"/>
        <v>4408.53</v>
      </c>
      <c r="S393" s="33">
        <f t="shared" si="325"/>
        <v>7363.2</v>
      </c>
      <c r="T393" s="172">
        <f t="shared" si="321"/>
        <v>43591.47</v>
      </c>
      <c r="U393" s="11"/>
      <c r="V393" s="131"/>
    </row>
    <row r="394" spans="1:22" s="16" customFormat="1" ht="24.95" customHeight="1" x14ac:dyDescent="0.25">
      <c r="A394" s="108">
        <v>322</v>
      </c>
      <c r="B394" s="12" t="s">
        <v>505</v>
      </c>
      <c r="C394" s="43" t="s">
        <v>264</v>
      </c>
      <c r="D394" s="44" t="s">
        <v>21</v>
      </c>
      <c r="E394" s="48" t="s">
        <v>105</v>
      </c>
      <c r="F394" s="45">
        <v>45566</v>
      </c>
      <c r="G394" s="45">
        <v>45748</v>
      </c>
      <c r="H394" s="46">
        <v>65000</v>
      </c>
      <c r="I394" s="46">
        <v>4084.48</v>
      </c>
      <c r="J394" s="46">
        <v>0</v>
      </c>
      <c r="K394" s="14">
        <f t="shared" si="316"/>
        <v>1865.5</v>
      </c>
      <c r="L394" s="14">
        <f t="shared" si="317"/>
        <v>4615</v>
      </c>
      <c r="M394" s="54">
        <f t="shared" si="322"/>
        <v>747.5</v>
      </c>
      <c r="N394" s="14">
        <f t="shared" si="318"/>
        <v>1976</v>
      </c>
      <c r="O394" s="14">
        <f t="shared" si="319"/>
        <v>4608.5</v>
      </c>
      <c r="P394" s="46">
        <f t="shared" si="323"/>
        <v>13812.5</v>
      </c>
      <c r="Q394" s="46">
        <v>20581.12</v>
      </c>
      <c r="R394" s="14">
        <f t="shared" si="320"/>
        <v>28507.1</v>
      </c>
      <c r="S394" s="14">
        <f t="shared" si="325"/>
        <v>9971</v>
      </c>
      <c r="T394" s="169">
        <f t="shared" si="321"/>
        <v>36492.9</v>
      </c>
      <c r="U394" s="11"/>
      <c r="V394" s="131"/>
    </row>
    <row r="395" spans="1:22" s="16" customFormat="1" ht="24.95" customHeight="1" x14ac:dyDescent="0.25">
      <c r="A395" s="112">
        <v>323</v>
      </c>
      <c r="B395" s="12" t="s">
        <v>503</v>
      </c>
      <c r="C395" s="8" t="s">
        <v>264</v>
      </c>
      <c r="D395" s="9" t="s">
        <v>21</v>
      </c>
      <c r="E395" s="17" t="s">
        <v>105</v>
      </c>
      <c r="F395" s="32">
        <v>45658</v>
      </c>
      <c r="G395" s="32">
        <v>45839</v>
      </c>
      <c r="H395" s="14">
        <v>60000</v>
      </c>
      <c r="I395" s="14">
        <v>3486.68</v>
      </c>
      <c r="J395" s="14">
        <v>0</v>
      </c>
      <c r="K395" s="14">
        <f t="shared" si="316"/>
        <v>1722</v>
      </c>
      <c r="L395" s="14">
        <f t="shared" si="317"/>
        <v>4260</v>
      </c>
      <c r="M395" s="35">
        <f t="shared" si="322"/>
        <v>690</v>
      </c>
      <c r="N395" s="14">
        <f t="shared" si="318"/>
        <v>1824</v>
      </c>
      <c r="O395" s="14">
        <f t="shared" si="319"/>
        <v>4254</v>
      </c>
      <c r="P395" s="14">
        <f t="shared" si="323"/>
        <v>12750</v>
      </c>
      <c r="Q395" s="14">
        <v>12566</v>
      </c>
      <c r="R395" s="14">
        <f t="shared" si="320"/>
        <v>19598.68</v>
      </c>
      <c r="S395" s="14">
        <f t="shared" si="325"/>
        <v>9204</v>
      </c>
      <c r="T395" s="168">
        <f t="shared" si="321"/>
        <v>40401.32</v>
      </c>
      <c r="U395" s="11"/>
      <c r="V395" s="131"/>
    </row>
    <row r="396" spans="1:22" s="16" customFormat="1" ht="24.95" customHeight="1" x14ac:dyDescent="0.25">
      <c r="A396" s="108">
        <v>324</v>
      </c>
      <c r="B396" s="12" t="s">
        <v>241</v>
      </c>
      <c r="C396" s="8" t="s">
        <v>265</v>
      </c>
      <c r="D396" s="9" t="s">
        <v>21</v>
      </c>
      <c r="E396" s="17" t="s">
        <v>105</v>
      </c>
      <c r="F396" s="13">
        <v>45736</v>
      </c>
      <c r="G396" s="13">
        <v>45920</v>
      </c>
      <c r="H396" s="14">
        <v>45000</v>
      </c>
      <c r="I396" s="14">
        <v>1148.33</v>
      </c>
      <c r="J396" s="14">
        <v>0</v>
      </c>
      <c r="K396" s="14">
        <f t="shared" si="316"/>
        <v>1291.5</v>
      </c>
      <c r="L396" s="14">
        <f t="shared" si="317"/>
        <v>3195</v>
      </c>
      <c r="M396" s="35">
        <f t="shared" si="322"/>
        <v>517.5</v>
      </c>
      <c r="N396" s="14">
        <f t="shared" si="318"/>
        <v>1368</v>
      </c>
      <c r="O396" s="14">
        <f t="shared" si="319"/>
        <v>3190.5</v>
      </c>
      <c r="P396" s="14">
        <f t="shared" si="323"/>
        <v>9562.5</v>
      </c>
      <c r="Q396" s="14">
        <v>5036</v>
      </c>
      <c r="R396" s="14">
        <f t="shared" si="320"/>
        <v>8843.83</v>
      </c>
      <c r="S396" s="14">
        <f t="shared" si="325"/>
        <v>6903</v>
      </c>
      <c r="T396" s="168">
        <f t="shared" si="321"/>
        <v>36156.17</v>
      </c>
      <c r="U396" s="11"/>
      <c r="V396" s="131"/>
    </row>
    <row r="397" spans="1:22" s="16" customFormat="1" ht="24.95" customHeight="1" x14ac:dyDescent="0.25">
      <c r="A397" s="112">
        <v>325</v>
      </c>
      <c r="B397" s="12" t="s">
        <v>235</v>
      </c>
      <c r="C397" s="8" t="s">
        <v>265</v>
      </c>
      <c r="D397" s="9" t="s">
        <v>21</v>
      </c>
      <c r="E397" s="17" t="s">
        <v>105</v>
      </c>
      <c r="F397" s="13">
        <v>45736</v>
      </c>
      <c r="G397" s="13">
        <v>45920</v>
      </c>
      <c r="H397" s="14">
        <v>45000</v>
      </c>
      <c r="I397" s="14">
        <v>1148.33</v>
      </c>
      <c r="J397" s="14">
        <v>0</v>
      </c>
      <c r="K397" s="14">
        <f t="shared" si="316"/>
        <v>1291.5</v>
      </c>
      <c r="L397" s="14">
        <f t="shared" si="317"/>
        <v>3195</v>
      </c>
      <c r="M397" s="35">
        <f t="shared" si="322"/>
        <v>517.5</v>
      </c>
      <c r="N397" s="14">
        <f t="shared" si="318"/>
        <v>1368</v>
      </c>
      <c r="O397" s="14">
        <f t="shared" si="319"/>
        <v>3190.5</v>
      </c>
      <c r="P397" s="14">
        <f t="shared" si="323"/>
        <v>9562.5</v>
      </c>
      <c r="Q397" s="14">
        <v>0</v>
      </c>
      <c r="R397" s="14">
        <f t="shared" si="320"/>
        <v>3807.83</v>
      </c>
      <c r="S397" s="14">
        <f t="shared" si="325"/>
        <v>6903</v>
      </c>
      <c r="T397" s="168">
        <f t="shared" si="321"/>
        <v>41192.17</v>
      </c>
      <c r="U397" s="11"/>
      <c r="V397" s="131"/>
    </row>
    <row r="398" spans="1:22" s="16" customFormat="1" ht="24.95" customHeight="1" x14ac:dyDescent="0.25">
      <c r="A398" s="108">
        <v>326</v>
      </c>
      <c r="B398" s="12" t="s">
        <v>456</v>
      </c>
      <c r="C398" s="8" t="s">
        <v>295</v>
      </c>
      <c r="D398" s="9" t="s">
        <v>21</v>
      </c>
      <c r="E398" s="31" t="s">
        <v>104</v>
      </c>
      <c r="F398" s="32">
        <v>45597</v>
      </c>
      <c r="G398" s="13">
        <v>45778</v>
      </c>
      <c r="H398" s="14">
        <v>55000</v>
      </c>
      <c r="I398" s="14">
        <v>2559.6799999999998</v>
      </c>
      <c r="J398" s="14">
        <v>0</v>
      </c>
      <c r="K398" s="14">
        <f t="shared" si="316"/>
        <v>1578.5</v>
      </c>
      <c r="L398" s="14">
        <f t="shared" si="317"/>
        <v>3905</v>
      </c>
      <c r="M398" s="33">
        <f t="shared" si="322"/>
        <v>632.5</v>
      </c>
      <c r="N398" s="14">
        <f t="shared" si="318"/>
        <v>1672</v>
      </c>
      <c r="O398" s="14">
        <f t="shared" si="319"/>
        <v>3899.5</v>
      </c>
      <c r="P398" s="14">
        <f t="shared" si="323"/>
        <v>11687.5</v>
      </c>
      <c r="Q398" s="14">
        <f t="shared" ref="Q398" si="326">J398</f>
        <v>0</v>
      </c>
      <c r="R398" s="14">
        <f t="shared" si="320"/>
        <v>5810.18</v>
      </c>
      <c r="S398" s="14">
        <f t="shared" si="325"/>
        <v>8437</v>
      </c>
      <c r="T398" s="168">
        <f t="shared" si="321"/>
        <v>49189.82</v>
      </c>
      <c r="U398" s="11"/>
      <c r="V398" s="131"/>
    </row>
    <row r="399" spans="1:22" s="16" customFormat="1" ht="24.95" customHeight="1" x14ac:dyDescent="0.25">
      <c r="A399" s="112">
        <v>327</v>
      </c>
      <c r="B399" s="12" t="s">
        <v>383</v>
      </c>
      <c r="C399" s="30" t="s">
        <v>103</v>
      </c>
      <c r="D399" s="31" t="s">
        <v>21</v>
      </c>
      <c r="E399" s="34" t="s">
        <v>105</v>
      </c>
      <c r="F399" s="32">
        <v>45658</v>
      </c>
      <c r="G399" s="32">
        <v>45839</v>
      </c>
      <c r="H399" s="33">
        <v>72000</v>
      </c>
      <c r="I399" s="33">
        <v>5744.84</v>
      </c>
      <c r="J399" s="33">
        <v>0</v>
      </c>
      <c r="K399" s="14">
        <f t="shared" si="316"/>
        <v>2066.4</v>
      </c>
      <c r="L399" s="14">
        <f t="shared" si="317"/>
        <v>5112</v>
      </c>
      <c r="M399" s="35">
        <f t="shared" si="322"/>
        <v>828</v>
      </c>
      <c r="N399" s="14">
        <f t="shared" si="318"/>
        <v>2188.8000000000002</v>
      </c>
      <c r="O399" s="14">
        <f t="shared" si="319"/>
        <v>5104.8</v>
      </c>
      <c r="P399" s="33">
        <f>K399+L399+M399+N399+O399</f>
        <v>15300</v>
      </c>
      <c r="Q399" s="33">
        <v>27291.67</v>
      </c>
      <c r="R399" s="14">
        <f t="shared" si="320"/>
        <v>37291.71</v>
      </c>
      <c r="S399" s="14">
        <f t="shared" ref="S399:S401" si="327">L399+M399+O399</f>
        <v>11044.8</v>
      </c>
      <c r="T399" s="172">
        <f t="shared" si="321"/>
        <v>34708.29</v>
      </c>
      <c r="U399" s="11"/>
      <c r="V399" s="131"/>
    </row>
    <row r="400" spans="1:22" s="16" customFormat="1" ht="24.95" customHeight="1" x14ac:dyDescent="0.25">
      <c r="A400" s="108">
        <v>328</v>
      </c>
      <c r="B400" s="12" t="s">
        <v>202</v>
      </c>
      <c r="C400" s="8" t="s">
        <v>264</v>
      </c>
      <c r="D400" s="9" t="s">
        <v>21</v>
      </c>
      <c r="E400" s="17" t="s">
        <v>104</v>
      </c>
      <c r="F400" s="32">
        <v>45597</v>
      </c>
      <c r="G400" s="13">
        <v>45778</v>
      </c>
      <c r="H400" s="14">
        <v>65000</v>
      </c>
      <c r="I400" s="14">
        <v>4084.48</v>
      </c>
      <c r="J400" s="14">
        <v>0</v>
      </c>
      <c r="K400" s="14">
        <f t="shared" si="316"/>
        <v>1865.5</v>
      </c>
      <c r="L400" s="14">
        <f t="shared" si="317"/>
        <v>4615</v>
      </c>
      <c r="M400" s="35">
        <f t="shared" si="322"/>
        <v>747.5</v>
      </c>
      <c r="N400" s="14">
        <f t="shared" si="318"/>
        <v>1976</v>
      </c>
      <c r="O400" s="14">
        <f t="shared" si="319"/>
        <v>4608.5</v>
      </c>
      <c r="P400" s="14">
        <f t="shared" ref="P400" si="328">K400+L400+M400+N400+O400</f>
        <v>13812.5</v>
      </c>
      <c r="Q400" s="14">
        <v>1715.46</v>
      </c>
      <c r="R400" s="14">
        <f t="shared" si="320"/>
        <v>9641.44</v>
      </c>
      <c r="S400" s="14">
        <f t="shared" si="327"/>
        <v>9971</v>
      </c>
      <c r="T400" s="168">
        <f t="shared" si="321"/>
        <v>55358.559999999998</v>
      </c>
      <c r="U400" s="11"/>
      <c r="V400" s="131"/>
    </row>
    <row r="401" spans="1:22" s="38" customFormat="1" ht="24.95" customHeight="1" x14ac:dyDescent="0.25">
      <c r="A401" s="112">
        <v>329</v>
      </c>
      <c r="B401" s="12" t="s">
        <v>630</v>
      </c>
      <c r="C401" s="43" t="s">
        <v>263</v>
      </c>
      <c r="D401" s="31" t="s">
        <v>21</v>
      </c>
      <c r="E401" s="31" t="s">
        <v>105</v>
      </c>
      <c r="F401" s="55">
        <v>45658</v>
      </c>
      <c r="G401" s="55">
        <v>45839</v>
      </c>
      <c r="H401" s="53">
        <v>48000</v>
      </c>
      <c r="I401" s="53">
        <v>1571.73</v>
      </c>
      <c r="J401" s="53">
        <v>0</v>
      </c>
      <c r="K401" s="33">
        <f t="shared" si="316"/>
        <v>1377.6</v>
      </c>
      <c r="L401" s="33">
        <f t="shared" si="317"/>
        <v>3408</v>
      </c>
      <c r="M401" s="53">
        <f t="shared" si="322"/>
        <v>552</v>
      </c>
      <c r="N401" s="33">
        <f t="shared" si="318"/>
        <v>1459.2</v>
      </c>
      <c r="O401" s="33">
        <f t="shared" si="319"/>
        <v>3403.2</v>
      </c>
      <c r="P401" s="53">
        <f t="shared" ref="P401" si="329">K401+L401+M401+N401+O401</f>
        <v>10200</v>
      </c>
      <c r="Q401" s="53">
        <v>0</v>
      </c>
      <c r="R401" s="14">
        <f t="shared" si="320"/>
        <v>4408.53</v>
      </c>
      <c r="S401" s="33">
        <f t="shared" si="327"/>
        <v>7363.2</v>
      </c>
      <c r="T401" s="173">
        <f t="shared" si="321"/>
        <v>43591.47</v>
      </c>
      <c r="U401" s="11"/>
      <c r="V401" s="131"/>
    </row>
    <row r="402" spans="1:22" s="16" customFormat="1" ht="24.95" customHeight="1" x14ac:dyDescent="0.25">
      <c r="A402" s="108">
        <v>330</v>
      </c>
      <c r="B402" s="12" t="s">
        <v>248</v>
      </c>
      <c r="C402" s="8" t="s">
        <v>103</v>
      </c>
      <c r="D402" s="9" t="s">
        <v>21</v>
      </c>
      <c r="E402" s="9" t="s">
        <v>105</v>
      </c>
      <c r="F402" s="13">
        <v>45724</v>
      </c>
      <c r="G402" s="13">
        <v>45908</v>
      </c>
      <c r="H402" s="14">
        <v>60000</v>
      </c>
      <c r="I402" s="14">
        <v>3486.68</v>
      </c>
      <c r="J402" s="14">
        <v>0</v>
      </c>
      <c r="K402" s="14">
        <f t="shared" si="316"/>
        <v>1722</v>
      </c>
      <c r="L402" s="14">
        <f t="shared" si="317"/>
        <v>4260</v>
      </c>
      <c r="M402" s="35">
        <f t="shared" si="322"/>
        <v>690</v>
      </c>
      <c r="N402" s="14">
        <f t="shared" si="318"/>
        <v>1824</v>
      </c>
      <c r="O402" s="14">
        <f t="shared" si="319"/>
        <v>4254</v>
      </c>
      <c r="P402" s="14">
        <f t="shared" ref="P402:P404" si="330">K402+L402+M402+N402+O402</f>
        <v>12750</v>
      </c>
      <c r="Q402" s="14">
        <f t="shared" ref="Q402" si="331">J402</f>
        <v>0</v>
      </c>
      <c r="R402" s="14">
        <f t="shared" si="320"/>
        <v>7032.68</v>
      </c>
      <c r="S402" s="14">
        <f t="shared" si="299"/>
        <v>9204</v>
      </c>
      <c r="T402" s="168">
        <f t="shared" si="321"/>
        <v>52967.32</v>
      </c>
      <c r="U402" s="11"/>
      <c r="V402" s="131"/>
    </row>
    <row r="403" spans="1:22" s="16" customFormat="1" ht="24.95" customHeight="1" x14ac:dyDescent="0.25">
      <c r="A403" s="112">
        <v>331</v>
      </c>
      <c r="B403" s="12" t="s">
        <v>250</v>
      </c>
      <c r="C403" s="8" t="s">
        <v>265</v>
      </c>
      <c r="D403" s="9" t="s">
        <v>21</v>
      </c>
      <c r="E403" s="17" t="s">
        <v>104</v>
      </c>
      <c r="F403" s="13">
        <v>45724</v>
      </c>
      <c r="G403" s="13">
        <v>45908</v>
      </c>
      <c r="H403" s="14">
        <v>48000</v>
      </c>
      <c r="I403" s="14">
        <v>1571.73</v>
      </c>
      <c r="J403" s="14">
        <v>0</v>
      </c>
      <c r="K403" s="14">
        <f t="shared" si="316"/>
        <v>1377.6</v>
      </c>
      <c r="L403" s="14">
        <f t="shared" si="317"/>
        <v>3408</v>
      </c>
      <c r="M403" s="35">
        <f t="shared" si="322"/>
        <v>552</v>
      </c>
      <c r="N403" s="14">
        <f t="shared" si="318"/>
        <v>1459.2</v>
      </c>
      <c r="O403" s="14">
        <f t="shared" si="319"/>
        <v>3403.2</v>
      </c>
      <c r="P403" s="14">
        <f t="shared" si="330"/>
        <v>10200</v>
      </c>
      <c r="Q403" s="14">
        <v>16572.5</v>
      </c>
      <c r="R403" s="14">
        <f t="shared" si="320"/>
        <v>20981.03</v>
      </c>
      <c r="S403" s="14">
        <f t="shared" ref="S403:S404" si="332">L403+M403+O403</f>
        <v>7363.2</v>
      </c>
      <c r="T403" s="168">
        <f t="shared" si="321"/>
        <v>27018.97</v>
      </c>
      <c r="U403" s="11"/>
      <c r="V403" s="131"/>
    </row>
    <row r="404" spans="1:22" s="16" customFormat="1" ht="24.95" customHeight="1" x14ac:dyDescent="0.25">
      <c r="A404" s="108">
        <v>332</v>
      </c>
      <c r="B404" s="12" t="s">
        <v>111</v>
      </c>
      <c r="C404" s="43" t="s">
        <v>264</v>
      </c>
      <c r="D404" s="44" t="s">
        <v>21</v>
      </c>
      <c r="E404" s="48" t="s">
        <v>104</v>
      </c>
      <c r="F404" s="45">
        <v>45566</v>
      </c>
      <c r="G404" s="45">
        <v>45748</v>
      </c>
      <c r="H404" s="46">
        <v>65000</v>
      </c>
      <c r="I404" s="46">
        <v>0</v>
      </c>
      <c r="J404" s="46">
        <v>0</v>
      </c>
      <c r="K404" s="14">
        <f t="shared" si="316"/>
        <v>1865.5</v>
      </c>
      <c r="L404" s="14">
        <f t="shared" si="317"/>
        <v>4615</v>
      </c>
      <c r="M404" s="54">
        <f t="shared" si="322"/>
        <v>747.5</v>
      </c>
      <c r="N404" s="14">
        <f t="shared" si="318"/>
        <v>1976</v>
      </c>
      <c r="O404" s="14">
        <f t="shared" si="319"/>
        <v>4608.5</v>
      </c>
      <c r="P404" s="46">
        <f t="shared" si="330"/>
        <v>13812.5</v>
      </c>
      <c r="Q404" s="46">
        <v>16005.42</v>
      </c>
      <c r="R404" s="14">
        <f t="shared" si="320"/>
        <v>19846.919999999998</v>
      </c>
      <c r="S404" s="14">
        <f t="shared" si="332"/>
        <v>9971</v>
      </c>
      <c r="T404" s="169">
        <f t="shared" si="321"/>
        <v>45153.08</v>
      </c>
      <c r="U404" s="11"/>
      <c r="V404" s="131"/>
    </row>
    <row r="405" spans="1:22" s="28" customFormat="1" ht="24.95" customHeight="1" x14ac:dyDescent="0.3">
      <c r="A405" s="99" t="s">
        <v>54</v>
      </c>
      <c r="B405" s="10"/>
      <c r="C405" s="10"/>
      <c r="D405" s="10"/>
      <c r="E405" s="10"/>
      <c r="F405" s="19"/>
      <c r="G405" s="19"/>
      <c r="H405" s="10"/>
      <c r="I405" s="10"/>
      <c r="J405" s="10"/>
      <c r="K405" s="10"/>
      <c r="L405" s="21"/>
      <c r="M405" s="21"/>
      <c r="N405" s="10"/>
      <c r="O405" s="10"/>
      <c r="P405" s="10"/>
      <c r="Q405" s="10"/>
      <c r="R405" s="10"/>
      <c r="S405" s="68"/>
      <c r="T405" s="170"/>
      <c r="U405" s="11"/>
      <c r="V405" s="131"/>
    </row>
    <row r="406" spans="1:22" s="16" customFormat="1" ht="24.95" customHeight="1" x14ac:dyDescent="0.25">
      <c r="A406" s="108">
        <v>333</v>
      </c>
      <c r="B406" s="12" t="s">
        <v>55</v>
      </c>
      <c r="C406" s="30" t="s">
        <v>548</v>
      </c>
      <c r="D406" s="9" t="s">
        <v>21</v>
      </c>
      <c r="E406" s="17" t="s">
        <v>105</v>
      </c>
      <c r="F406" s="13">
        <v>45723</v>
      </c>
      <c r="G406" s="13">
        <v>45907</v>
      </c>
      <c r="H406" s="14">
        <v>90000</v>
      </c>
      <c r="I406" s="14">
        <v>0</v>
      </c>
      <c r="J406" s="14">
        <v>0</v>
      </c>
      <c r="K406" s="14">
        <f t="shared" ref="K406:K417" si="333">H406*2.87%</f>
        <v>2583</v>
      </c>
      <c r="L406" s="14">
        <f t="shared" ref="L406:L417" si="334">H406*7.1%</f>
        <v>6390</v>
      </c>
      <c r="M406" s="22">
        <v>890.22</v>
      </c>
      <c r="N406" s="14">
        <f t="shared" ref="N406:N417" si="335">H406*3.04%</f>
        <v>2736</v>
      </c>
      <c r="O406" s="14">
        <f t="shared" ref="O406:O417" si="336">H406*7.09%</f>
        <v>6381</v>
      </c>
      <c r="P406" s="14">
        <f t="shared" ref="P406:P408" si="337">K406+L406+M406+N406+O406</f>
        <v>18980.22</v>
      </c>
      <c r="Q406" s="14">
        <f t="shared" ref="Q406:Q408" si="338">J406</f>
        <v>0</v>
      </c>
      <c r="R406" s="14">
        <f t="shared" ref="R406:R417" si="339">I406+K406+N406+Q406</f>
        <v>5319</v>
      </c>
      <c r="S406" s="14">
        <f t="shared" si="299"/>
        <v>13661.22</v>
      </c>
      <c r="T406" s="168">
        <f t="shared" ref="T406:T417" si="340">H406-R406</f>
        <v>84681</v>
      </c>
      <c r="U406" s="11"/>
      <c r="V406" s="131"/>
    </row>
    <row r="407" spans="1:22" s="16" customFormat="1" ht="24.95" customHeight="1" x14ac:dyDescent="0.25">
      <c r="A407" s="108">
        <v>334</v>
      </c>
      <c r="B407" s="12" t="s">
        <v>57</v>
      </c>
      <c r="C407" s="30" t="s">
        <v>548</v>
      </c>
      <c r="D407" s="44" t="s">
        <v>21</v>
      </c>
      <c r="E407" s="48" t="s">
        <v>105</v>
      </c>
      <c r="F407" s="45">
        <v>45566</v>
      </c>
      <c r="G407" s="45">
        <v>45748</v>
      </c>
      <c r="H407" s="46">
        <v>65000</v>
      </c>
      <c r="I407" s="46">
        <v>4427.58</v>
      </c>
      <c r="J407" s="46">
        <v>0</v>
      </c>
      <c r="K407" s="14">
        <f t="shared" si="333"/>
        <v>1865.5</v>
      </c>
      <c r="L407" s="14">
        <f t="shared" si="334"/>
        <v>4615</v>
      </c>
      <c r="M407" s="54">
        <f>H407*1.15%</f>
        <v>747.5</v>
      </c>
      <c r="N407" s="14">
        <f t="shared" si="335"/>
        <v>1976</v>
      </c>
      <c r="O407" s="14">
        <f t="shared" si="336"/>
        <v>4608.5</v>
      </c>
      <c r="P407" s="46">
        <f t="shared" ref="P407" si="341">K407+L407+M407+N407+O407</f>
        <v>13812.5</v>
      </c>
      <c r="Q407" s="46">
        <f>J407</f>
        <v>0</v>
      </c>
      <c r="R407" s="14">
        <f t="shared" si="339"/>
        <v>8269.08</v>
      </c>
      <c r="S407" s="14">
        <f t="shared" si="299"/>
        <v>9971</v>
      </c>
      <c r="T407" s="169">
        <f t="shared" si="340"/>
        <v>56730.92</v>
      </c>
      <c r="U407" s="11"/>
      <c r="V407" s="131"/>
    </row>
    <row r="408" spans="1:22" s="16" customFormat="1" ht="24.95" customHeight="1" x14ac:dyDescent="0.25">
      <c r="A408" s="108">
        <v>335</v>
      </c>
      <c r="B408" s="12" t="s">
        <v>729</v>
      </c>
      <c r="C408" s="30" t="s">
        <v>548</v>
      </c>
      <c r="D408" s="9" t="s">
        <v>21</v>
      </c>
      <c r="E408" s="17" t="s">
        <v>105</v>
      </c>
      <c r="F408" s="13">
        <v>45638</v>
      </c>
      <c r="G408" s="13">
        <v>45820</v>
      </c>
      <c r="H408" s="14">
        <v>90000</v>
      </c>
      <c r="I408" s="14">
        <v>9753.1200000000008</v>
      </c>
      <c r="J408" s="14">
        <v>0</v>
      </c>
      <c r="K408" s="14">
        <f t="shared" si="333"/>
        <v>2583</v>
      </c>
      <c r="L408" s="14">
        <f t="shared" si="334"/>
        <v>6390</v>
      </c>
      <c r="M408" s="22">
        <v>890.22</v>
      </c>
      <c r="N408" s="14">
        <f t="shared" si="335"/>
        <v>2736</v>
      </c>
      <c r="O408" s="14">
        <f t="shared" si="336"/>
        <v>6381</v>
      </c>
      <c r="P408" s="14">
        <f t="shared" si="337"/>
        <v>18980.22</v>
      </c>
      <c r="Q408" s="14">
        <f t="shared" si="338"/>
        <v>0</v>
      </c>
      <c r="R408" s="14">
        <f t="shared" si="339"/>
        <v>15072.12</v>
      </c>
      <c r="S408" s="14">
        <f t="shared" si="299"/>
        <v>13661.22</v>
      </c>
      <c r="T408" s="168">
        <f t="shared" si="340"/>
        <v>74927.88</v>
      </c>
      <c r="U408" s="11"/>
      <c r="V408" s="131"/>
    </row>
    <row r="409" spans="1:22" s="16" customFormat="1" ht="24.95" customHeight="1" x14ac:dyDescent="0.25">
      <c r="A409" s="108">
        <v>336</v>
      </c>
      <c r="B409" s="29" t="s">
        <v>353</v>
      </c>
      <c r="C409" s="30" t="s">
        <v>548</v>
      </c>
      <c r="D409" s="51" t="s">
        <v>21</v>
      </c>
      <c r="E409" s="52" t="s">
        <v>104</v>
      </c>
      <c r="F409" s="45">
        <v>45566</v>
      </c>
      <c r="G409" s="45">
        <v>45748</v>
      </c>
      <c r="H409" s="53">
        <v>55000</v>
      </c>
      <c r="I409" s="53">
        <v>2559.6799999999998</v>
      </c>
      <c r="J409" s="53">
        <v>0</v>
      </c>
      <c r="K409" s="14">
        <f t="shared" si="333"/>
        <v>1578.5</v>
      </c>
      <c r="L409" s="14">
        <f t="shared" si="334"/>
        <v>3905</v>
      </c>
      <c r="M409" s="54">
        <f>H409*1.15%</f>
        <v>632.5</v>
      </c>
      <c r="N409" s="14">
        <f t="shared" si="335"/>
        <v>1672</v>
      </c>
      <c r="O409" s="14">
        <f t="shared" si="336"/>
        <v>3899.5</v>
      </c>
      <c r="P409" s="53">
        <f t="shared" ref="P409:P410" si="342">K409+L409+M409+N409+O409</f>
        <v>11687.5</v>
      </c>
      <c r="Q409" s="53">
        <f t="shared" ref="Q409:Q410" si="343">J409</f>
        <v>0</v>
      </c>
      <c r="R409" s="14">
        <f t="shared" si="339"/>
        <v>5810.18</v>
      </c>
      <c r="S409" s="14">
        <f t="shared" si="299"/>
        <v>8437</v>
      </c>
      <c r="T409" s="173">
        <f t="shared" si="340"/>
        <v>49189.82</v>
      </c>
      <c r="U409" s="11"/>
      <c r="V409" s="131"/>
    </row>
    <row r="410" spans="1:22" s="38" customFormat="1" ht="24.95" customHeight="1" x14ac:dyDescent="0.25">
      <c r="A410" s="108">
        <v>337</v>
      </c>
      <c r="B410" s="29" t="s">
        <v>382</v>
      </c>
      <c r="C410" s="30" t="s">
        <v>548</v>
      </c>
      <c r="D410" s="31" t="s">
        <v>21</v>
      </c>
      <c r="E410" s="34" t="s">
        <v>105</v>
      </c>
      <c r="F410" s="32">
        <v>45658</v>
      </c>
      <c r="G410" s="32">
        <v>45839</v>
      </c>
      <c r="H410" s="33">
        <v>90000</v>
      </c>
      <c r="I410" s="33">
        <v>9753.1200000000008</v>
      </c>
      <c r="J410" s="33">
        <v>0</v>
      </c>
      <c r="K410" s="14">
        <f t="shared" si="333"/>
        <v>2583</v>
      </c>
      <c r="L410" s="14">
        <f t="shared" si="334"/>
        <v>6390</v>
      </c>
      <c r="M410" s="22">
        <v>890.22</v>
      </c>
      <c r="N410" s="14">
        <f t="shared" si="335"/>
        <v>2736</v>
      </c>
      <c r="O410" s="14">
        <f t="shared" si="336"/>
        <v>6381</v>
      </c>
      <c r="P410" s="33">
        <f t="shared" si="342"/>
        <v>18980.22</v>
      </c>
      <c r="Q410" s="33">
        <f t="shared" si="343"/>
        <v>0</v>
      </c>
      <c r="R410" s="14">
        <f t="shared" si="339"/>
        <v>15072.12</v>
      </c>
      <c r="S410" s="14">
        <f t="shared" si="299"/>
        <v>13661.22</v>
      </c>
      <c r="T410" s="172">
        <f t="shared" si="340"/>
        <v>74927.88</v>
      </c>
      <c r="U410" s="11"/>
      <c r="V410" s="131"/>
    </row>
    <row r="411" spans="1:22" s="16" customFormat="1" ht="24.95" customHeight="1" x14ac:dyDescent="0.25">
      <c r="A411" s="108">
        <v>338</v>
      </c>
      <c r="B411" s="12" t="s">
        <v>127</v>
      </c>
      <c r="C411" s="30" t="s">
        <v>548</v>
      </c>
      <c r="D411" s="9" t="s">
        <v>21</v>
      </c>
      <c r="E411" s="17" t="s">
        <v>105</v>
      </c>
      <c r="F411" s="13">
        <v>45689</v>
      </c>
      <c r="G411" s="13">
        <v>45870</v>
      </c>
      <c r="H411" s="14">
        <v>65000</v>
      </c>
      <c r="I411" s="14">
        <v>4084.48</v>
      </c>
      <c r="J411" s="14">
        <v>0</v>
      </c>
      <c r="K411" s="14">
        <f t="shared" si="333"/>
        <v>1865.5</v>
      </c>
      <c r="L411" s="14">
        <f t="shared" si="334"/>
        <v>4615</v>
      </c>
      <c r="M411" s="35">
        <f t="shared" ref="M411:M416" si="344">H411*1.15%</f>
        <v>747.5</v>
      </c>
      <c r="N411" s="14">
        <f t="shared" si="335"/>
        <v>1976</v>
      </c>
      <c r="O411" s="14">
        <f t="shared" si="336"/>
        <v>4608.5</v>
      </c>
      <c r="P411" s="14">
        <f t="shared" ref="P411:P414" si="345">K411+L411+M411+N411+O411</f>
        <v>13812.5</v>
      </c>
      <c r="Q411" s="14">
        <v>1715.46</v>
      </c>
      <c r="R411" s="14">
        <f t="shared" si="339"/>
        <v>9641.44</v>
      </c>
      <c r="S411" s="14">
        <f t="shared" si="299"/>
        <v>9971</v>
      </c>
      <c r="T411" s="168">
        <f t="shared" si="340"/>
        <v>55358.559999999998</v>
      </c>
      <c r="U411" s="11"/>
      <c r="V411" s="131"/>
    </row>
    <row r="412" spans="1:22" s="16" customFormat="1" ht="24.95" customHeight="1" x14ac:dyDescent="0.25">
      <c r="A412" s="108">
        <v>339</v>
      </c>
      <c r="B412" s="12" t="s">
        <v>458</v>
      </c>
      <c r="C412" s="30" t="s">
        <v>548</v>
      </c>
      <c r="D412" s="9" t="s">
        <v>21</v>
      </c>
      <c r="E412" s="51" t="s">
        <v>104</v>
      </c>
      <c r="F412" s="13">
        <v>45597</v>
      </c>
      <c r="G412" s="13">
        <v>45778</v>
      </c>
      <c r="H412" s="14">
        <v>55000</v>
      </c>
      <c r="I412" s="14">
        <v>2559.6799999999998</v>
      </c>
      <c r="J412" s="14">
        <v>0</v>
      </c>
      <c r="K412" s="14">
        <f t="shared" si="333"/>
        <v>1578.5</v>
      </c>
      <c r="L412" s="14">
        <f t="shared" si="334"/>
        <v>3905</v>
      </c>
      <c r="M412" s="33">
        <f t="shared" si="344"/>
        <v>632.5</v>
      </c>
      <c r="N412" s="14">
        <f t="shared" si="335"/>
        <v>1672</v>
      </c>
      <c r="O412" s="14">
        <f t="shared" si="336"/>
        <v>3899.5</v>
      </c>
      <c r="P412" s="14">
        <f t="shared" si="345"/>
        <v>11687.5</v>
      </c>
      <c r="Q412" s="14">
        <v>10066</v>
      </c>
      <c r="R412" s="14">
        <f t="shared" si="339"/>
        <v>15876.18</v>
      </c>
      <c r="S412" s="14">
        <f t="shared" si="299"/>
        <v>8437</v>
      </c>
      <c r="T412" s="168">
        <f t="shared" si="340"/>
        <v>39123.82</v>
      </c>
      <c r="U412" s="11"/>
      <c r="V412" s="131"/>
    </row>
    <row r="413" spans="1:22" s="16" customFormat="1" ht="24.95" customHeight="1" x14ac:dyDescent="0.25">
      <c r="A413" s="108">
        <v>340</v>
      </c>
      <c r="B413" s="12" t="s">
        <v>517</v>
      </c>
      <c r="C413" s="30" t="s">
        <v>548</v>
      </c>
      <c r="D413" s="9" t="s">
        <v>21</v>
      </c>
      <c r="E413" s="51" t="s">
        <v>104</v>
      </c>
      <c r="F413" s="32">
        <v>45658</v>
      </c>
      <c r="G413" s="32">
        <v>45839</v>
      </c>
      <c r="H413" s="14">
        <v>55000</v>
      </c>
      <c r="I413" s="14">
        <v>2559.6799999999998</v>
      </c>
      <c r="J413" s="14">
        <v>0</v>
      </c>
      <c r="K413" s="14">
        <f t="shared" si="333"/>
        <v>1578.5</v>
      </c>
      <c r="L413" s="14">
        <f t="shared" si="334"/>
        <v>3905</v>
      </c>
      <c r="M413" s="33">
        <f t="shared" si="344"/>
        <v>632.5</v>
      </c>
      <c r="N413" s="14">
        <f t="shared" si="335"/>
        <v>1672</v>
      </c>
      <c r="O413" s="14">
        <f t="shared" si="336"/>
        <v>3899.5</v>
      </c>
      <c r="P413" s="14">
        <f t="shared" si="345"/>
        <v>11687.5</v>
      </c>
      <c r="Q413" s="14">
        <f>J413</f>
        <v>0</v>
      </c>
      <c r="R413" s="14">
        <f t="shared" si="339"/>
        <v>5810.18</v>
      </c>
      <c r="S413" s="14">
        <f t="shared" si="299"/>
        <v>8437</v>
      </c>
      <c r="T413" s="168">
        <f t="shared" si="340"/>
        <v>49189.82</v>
      </c>
      <c r="U413" s="11"/>
      <c r="V413" s="131"/>
    </row>
    <row r="414" spans="1:22" s="16" customFormat="1" ht="24.95" customHeight="1" x14ac:dyDescent="0.25">
      <c r="A414" s="108">
        <v>341</v>
      </c>
      <c r="B414" s="12" t="s">
        <v>518</v>
      </c>
      <c r="C414" s="30" t="s">
        <v>548</v>
      </c>
      <c r="D414" s="9" t="s">
        <v>21</v>
      </c>
      <c r="E414" s="51" t="s">
        <v>104</v>
      </c>
      <c r="F414" s="32">
        <v>45658</v>
      </c>
      <c r="G414" s="32">
        <v>45839</v>
      </c>
      <c r="H414" s="14">
        <v>65000</v>
      </c>
      <c r="I414" s="14">
        <v>4084.48</v>
      </c>
      <c r="J414" s="14">
        <v>0</v>
      </c>
      <c r="K414" s="14">
        <f t="shared" si="333"/>
        <v>1865.5</v>
      </c>
      <c r="L414" s="14">
        <f t="shared" si="334"/>
        <v>4615</v>
      </c>
      <c r="M414" s="33">
        <f t="shared" si="344"/>
        <v>747.5</v>
      </c>
      <c r="N414" s="14">
        <f t="shared" si="335"/>
        <v>1976</v>
      </c>
      <c r="O414" s="14">
        <f t="shared" si="336"/>
        <v>4608.5</v>
      </c>
      <c r="P414" s="14">
        <f t="shared" si="345"/>
        <v>13812.5</v>
      </c>
      <c r="Q414" s="14">
        <v>1715.46</v>
      </c>
      <c r="R414" s="14">
        <f t="shared" si="339"/>
        <v>9641.44</v>
      </c>
      <c r="S414" s="14">
        <f t="shared" si="299"/>
        <v>9971</v>
      </c>
      <c r="T414" s="168">
        <f t="shared" si="340"/>
        <v>55358.559999999998</v>
      </c>
      <c r="U414" s="11"/>
      <c r="V414" s="131"/>
    </row>
    <row r="415" spans="1:22" s="38" customFormat="1" ht="24.95" customHeight="1" x14ac:dyDescent="0.25">
      <c r="A415" s="108">
        <v>342</v>
      </c>
      <c r="B415" s="29" t="s">
        <v>547</v>
      </c>
      <c r="C415" s="30" t="s">
        <v>548</v>
      </c>
      <c r="D415" s="31" t="s">
        <v>21</v>
      </c>
      <c r="E415" s="51" t="s">
        <v>104</v>
      </c>
      <c r="F415" s="32">
        <v>45597</v>
      </c>
      <c r="G415" s="32">
        <v>45778</v>
      </c>
      <c r="H415" s="33">
        <v>55000</v>
      </c>
      <c r="I415" s="33">
        <v>2559.6799999999998</v>
      </c>
      <c r="J415" s="33">
        <v>0</v>
      </c>
      <c r="K415" s="33">
        <f t="shared" si="333"/>
        <v>1578.5</v>
      </c>
      <c r="L415" s="33">
        <f t="shared" si="334"/>
        <v>3905</v>
      </c>
      <c r="M415" s="33">
        <f t="shared" si="344"/>
        <v>632.5</v>
      </c>
      <c r="N415" s="33">
        <f t="shared" si="335"/>
        <v>1672</v>
      </c>
      <c r="O415" s="33">
        <f t="shared" si="336"/>
        <v>3899.5</v>
      </c>
      <c r="P415" s="33">
        <f t="shared" ref="P415" si="346">K415+L415+M415+N415+O415</f>
        <v>11687.5</v>
      </c>
      <c r="Q415" s="33">
        <f>J415</f>
        <v>0</v>
      </c>
      <c r="R415" s="14">
        <f t="shared" si="339"/>
        <v>5810.18</v>
      </c>
      <c r="S415" s="33">
        <f t="shared" si="299"/>
        <v>8437</v>
      </c>
      <c r="T415" s="172">
        <f t="shared" si="340"/>
        <v>49189.82</v>
      </c>
      <c r="U415" s="11"/>
      <c r="V415" s="131"/>
    </row>
    <row r="416" spans="1:22" s="38" customFormat="1" ht="24.95" customHeight="1" x14ac:dyDescent="0.25">
      <c r="A416" s="108">
        <v>343</v>
      </c>
      <c r="B416" s="29" t="s">
        <v>631</v>
      </c>
      <c r="C416" s="30" t="s">
        <v>548</v>
      </c>
      <c r="D416" s="31" t="s">
        <v>21</v>
      </c>
      <c r="E416" s="31" t="s">
        <v>105</v>
      </c>
      <c r="F416" s="32">
        <v>45658</v>
      </c>
      <c r="G416" s="32">
        <v>45839</v>
      </c>
      <c r="H416" s="33">
        <v>75000</v>
      </c>
      <c r="I416" s="33">
        <v>6309.38</v>
      </c>
      <c r="J416" s="33">
        <v>0</v>
      </c>
      <c r="K416" s="33">
        <f t="shared" si="333"/>
        <v>2152.5</v>
      </c>
      <c r="L416" s="33">
        <f t="shared" si="334"/>
        <v>5325</v>
      </c>
      <c r="M416" s="33">
        <f t="shared" si="344"/>
        <v>862.5</v>
      </c>
      <c r="N416" s="33">
        <f t="shared" si="335"/>
        <v>2280</v>
      </c>
      <c r="O416" s="33">
        <f t="shared" si="336"/>
        <v>5317.5</v>
      </c>
      <c r="P416" s="33">
        <f t="shared" ref="P416:P417" si="347">K416+L416+M416+N416+O416</f>
        <v>15937.5</v>
      </c>
      <c r="Q416" s="33">
        <f t="shared" ref="Q416:Q417" si="348">J416</f>
        <v>0</v>
      </c>
      <c r="R416" s="14">
        <f t="shared" si="339"/>
        <v>10741.88</v>
      </c>
      <c r="S416" s="33">
        <f t="shared" ref="S416:S417" si="349">L416+M416+O416</f>
        <v>11505</v>
      </c>
      <c r="T416" s="172">
        <f t="shared" si="340"/>
        <v>64258.12</v>
      </c>
      <c r="U416" s="11"/>
      <c r="V416" s="131"/>
    </row>
    <row r="417" spans="1:22" s="16" customFormat="1" ht="24.95" customHeight="1" x14ac:dyDescent="0.25">
      <c r="A417" s="108">
        <v>344</v>
      </c>
      <c r="B417" s="61" t="s">
        <v>655</v>
      </c>
      <c r="C417" s="8" t="s">
        <v>548</v>
      </c>
      <c r="D417" s="9" t="s">
        <v>21</v>
      </c>
      <c r="E417" s="44" t="s">
        <v>104</v>
      </c>
      <c r="F417" s="120">
        <v>45689</v>
      </c>
      <c r="G417" s="13">
        <v>45870</v>
      </c>
      <c r="H417" s="14">
        <v>90000</v>
      </c>
      <c r="I417" s="14">
        <v>9753.1200000000008</v>
      </c>
      <c r="J417" s="14">
        <v>0</v>
      </c>
      <c r="K417" s="14">
        <f t="shared" si="333"/>
        <v>2583</v>
      </c>
      <c r="L417" s="14">
        <f t="shared" si="334"/>
        <v>6390</v>
      </c>
      <c r="M417" s="14">
        <v>890.22</v>
      </c>
      <c r="N417" s="14">
        <f t="shared" si="335"/>
        <v>2736</v>
      </c>
      <c r="O417" s="14">
        <f t="shared" si="336"/>
        <v>6381</v>
      </c>
      <c r="P417" s="14">
        <f t="shared" si="347"/>
        <v>18980.22</v>
      </c>
      <c r="Q417" s="14">
        <f t="shared" si="348"/>
        <v>0</v>
      </c>
      <c r="R417" s="14">
        <f t="shared" si="339"/>
        <v>15072.12</v>
      </c>
      <c r="S417" s="14">
        <f t="shared" si="349"/>
        <v>13661.22</v>
      </c>
      <c r="T417" s="168">
        <f t="shared" si="340"/>
        <v>74927.88</v>
      </c>
      <c r="U417" s="11"/>
      <c r="V417" s="131"/>
    </row>
    <row r="418" spans="1:22" s="38" customFormat="1" ht="24.95" customHeight="1" x14ac:dyDescent="0.3">
      <c r="A418" s="99" t="s">
        <v>673</v>
      </c>
      <c r="B418" s="10"/>
      <c r="C418" s="10"/>
      <c r="D418" s="10"/>
      <c r="E418" s="10"/>
      <c r="F418" s="19"/>
      <c r="G418" s="19"/>
      <c r="H418" s="10"/>
      <c r="I418" s="10"/>
      <c r="J418" s="10"/>
      <c r="K418" s="10"/>
      <c r="L418" s="21"/>
      <c r="M418" s="21"/>
      <c r="N418" s="10"/>
      <c r="O418" s="10"/>
      <c r="P418" s="10"/>
      <c r="Q418" s="10"/>
      <c r="R418" s="10"/>
      <c r="S418" s="68"/>
      <c r="T418" s="170"/>
      <c r="U418" s="11"/>
      <c r="V418" s="131"/>
    </row>
    <row r="419" spans="1:22" s="16" customFormat="1" ht="24.95" customHeight="1" x14ac:dyDescent="0.25">
      <c r="A419" s="108">
        <v>345</v>
      </c>
      <c r="B419" s="12" t="s">
        <v>56</v>
      </c>
      <c r="C419" s="8" t="s">
        <v>676</v>
      </c>
      <c r="D419" s="9" t="s">
        <v>21</v>
      </c>
      <c r="E419" s="48" t="s">
        <v>104</v>
      </c>
      <c r="F419" s="45">
        <v>45566</v>
      </c>
      <c r="G419" s="45">
        <v>45748</v>
      </c>
      <c r="H419" s="46">
        <v>96000</v>
      </c>
      <c r="I419" s="46">
        <v>11164.47</v>
      </c>
      <c r="J419" s="46">
        <v>0</v>
      </c>
      <c r="K419" s="14">
        <f>H419*2.87%</f>
        <v>2755.2</v>
      </c>
      <c r="L419" s="14">
        <f>H419*7.1%</f>
        <v>6816</v>
      </c>
      <c r="M419" s="14">
        <v>890.22</v>
      </c>
      <c r="N419" s="14">
        <f>H419*3.04%</f>
        <v>2918.4</v>
      </c>
      <c r="O419" s="14">
        <f>H419*7.09%</f>
        <v>6806.4</v>
      </c>
      <c r="P419" s="46">
        <f>K419+L419+M419+N419+O419</f>
        <v>20186.22</v>
      </c>
      <c r="Q419" s="46">
        <f>J419</f>
        <v>0</v>
      </c>
      <c r="R419" s="14">
        <f>I419+K419+N419+Q419</f>
        <v>16838.07</v>
      </c>
      <c r="S419" s="14">
        <f>L419+M419+O419</f>
        <v>14512.62</v>
      </c>
      <c r="T419" s="169">
        <f>H419-R419</f>
        <v>79161.929999999993</v>
      </c>
      <c r="U419" s="11"/>
      <c r="V419" s="131"/>
    </row>
    <row r="420" spans="1:22" s="28" customFormat="1" ht="24.95" customHeight="1" x14ac:dyDescent="0.3">
      <c r="A420" s="99" t="s">
        <v>687</v>
      </c>
      <c r="B420" s="10"/>
      <c r="C420" s="10"/>
      <c r="D420" s="10"/>
      <c r="E420" s="10"/>
      <c r="F420" s="19"/>
      <c r="G420" s="19"/>
      <c r="H420" s="10"/>
      <c r="I420" s="10"/>
      <c r="J420" s="10"/>
      <c r="K420" s="10"/>
      <c r="L420" s="21"/>
      <c r="M420" s="21"/>
      <c r="N420" s="10"/>
      <c r="O420" s="10"/>
      <c r="P420" s="10"/>
      <c r="Q420" s="10"/>
      <c r="R420" s="10"/>
      <c r="S420" s="68"/>
      <c r="T420" s="170"/>
      <c r="U420" s="11"/>
      <c r="V420" s="131"/>
    </row>
    <row r="421" spans="1:22" s="16" customFormat="1" ht="24.95" customHeight="1" x14ac:dyDescent="0.25">
      <c r="A421" s="108">
        <v>346</v>
      </c>
      <c r="B421" s="12" t="s">
        <v>238</v>
      </c>
      <c r="C421" s="119" t="s">
        <v>688</v>
      </c>
      <c r="D421" s="9" t="s">
        <v>21</v>
      </c>
      <c r="E421" s="17" t="s">
        <v>105</v>
      </c>
      <c r="F421" s="13">
        <v>45724</v>
      </c>
      <c r="G421" s="13">
        <v>45908</v>
      </c>
      <c r="H421" s="14">
        <v>96000</v>
      </c>
      <c r="I421" s="14">
        <v>11164.47</v>
      </c>
      <c r="J421" s="14">
        <v>0</v>
      </c>
      <c r="K421" s="14">
        <f>H421*2.87%</f>
        <v>2755.2</v>
      </c>
      <c r="L421" s="14">
        <f>H421*7.1%</f>
        <v>6816</v>
      </c>
      <c r="M421" s="14">
        <v>890.22</v>
      </c>
      <c r="N421" s="14">
        <f>H421*3.04%</f>
        <v>2918.4</v>
      </c>
      <c r="O421" s="14">
        <f>H421*7.09%</f>
        <v>6806.4</v>
      </c>
      <c r="P421" s="14">
        <f>K421+L421+M421+N421+O421</f>
        <v>20186.22</v>
      </c>
      <c r="Q421" s="14">
        <v>7686</v>
      </c>
      <c r="R421" s="14">
        <f>I421+K421+N421+Q421</f>
        <v>24524.07</v>
      </c>
      <c r="S421" s="14">
        <f>L421+M421+O421</f>
        <v>14512.62</v>
      </c>
      <c r="T421" s="168">
        <f>H421-R421</f>
        <v>71475.929999999993</v>
      </c>
      <c r="U421" s="11"/>
      <c r="V421" s="131"/>
    </row>
    <row r="422" spans="1:22" s="27" customFormat="1" ht="24.95" customHeight="1" x14ac:dyDescent="0.3">
      <c r="A422" s="99" t="s">
        <v>636</v>
      </c>
      <c r="B422" s="10"/>
      <c r="C422" s="10"/>
      <c r="D422" s="10"/>
      <c r="E422" s="10"/>
      <c r="F422" s="19"/>
      <c r="G422" s="19"/>
      <c r="H422" s="10"/>
      <c r="I422" s="10"/>
      <c r="J422" s="10"/>
      <c r="K422" s="10"/>
      <c r="L422" s="21"/>
      <c r="M422" s="21"/>
      <c r="N422" s="10"/>
      <c r="O422" s="10"/>
      <c r="P422" s="10"/>
      <c r="Q422" s="10"/>
      <c r="R422" s="10"/>
      <c r="S422" s="68"/>
      <c r="T422" s="170"/>
      <c r="U422" s="11"/>
      <c r="V422" s="131"/>
    </row>
    <row r="423" spans="1:22" s="16" customFormat="1" ht="24.95" customHeight="1" x14ac:dyDescent="0.25">
      <c r="A423" s="108">
        <v>347</v>
      </c>
      <c r="B423" s="12" t="s">
        <v>498</v>
      </c>
      <c r="C423" s="18" t="s">
        <v>392</v>
      </c>
      <c r="D423" s="9" t="s">
        <v>21</v>
      </c>
      <c r="E423" s="9" t="s">
        <v>105</v>
      </c>
      <c r="F423" s="13">
        <v>45689</v>
      </c>
      <c r="G423" s="13">
        <v>45870</v>
      </c>
      <c r="H423" s="14">
        <v>170000</v>
      </c>
      <c r="I423" s="14">
        <v>28571.119999999999</v>
      </c>
      <c r="J423" s="14">
        <v>0</v>
      </c>
      <c r="K423" s="14">
        <f>H423*2.87%</f>
        <v>4879</v>
      </c>
      <c r="L423" s="14">
        <f>H423*7.1%</f>
        <v>12070</v>
      </c>
      <c r="M423" s="22">
        <v>890.22</v>
      </c>
      <c r="N423" s="14">
        <f>H423*3.04%</f>
        <v>5168</v>
      </c>
      <c r="O423" s="14">
        <f>H423*7.09%</f>
        <v>12053</v>
      </c>
      <c r="P423" s="14">
        <f>K423+L423+M423+N423+O423</f>
        <v>35060.22</v>
      </c>
      <c r="Q423" s="14">
        <f>J423</f>
        <v>0</v>
      </c>
      <c r="R423" s="14">
        <f>I423+K423+N423+Q423</f>
        <v>38618.120000000003</v>
      </c>
      <c r="S423" s="14">
        <f>L423+M423+O423</f>
        <v>25013.22</v>
      </c>
      <c r="T423" s="168">
        <f>H423-R423</f>
        <v>131381.88</v>
      </c>
      <c r="U423" s="11"/>
      <c r="V423" s="131"/>
    </row>
    <row r="424" spans="1:22" s="28" customFormat="1" ht="24.95" customHeight="1" x14ac:dyDescent="0.3">
      <c r="A424" s="99" t="s">
        <v>58</v>
      </c>
      <c r="B424" s="10"/>
      <c r="C424" s="10"/>
      <c r="D424" s="10"/>
      <c r="E424" s="10"/>
      <c r="F424" s="19"/>
      <c r="G424" s="19"/>
      <c r="H424" s="10"/>
      <c r="I424" s="10"/>
      <c r="J424" s="10"/>
      <c r="K424" s="10"/>
      <c r="L424" s="21"/>
      <c r="M424" s="21"/>
      <c r="N424" s="10"/>
      <c r="O424" s="10"/>
      <c r="P424" s="10"/>
      <c r="Q424" s="10"/>
      <c r="R424" s="10"/>
      <c r="S424" s="68"/>
      <c r="T424" s="170"/>
      <c r="U424" s="11"/>
      <c r="V424" s="131"/>
    </row>
    <row r="425" spans="1:22" s="16" customFormat="1" ht="24.95" customHeight="1" x14ac:dyDescent="0.25">
      <c r="A425" s="108">
        <v>348</v>
      </c>
      <c r="B425" s="12" t="s">
        <v>252</v>
      </c>
      <c r="C425" s="8" t="s">
        <v>291</v>
      </c>
      <c r="D425" s="9" t="s">
        <v>21</v>
      </c>
      <c r="E425" s="17" t="s">
        <v>105</v>
      </c>
      <c r="F425" s="13">
        <v>45717</v>
      </c>
      <c r="G425" s="13">
        <v>45901</v>
      </c>
      <c r="H425" s="14">
        <v>131000</v>
      </c>
      <c r="I425" s="14">
        <v>19397.34</v>
      </c>
      <c r="J425" s="14">
        <v>0</v>
      </c>
      <c r="K425" s="14">
        <f t="shared" ref="K425:K442" si="350">H425*2.87%</f>
        <v>3759.7</v>
      </c>
      <c r="L425" s="14">
        <f t="shared" ref="L425:L442" si="351">H425*7.1%</f>
        <v>9301</v>
      </c>
      <c r="M425" s="22">
        <v>890.22</v>
      </c>
      <c r="N425" s="14">
        <f t="shared" ref="N425:N442" si="352">H425*3.04%</f>
        <v>3982.4</v>
      </c>
      <c r="O425" s="14">
        <f t="shared" ref="O425:O442" si="353">H425*7.09%</f>
        <v>9287.9</v>
      </c>
      <c r="P425" s="14">
        <f>K425+L425+M425+N425+O425</f>
        <v>27221.22</v>
      </c>
      <c r="Q425" s="14">
        <f>J425</f>
        <v>0</v>
      </c>
      <c r="R425" s="14">
        <f t="shared" ref="R425:R442" si="354">I425+K425+N425+Q425</f>
        <v>27139.439999999999</v>
      </c>
      <c r="S425" s="14">
        <f t="shared" ref="S425:S438" si="355">L425+M425+O425</f>
        <v>19479.12</v>
      </c>
      <c r="T425" s="168">
        <f t="shared" ref="T425:T442" si="356">H425-R425</f>
        <v>103860.56</v>
      </c>
      <c r="U425" s="11"/>
      <c r="V425" s="131"/>
    </row>
    <row r="426" spans="1:22" s="16" customFormat="1" ht="24.95" customHeight="1" x14ac:dyDescent="0.25">
      <c r="A426" s="108">
        <v>349</v>
      </c>
      <c r="B426" s="12" t="s">
        <v>95</v>
      </c>
      <c r="C426" s="43" t="s">
        <v>261</v>
      </c>
      <c r="D426" s="44" t="s">
        <v>21</v>
      </c>
      <c r="E426" s="48" t="s">
        <v>104</v>
      </c>
      <c r="F426" s="45">
        <v>45566</v>
      </c>
      <c r="G426" s="45">
        <v>45748</v>
      </c>
      <c r="H426" s="46">
        <v>65000</v>
      </c>
      <c r="I426" s="46">
        <v>4084.48</v>
      </c>
      <c r="J426" s="46">
        <v>0</v>
      </c>
      <c r="K426" s="14">
        <f t="shared" si="350"/>
        <v>1865.5</v>
      </c>
      <c r="L426" s="14">
        <f t="shared" si="351"/>
        <v>4615</v>
      </c>
      <c r="M426" s="54">
        <f t="shared" ref="M426:M434" si="357">H426*1.15%</f>
        <v>747.5</v>
      </c>
      <c r="N426" s="14">
        <f t="shared" si="352"/>
        <v>1976</v>
      </c>
      <c r="O426" s="14">
        <f t="shared" si="353"/>
        <v>4608.5</v>
      </c>
      <c r="P426" s="46">
        <f t="shared" ref="P426:P431" si="358">K426+L426+M426+N426+O426</f>
        <v>13812.5</v>
      </c>
      <c r="Q426" s="46">
        <v>8781.4599999999991</v>
      </c>
      <c r="R426" s="14">
        <f t="shared" si="354"/>
        <v>16707.439999999999</v>
      </c>
      <c r="S426" s="14">
        <f t="shared" si="355"/>
        <v>9971</v>
      </c>
      <c r="T426" s="169">
        <f t="shared" si="356"/>
        <v>48292.56</v>
      </c>
      <c r="U426" s="11"/>
      <c r="V426" s="131"/>
    </row>
    <row r="427" spans="1:22" s="16" customFormat="1" ht="24.95" customHeight="1" x14ac:dyDescent="0.25">
      <c r="A427" s="108">
        <v>350</v>
      </c>
      <c r="B427" s="12" t="s">
        <v>75</v>
      </c>
      <c r="C427" s="8" t="s">
        <v>262</v>
      </c>
      <c r="D427" s="9" t="s">
        <v>21</v>
      </c>
      <c r="E427" s="17" t="s">
        <v>104</v>
      </c>
      <c r="F427" s="13">
        <v>45689</v>
      </c>
      <c r="G427" s="13">
        <v>45870</v>
      </c>
      <c r="H427" s="14">
        <v>60000</v>
      </c>
      <c r="I427" s="14">
        <v>3486.68</v>
      </c>
      <c r="J427" s="14">
        <v>0</v>
      </c>
      <c r="K427" s="14">
        <f t="shared" si="350"/>
        <v>1722</v>
      </c>
      <c r="L427" s="14">
        <f t="shared" si="351"/>
        <v>4260</v>
      </c>
      <c r="M427" s="22">
        <f t="shared" si="357"/>
        <v>690</v>
      </c>
      <c r="N427" s="14">
        <f t="shared" si="352"/>
        <v>1824</v>
      </c>
      <c r="O427" s="14">
        <f t="shared" si="353"/>
        <v>4254</v>
      </c>
      <c r="P427" s="14">
        <f t="shared" si="358"/>
        <v>12750</v>
      </c>
      <c r="Q427" s="14">
        <v>716.09</v>
      </c>
      <c r="R427" s="14">
        <f t="shared" si="354"/>
        <v>7748.77</v>
      </c>
      <c r="S427" s="14">
        <f t="shared" si="355"/>
        <v>9204</v>
      </c>
      <c r="T427" s="168">
        <f t="shared" si="356"/>
        <v>52251.23</v>
      </c>
      <c r="U427" s="11"/>
      <c r="V427" s="131"/>
    </row>
    <row r="428" spans="1:22" s="16" customFormat="1" ht="24.95" customHeight="1" x14ac:dyDescent="0.25">
      <c r="A428" s="108">
        <v>351</v>
      </c>
      <c r="B428" s="12" t="s">
        <v>499</v>
      </c>
      <c r="C428" s="43" t="s">
        <v>262</v>
      </c>
      <c r="D428" s="44" t="s">
        <v>21</v>
      </c>
      <c r="E428" s="48" t="s">
        <v>105</v>
      </c>
      <c r="F428" s="45">
        <v>45581</v>
      </c>
      <c r="G428" s="45">
        <v>45763</v>
      </c>
      <c r="H428" s="46">
        <v>60000</v>
      </c>
      <c r="I428" s="46">
        <v>3486.68</v>
      </c>
      <c r="J428" s="46">
        <v>0</v>
      </c>
      <c r="K428" s="14">
        <f t="shared" si="350"/>
        <v>1722</v>
      </c>
      <c r="L428" s="14">
        <f t="shared" si="351"/>
        <v>4260</v>
      </c>
      <c r="M428" s="54">
        <f t="shared" si="357"/>
        <v>690</v>
      </c>
      <c r="N428" s="14">
        <f t="shared" si="352"/>
        <v>1824</v>
      </c>
      <c r="O428" s="14">
        <f t="shared" si="353"/>
        <v>4254</v>
      </c>
      <c r="P428" s="46">
        <f t="shared" si="358"/>
        <v>12750</v>
      </c>
      <c r="Q428" s="46">
        <v>12041.9</v>
      </c>
      <c r="R428" s="14">
        <f t="shared" si="354"/>
        <v>19074.580000000002</v>
      </c>
      <c r="S428" s="14">
        <f t="shared" si="355"/>
        <v>9204</v>
      </c>
      <c r="T428" s="169">
        <f t="shared" si="356"/>
        <v>40925.42</v>
      </c>
      <c r="U428" s="11"/>
      <c r="V428" s="131"/>
    </row>
    <row r="429" spans="1:22" s="16" customFormat="1" ht="24.95" customHeight="1" x14ac:dyDescent="0.25">
      <c r="A429" s="108">
        <v>352</v>
      </c>
      <c r="B429" s="12" t="s">
        <v>500</v>
      </c>
      <c r="C429" s="43" t="s">
        <v>262</v>
      </c>
      <c r="D429" s="44" t="s">
        <v>21</v>
      </c>
      <c r="E429" s="48" t="s">
        <v>104</v>
      </c>
      <c r="F429" s="45">
        <v>45566</v>
      </c>
      <c r="G429" s="45">
        <v>45748</v>
      </c>
      <c r="H429" s="46">
        <v>60000</v>
      </c>
      <c r="I429" s="46">
        <v>3486.68</v>
      </c>
      <c r="J429" s="46">
        <v>0</v>
      </c>
      <c r="K429" s="14">
        <f t="shared" si="350"/>
        <v>1722</v>
      </c>
      <c r="L429" s="14">
        <f t="shared" si="351"/>
        <v>4260</v>
      </c>
      <c r="M429" s="54">
        <f t="shared" si="357"/>
        <v>690</v>
      </c>
      <c r="N429" s="14">
        <f t="shared" si="352"/>
        <v>1824</v>
      </c>
      <c r="O429" s="14">
        <f t="shared" si="353"/>
        <v>4254</v>
      </c>
      <c r="P429" s="46">
        <f t="shared" si="358"/>
        <v>12750</v>
      </c>
      <c r="Q429" s="46">
        <f t="shared" ref="Q429:Q431" si="359">J429</f>
        <v>0</v>
      </c>
      <c r="R429" s="14">
        <f t="shared" si="354"/>
        <v>7032.68</v>
      </c>
      <c r="S429" s="14">
        <f t="shared" si="355"/>
        <v>9204</v>
      </c>
      <c r="T429" s="169">
        <f t="shared" si="356"/>
        <v>52967.32</v>
      </c>
      <c r="U429" s="11"/>
      <c r="V429" s="131"/>
    </row>
    <row r="430" spans="1:22" s="16" customFormat="1" ht="24.95" customHeight="1" x14ac:dyDescent="0.25">
      <c r="A430" s="108">
        <v>353</v>
      </c>
      <c r="B430" s="12" t="s">
        <v>67</v>
      </c>
      <c r="C430" s="43" t="s">
        <v>262</v>
      </c>
      <c r="D430" s="44" t="s">
        <v>21</v>
      </c>
      <c r="E430" s="48" t="s">
        <v>104</v>
      </c>
      <c r="F430" s="45">
        <v>45581</v>
      </c>
      <c r="G430" s="45">
        <v>45763</v>
      </c>
      <c r="H430" s="46">
        <v>60000</v>
      </c>
      <c r="I430" s="46">
        <v>3486.68</v>
      </c>
      <c r="J430" s="46">
        <v>0</v>
      </c>
      <c r="K430" s="14">
        <f t="shared" si="350"/>
        <v>1722</v>
      </c>
      <c r="L430" s="14">
        <f t="shared" si="351"/>
        <v>4260</v>
      </c>
      <c r="M430" s="54">
        <f t="shared" si="357"/>
        <v>690</v>
      </c>
      <c r="N430" s="14">
        <f t="shared" si="352"/>
        <v>1824</v>
      </c>
      <c r="O430" s="14">
        <f t="shared" si="353"/>
        <v>4254</v>
      </c>
      <c r="P430" s="46">
        <f t="shared" si="358"/>
        <v>12750</v>
      </c>
      <c r="Q430" s="46">
        <f t="shared" si="359"/>
        <v>0</v>
      </c>
      <c r="R430" s="14">
        <f t="shared" si="354"/>
        <v>7032.68</v>
      </c>
      <c r="S430" s="14">
        <f t="shared" si="355"/>
        <v>9204</v>
      </c>
      <c r="T430" s="169">
        <f t="shared" si="356"/>
        <v>52967.32</v>
      </c>
      <c r="U430" s="11"/>
      <c r="V430" s="131"/>
    </row>
    <row r="431" spans="1:22" s="16" customFormat="1" ht="24.95" customHeight="1" x14ac:dyDescent="0.25">
      <c r="A431" s="108">
        <v>354</v>
      </c>
      <c r="B431" s="12" t="s">
        <v>128</v>
      </c>
      <c r="C431" s="8" t="s">
        <v>262</v>
      </c>
      <c r="D431" s="9" t="s">
        <v>21</v>
      </c>
      <c r="E431" s="17" t="s">
        <v>105</v>
      </c>
      <c r="F431" s="13">
        <v>45689</v>
      </c>
      <c r="G431" s="13">
        <v>45870</v>
      </c>
      <c r="H431" s="14">
        <v>60000</v>
      </c>
      <c r="I431" s="14">
        <v>3486.68</v>
      </c>
      <c r="J431" s="14">
        <v>0</v>
      </c>
      <c r="K431" s="14">
        <f t="shared" si="350"/>
        <v>1722</v>
      </c>
      <c r="L431" s="14">
        <f t="shared" si="351"/>
        <v>4260</v>
      </c>
      <c r="M431" s="35">
        <f t="shared" si="357"/>
        <v>690</v>
      </c>
      <c r="N431" s="14">
        <f t="shared" si="352"/>
        <v>1824</v>
      </c>
      <c r="O431" s="14">
        <f t="shared" si="353"/>
        <v>4254</v>
      </c>
      <c r="P431" s="14">
        <f t="shared" si="358"/>
        <v>12750</v>
      </c>
      <c r="Q431" s="14">
        <f t="shared" si="359"/>
        <v>0</v>
      </c>
      <c r="R431" s="14">
        <f t="shared" si="354"/>
        <v>7032.68</v>
      </c>
      <c r="S431" s="14">
        <f t="shared" si="355"/>
        <v>9204</v>
      </c>
      <c r="T431" s="168">
        <f t="shared" si="356"/>
        <v>52967.32</v>
      </c>
      <c r="U431" s="11"/>
      <c r="V431" s="131"/>
    </row>
    <row r="432" spans="1:22" s="16" customFormat="1" ht="24.95" customHeight="1" x14ac:dyDescent="0.25">
      <c r="A432" s="108">
        <v>355</v>
      </c>
      <c r="B432" s="12" t="s">
        <v>211</v>
      </c>
      <c r="C432" s="8" t="s">
        <v>212</v>
      </c>
      <c r="D432" s="9" t="s">
        <v>21</v>
      </c>
      <c r="E432" s="17" t="s">
        <v>105</v>
      </c>
      <c r="F432" s="13">
        <v>45689</v>
      </c>
      <c r="G432" s="13">
        <v>45870</v>
      </c>
      <c r="H432" s="14">
        <v>72500</v>
      </c>
      <c r="I432" s="14">
        <v>5838.93</v>
      </c>
      <c r="J432" s="14">
        <v>0</v>
      </c>
      <c r="K432" s="14">
        <f t="shared" si="350"/>
        <v>2080.75</v>
      </c>
      <c r="L432" s="14">
        <f t="shared" si="351"/>
        <v>5147.5</v>
      </c>
      <c r="M432" s="35">
        <f t="shared" si="357"/>
        <v>833.75</v>
      </c>
      <c r="N432" s="14">
        <f t="shared" si="352"/>
        <v>2204</v>
      </c>
      <c r="O432" s="14">
        <f t="shared" si="353"/>
        <v>5140.25</v>
      </c>
      <c r="P432" s="14">
        <f>K432+L432+M432+N432+O432</f>
        <v>15406.25</v>
      </c>
      <c r="Q432" s="14">
        <v>0</v>
      </c>
      <c r="R432" s="14">
        <f t="shared" si="354"/>
        <v>10123.68</v>
      </c>
      <c r="S432" s="14">
        <f t="shared" si="355"/>
        <v>11121.5</v>
      </c>
      <c r="T432" s="168">
        <f t="shared" si="356"/>
        <v>62376.32</v>
      </c>
      <c r="U432" s="11"/>
      <c r="V432" s="131"/>
    </row>
    <row r="433" spans="1:22" s="16" customFormat="1" ht="24.95" customHeight="1" x14ac:dyDescent="0.25">
      <c r="A433" s="108">
        <v>356</v>
      </c>
      <c r="B433" s="12" t="s">
        <v>224</v>
      </c>
      <c r="C433" s="8" t="s">
        <v>264</v>
      </c>
      <c r="D433" s="9" t="s">
        <v>21</v>
      </c>
      <c r="E433" s="17" t="s">
        <v>105</v>
      </c>
      <c r="F433" s="13">
        <v>45689</v>
      </c>
      <c r="G433" s="13">
        <v>45870</v>
      </c>
      <c r="H433" s="14">
        <v>65000</v>
      </c>
      <c r="I433" s="14">
        <v>4084.48</v>
      </c>
      <c r="J433" s="14">
        <v>0</v>
      </c>
      <c r="K433" s="14">
        <f t="shared" si="350"/>
        <v>1865.5</v>
      </c>
      <c r="L433" s="14">
        <f t="shared" si="351"/>
        <v>4615</v>
      </c>
      <c r="M433" s="33">
        <f t="shared" si="357"/>
        <v>747.5</v>
      </c>
      <c r="N433" s="14">
        <f t="shared" si="352"/>
        <v>1976</v>
      </c>
      <c r="O433" s="14">
        <f t="shared" si="353"/>
        <v>4608.5</v>
      </c>
      <c r="P433" s="14">
        <f t="shared" ref="P433:P434" si="360">K433+L433+M433+N433+O433</f>
        <v>13812.5</v>
      </c>
      <c r="Q433" s="14">
        <v>1715.46</v>
      </c>
      <c r="R433" s="14">
        <f t="shared" si="354"/>
        <v>9641.44</v>
      </c>
      <c r="S433" s="14">
        <f t="shared" si="355"/>
        <v>9971</v>
      </c>
      <c r="T433" s="168">
        <f t="shared" si="356"/>
        <v>55358.559999999998</v>
      </c>
      <c r="U433" s="11"/>
      <c r="V433" s="131"/>
    </row>
    <row r="434" spans="1:22" s="16" customFormat="1" ht="24.95" customHeight="1" x14ac:dyDescent="0.25">
      <c r="A434" s="108">
        <v>357</v>
      </c>
      <c r="B434" s="29" t="s">
        <v>374</v>
      </c>
      <c r="C434" s="30" t="s">
        <v>212</v>
      </c>
      <c r="D434" s="31" t="s">
        <v>21</v>
      </c>
      <c r="E434" s="34" t="s">
        <v>105</v>
      </c>
      <c r="F434" s="32">
        <v>45597</v>
      </c>
      <c r="G434" s="13">
        <v>45778</v>
      </c>
      <c r="H434" s="33">
        <v>55000</v>
      </c>
      <c r="I434" s="33">
        <v>2302.36</v>
      </c>
      <c r="J434" s="33">
        <v>0</v>
      </c>
      <c r="K434" s="14">
        <f t="shared" si="350"/>
        <v>1578.5</v>
      </c>
      <c r="L434" s="14">
        <f t="shared" si="351"/>
        <v>3905</v>
      </c>
      <c r="M434" s="33">
        <f t="shared" si="357"/>
        <v>632.5</v>
      </c>
      <c r="N434" s="14">
        <f t="shared" si="352"/>
        <v>1672</v>
      </c>
      <c r="O434" s="14">
        <f t="shared" si="353"/>
        <v>3899.5</v>
      </c>
      <c r="P434" s="33">
        <f t="shared" si="360"/>
        <v>11687.5</v>
      </c>
      <c r="Q434" s="33">
        <v>1715.46</v>
      </c>
      <c r="R434" s="14">
        <f t="shared" si="354"/>
        <v>7268.32</v>
      </c>
      <c r="S434" s="14">
        <f t="shared" si="355"/>
        <v>8437</v>
      </c>
      <c r="T434" s="172">
        <f t="shared" si="356"/>
        <v>47731.68</v>
      </c>
      <c r="U434" s="11"/>
      <c r="V434" s="131"/>
    </row>
    <row r="435" spans="1:22" s="16" customFormat="1" ht="24.95" customHeight="1" x14ac:dyDescent="0.25">
      <c r="A435" s="108">
        <v>358</v>
      </c>
      <c r="B435" s="29" t="s">
        <v>379</v>
      </c>
      <c r="C435" s="30" t="s">
        <v>212</v>
      </c>
      <c r="D435" s="31" t="s">
        <v>21</v>
      </c>
      <c r="E435" s="34" t="s">
        <v>104</v>
      </c>
      <c r="F435" s="32">
        <v>45597</v>
      </c>
      <c r="G435" s="13">
        <v>45778</v>
      </c>
      <c r="H435" s="33">
        <v>80000</v>
      </c>
      <c r="I435" s="33">
        <v>7400.87</v>
      </c>
      <c r="J435" s="33">
        <v>0</v>
      </c>
      <c r="K435" s="14">
        <f t="shared" si="350"/>
        <v>2296</v>
      </c>
      <c r="L435" s="14">
        <f t="shared" si="351"/>
        <v>5680</v>
      </c>
      <c r="M435" s="22">
        <v>890.22</v>
      </c>
      <c r="N435" s="14">
        <f t="shared" si="352"/>
        <v>2432</v>
      </c>
      <c r="O435" s="14">
        <f t="shared" si="353"/>
        <v>5672</v>
      </c>
      <c r="P435" s="33">
        <f t="shared" ref="P435:P438" si="361">K435+L435+M435+N435+O435</f>
        <v>16970.22</v>
      </c>
      <c r="Q435" s="33">
        <f t="shared" ref="Q435" si="362">J435</f>
        <v>0</v>
      </c>
      <c r="R435" s="14">
        <f t="shared" si="354"/>
        <v>12128.87</v>
      </c>
      <c r="S435" s="14">
        <f t="shared" si="355"/>
        <v>12242.22</v>
      </c>
      <c r="T435" s="172">
        <f t="shared" si="356"/>
        <v>67871.13</v>
      </c>
      <c r="U435" s="11"/>
      <c r="V435" s="131"/>
    </row>
    <row r="436" spans="1:22" s="38" customFormat="1" ht="24.95" customHeight="1" x14ac:dyDescent="0.25">
      <c r="A436" s="108">
        <v>359</v>
      </c>
      <c r="B436" s="29" t="s">
        <v>501</v>
      </c>
      <c r="C436" s="30" t="s">
        <v>212</v>
      </c>
      <c r="D436" s="31" t="s">
        <v>21</v>
      </c>
      <c r="E436" s="34" t="s">
        <v>105</v>
      </c>
      <c r="F436" s="13">
        <v>45689</v>
      </c>
      <c r="G436" s="13">
        <v>45870</v>
      </c>
      <c r="H436" s="33">
        <v>55000</v>
      </c>
      <c r="I436" s="33">
        <v>2559.6799999999998</v>
      </c>
      <c r="J436" s="33">
        <v>0</v>
      </c>
      <c r="K436" s="14">
        <f t="shared" si="350"/>
        <v>1578.5</v>
      </c>
      <c r="L436" s="14">
        <f t="shared" si="351"/>
        <v>3905</v>
      </c>
      <c r="M436" s="35">
        <f t="shared" ref="M436:M442" si="363">H436*1.15%</f>
        <v>632.5</v>
      </c>
      <c r="N436" s="14">
        <f t="shared" si="352"/>
        <v>1672</v>
      </c>
      <c r="O436" s="14">
        <f t="shared" si="353"/>
        <v>3899.5</v>
      </c>
      <c r="P436" s="33">
        <f t="shared" si="361"/>
        <v>11687.5</v>
      </c>
      <c r="Q436" s="33">
        <f t="shared" ref="Q436" si="364">J436</f>
        <v>0</v>
      </c>
      <c r="R436" s="14">
        <f t="shared" si="354"/>
        <v>5810.18</v>
      </c>
      <c r="S436" s="14">
        <f t="shared" si="355"/>
        <v>8437</v>
      </c>
      <c r="T436" s="172">
        <f t="shared" si="356"/>
        <v>49189.82</v>
      </c>
      <c r="U436" s="11"/>
      <c r="V436" s="131"/>
    </row>
    <row r="437" spans="1:22" s="16" customFormat="1" ht="24.95" customHeight="1" x14ac:dyDescent="0.25">
      <c r="A437" s="108">
        <v>360</v>
      </c>
      <c r="B437" s="12" t="s">
        <v>424</v>
      </c>
      <c r="C437" s="8" t="s">
        <v>262</v>
      </c>
      <c r="D437" s="9" t="s">
        <v>21</v>
      </c>
      <c r="E437" s="31" t="s">
        <v>105</v>
      </c>
      <c r="F437" s="45">
        <v>45566</v>
      </c>
      <c r="G437" s="45">
        <v>45748</v>
      </c>
      <c r="H437" s="14">
        <v>70000</v>
      </c>
      <c r="I437" s="14">
        <v>5368.48</v>
      </c>
      <c r="J437" s="14">
        <v>0</v>
      </c>
      <c r="K437" s="14">
        <f t="shared" si="350"/>
        <v>2009</v>
      </c>
      <c r="L437" s="14">
        <f t="shared" si="351"/>
        <v>4970</v>
      </c>
      <c r="M437" s="35">
        <f t="shared" si="363"/>
        <v>805</v>
      </c>
      <c r="N437" s="14">
        <f t="shared" si="352"/>
        <v>2128</v>
      </c>
      <c r="O437" s="14">
        <f t="shared" si="353"/>
        <v>4963</v>
      </c>
      <c r="P437" s="33">
        <f t="shared" si="361"/>
        <v>14875</v>
      </c>
      <c r="Q437" s="14">
        <v>0</v>
      </c>
      <c r="R437" s="14">
        <f t="shared" si="354"/>
        <v>9505.48</v>
      </c>
      <c r="S437" s="14">
        <f t="shared" si="355"/>
        <v>10738</v>
      </c>
      <c r="T437" s="168">
        <f t="shared" si="356"/>
        <v>60494.52</v>
      </c>
      <c r="U437" s="11"/>
      <c r="V437" s="131"/>
    </row>
    <row r="438" spans="1:22" s="16" customFormat="1" ht="24.95" customHeight="1" x14ac:dyDescent="0.25">
      <c r="A438" s="108">
        <v>361</v>
      </c>
      <c r="B438" s="12" t="s">
        <v>463</v>
      </c>
      <c r="C438" s="8" t="s">
        <v>212</v>
      </c>
      <c r="D438" s="9" t="s">
        <v>21</v>
      </c>
      <c r="E438" s="9" t="s">
        <v>104</v>
      </c>
      <c r="F438" s="32">
        <v>45627</v>
      </c>
      <c r="G438" s="62">
        <v>45809</v>
      </c>
      <c r="H438" s="14">
        <v>55000</v>
      </c>
      <c r="I438" s="14">
        <v>2559.6799999999998</v>
      </c>
      <c r="J438" s="14">
        <v>0</v>
      </c>
      <c r="K438" s="14">
        <f t="shared" si="350"/>
        <v>1578.5</v>
      </c>
      <c r="L438" s="14">
        <f t="shared" si="351"/>
        <v>3905</v>
      </c>
      <c r="M438" s="33">
        <f t="shared" si="363"/>
        <v>632.5</v>
      </c>
      <c r="N438" s="14">
        <f t="shared" si="352"/>
        <v>1672</v>
      </c>
      <c r="O438" s="14">
        <f t="shared" si="353"/>
        <v>3899.5</v>
      </c>
      <c r="P438" s="33">
        <f t="shared" si="361"/>
        <v>11687.5</v>
      </c>
      <c r="Q438" s="14">
        <v>0</v>
      </c>
      <c r="R438" s="14">
        <f t="shared" si="354"/>
        <v>5810.18</v>
      </c>
      <c r="S438" s="14">
        <f t="shared" si="355"/>
        <v>8437</v>
      </c>
      <c r="T438" s="168">
        <f t="shared" si="356"/>
        <v>49189.82</v>
      </c>
      <c r="U438" s="11"/>
      <c r="V438" s="131"/>
    </row>
    <row r="439" spans="1:22" s="16" customFormat="1" ht="24.95" customHeight="1" x14ac:dyDescent="0.25">
      <c r="A439" s="108">
        <v>362</v>
      </c>
      <c r="B439" s="12" t="s">
        <v>623</v>
      </c>
      <c r="C439" s="8" t="s">
        <v>627</v>
      </c>
      <c r="D439" s="9" t="s">
        <v>21</v>
      </c>
      <c r="E439" s="9" t="s">
        <v>105</v>
      </c>
      <c r="F439" s="13">
        <v>45658</v>
      </c>
      <c r="G439" s="13">
        <v>45839</v>
      </c>
      <c r="H439" s="14">
        <v>75000</v>
      </c>
      <c r="I439" s="14">
        <v>6309.38</v>
      </c>
      <c r="J439" s="14">
        <v>0</v>
      </c>
      <c r="K439" s="14">
        <f t="shared" si="350"/>
        <v>2152.5</v>
      </c>
      <c r="L439" s="14">
        <f t="shared" si="351"/>
        <v>5325</v>
      </c>
      <c r="M439" s="14">
        <f t="shared" si="363"/>
        <v>862.5</v>
      </c>
      <c r="N439" s="14">
        <f t="shared" si="352"/>
        <v>2280</v>
      </c>
      <c r="O439" s="14">
        <f t="shared" si="353"/>
        <v>5317.5</v>
      </c>
      <c r="P439" s="14">
        <f t="shared" ref="P439:P442" si="365">K439+L439+M439+N439+O439</f>
        <v>15937.5</v>
      </c>
      <c r="Q439" s="14">
        <v>0</v>
      </c>
      <c r="R439" s="14">
        <f t="shared" si="354"/>
        <v>10741.88</v>
      </c>
      <c r="S439" s="14">
        <f t="shared" ref="S439:S442" si="366">L439+M439+O439</f>
        <v>11505</v>
      </c>
      <c r="T439" s="168">
        <f t="shared" si="356"/>
        <v>64258.12</v>
      </c>
      <c r="U439" s="11"/>
      <c r="V439" s="131"/>
    </row>
    <row r="440" spans="1:22" s="38" customFormat="1" ht="24.95" customHeight="1" x14ac:dyDescent="0.25">
      <c r="A440" s="108">
        <v>363</v>
      </c>
      <c r="B440" s="29" t="s">
        <v>624</v>
      </c>
      <c r="C440" s="30" t="s">
        <v>212</v>
      </c>
      <c r="D440" s="31" t="s">
        <v>21</v>
      </c>
      <c r="E440" s="31" t="s">
        <v>105</v>
      </c>
      <c r="F440" s="32">
        <v>45658</v>
      </c>
      <c r="G440" s="32">
        <v>45839</v>
      </c>
      <c r="H440" s="33">
        <v>60000</v>
      </c>
      <c r="I440" s="33">
        <v>3486.68</v>
      </c>
      <c r="J440" s="33">
        <v>0</v>
      </c>
      <c r="K440" s="33">
        <f t="shared" si="350"/>
        <v>1722</v>
      </c>
      <c r="L440" s="33">
        <f t="shared" si="351"/>
        <v>4260</v>
      </c>
      <c r="M440" s="33">
        <f t="shared" si="363"/>
        <v>690</v>
      </c>
      <c r="N440" s="33">
        <f t="shared" si="352"/>
        <v>1824</v>
      </c>
      <c r="O440" s="33">
        <f t="shared" si="353"/>
        <v>4254</v>
      </c>
      <c r="P440" s="33">
        <f t="shared" si="365"/>
        <v>12750</v>
      </c>
      <c r="Q440" s="33">
        <v>0</v>
      </c>
      <c r="R440" s="14">
        <f t="shared" si="354"/>
        <v>7032.68</v>
      </c>
      <c r="S440" s="33">
        <f t="shared" si="366"/>
        <v>9204</v>
      </c>
      <c r="T440" s="172">
        <f t="shared" si="356"/>
        <v>52967.32</v>
      </c>
      <c r="U440" s="11"/>
      <c r="V440" s="131"/>
    </row>
    <row r="441" spans="1:22" s="38" customFormat="1" ht="24.95" customHeight="1" x14ac:dyDescent="0.25">
      <c r="A441" s="108">
        <v>364</v>
      </c>
      <c r="B441" s="29" t="s">
        <v>625</v>
      </c>
      <c r="C441" s="30" t="s">
        <v>212</v>
      </c>
      <c r="D441" s="31" t="s">
        <v>21</v>
      </c>
      <c r="E441" s="31" t="s">
        <v>105</v>
      </c>
      <c r="F441" s="32">
        <v>45658</v>
      </c>
      <c r="G441" s="32">
        <v>45839</v>
      </c>
      <c r="H441" s="33">
        <v>55000</v>
      </c>
      <c r="I441" s="33">
        <v>2559.6799999999998</v>
      </c>
      <c r="J441" s="33">
        <v>0</v>
      </c>
      <c r="K441" s="33">
        <f t="shared" si="350"/>
        <v>1578.5</v>
      </c>
      <c r="L441" s="33">
        <f t="shared" si="351"/>
        <v>3905</v>
      </c>
      <c r="M441" s="33">
        <f t="shared" si="363"/>
        <v>632.5</v>
      </c>
      <c r="N441" s="33">
        <f t="shared" si="352"/>
        <v>1672</v>
      </c>
      <c r="O441" s="33">
        <f t="shared" si="353"/>
        <v>3899.5</v>
      </c>
      <c r="P441" s="33">
        <f t="shared" si="365"/>
        <v>11687.5</v>
      </c>
      <c r="Q441" s="33">
        <v>0</v>
      </c>
      <c r="R441" s="14">
        <f t="shared" si="354"/>
        <v>5810.18</v>
      </c>
      <c r="S441" s="33">
        <f t="shared" si="366"/>
        <v>8437</v>
      </c>
      <c r="T441" s="172">
        <f t="shared" si="356"/>
        <v>49189.82</v>
      </c>
      <c r="U441" s="11"/>
      <c r="V441" s="131"/>
    </row>
    <row r="442" spans="1:22" s="38" customFormat="1" ht="24.95" customHeight="1" x14ac:dyDescent="0.25">
      <c r="A442" s="108">
        <v>365</v>
      </c>
      <c r="B442" s="29" t="s">
        <v>626</v>
      </c>
      <c r="C442" s="30" t="s">
        <v>628</v>
      </c>
      <c r="D442" s="31" t="s">
        <v>21</v>
      </c>
      <c r="E442" s="31" t="s">
        <v>105</v>
      </c>
      <c r="F442" s="32">
        <v>45658</v>
      </c>
      <c r="G442" s="32">
        <v>45839</v>
      </c>
      <c r="H442" s="33">
        <v>45000</v>
      </c>
      <c r="I442" s="33">
        <v>1148.33</v>
      </c>
      <c r="J442" s="33">
        <v>0</v>
      </c>
      <c r="K442" s="33">
        <f t="shared" si="350"/>
        <v>1291.5</v>
      </c>
      <c r="L442" s="33">
        <f t="shared" si="351"/>
        <v>3195</v>
      </c>
      <c r="M442" s="33">
        <f t="shared" si="363"/>
        <v>517.5</v>
      </c>
      <c r="N442" s="33">
        <f t="shared" si="352"/>
        <v>1368</v>
      </c>
      <c r="O442" s="33">
        <f t="shared" si="353"/>
        <v>3190.5</v>
      </c>
      <c r="P442" s="33">
        <f t="shared" si="365"/>
        <v>9562.5</v>
      </c>
      <c r="Q442" s="33">
        <v>0</v>
      </c>
      <c r="R442" s="14">
        <f t="shared" si="354"/>
        <v>3807.83</v>
      </c>
      <c r="S442" s="33">
        <f t="shared" si="366"/>
        <v>6903</v>
      </c>
      <c r="T442" s="172">
        <f t="shared" si="356"/>
        <v>41192.17</v>
      </c>
      <c r="U442" s="11"/>
      <c r="V442" s="131"/>
    </row>
    <row r="443" spans="1:22" s="27" customFormat="1" ht="24.95" customHeight="1" x14ac:dyDescent="0.3">
      <c r="A443" s="99" t="s">
        <v>82</v>
      </c>
      <c r="B443" s="10"/>
      <c r="C443" s="10"/>
      <c r="D443" s="10"/>
      <c r="E443" s="10"/>
      <c r="F443" s="19"/>
      <c r="G443" s="19"/>
      <c r="H443" s="10"/>
      <c r="I443" s="10"/>
      <c r="J443" s="10"/>
      <c r="K443" s="10"/>
      <c r="L443" s="21"/>
      <c r="M443" s="21"/>
      <c r="N443" s="10"/>
      <c r="O443" s="10"/>
      <c r="P443" s="10"/>
      <c r="Q443" s="10"/>
      <c r="R443" s="10"/>
      <c r="S443" s="68"/>
      <c r="T443" s="170"/>
      <c r="U443" s="11"/>
      <c r="V443" s="131"/>
    </row>
    <row r="444" spans="1:22" s="16" customFormat="1" ht="24.95" customHeight="1" x14ac:dyDescent="0.25">
      <c r="A444" s="108">
        <v>366</v>
      </c>
      <c r="B444" s="12" t="s">
        <v>460</v>
      </c>
      <c r="C444" s="8" t="s">
        <v>261</v>
      </c>
      <c r="D444" s="9" t="s">
        <v>21</v>
      </c>
      <c r="E444" s="44" t="s">
        <v>104</v>
      </c>
      <c r="F444" s="13">
        <v>45627</v>
      </c>
      <c r="G444" s="13">
        <v>45809</v>
      </c>
      <c r="H444" s="14">
        <v>90000</v>
      </c>
      <c r="I444" s="14">
        <v>9753.1200000000008</v>
      </c>
      <c r="J444" s="14">
        <v>0</v>
      </c>
      <c r="K444" s="14">
        <f>H444*2.87%</f>
        <v>2583</v>
      </c>
      <c r="L444" s="14">
        <f>H444*7.1%</f>
        <v>6390</v>
      </c>
      <c r="M444" s="14">
        <v>890.22</v>
      </c>
      <c r="N444" s="14">
        <f>H444*3.04%</f>
        <v>2736</v>
      </c>
      <c r="O444" s="14">
        <f>H444*7.09%</f>
        <v>6381</v>
      </c>
      <c r="P444" s="14">
        <f>K444+L444+M444+N444+O444</f>
        <v>18980.22</v>
      </c>
      <c r="Q444" s="14">
        <f t="shared" ref="Q444:Q457" si="367">J444</f>
        <v>0</v>
      </c>
      <c r="R444" s="14">
        <f>I444+K444+N444+Q444</f>
        <v>15072.12</v>
      </c>
      <c r="S444" s="14">
        <f t="shared" ref="S444:S520" si="368">L444+M444+O444</f>
        <v>13661.22</v>
      </c>
      <c r="T444" s="168">
        <f>H444-R444</f>
        <v>74927.88</v>
      </c>
      <c r="U444" s="11"/>
      <c r="V444" s="131"/>
    </row>
    <row r="445" spans="1:22" s="16" customFormat="1" ht="24.95" customHeight="1" x14ac:dyDescent="0.25">
      <c r="A445" s="108">
        <v>367</v>
      </c>
      <c r="B445" s="12" t="s">
        <v>206</v>
      </c>
      <c r="C445" s="26" t="s">
        <v>269</v>
      </c>
      <c r="D445" s="9" t="s">
        <v>21</v>
      </c>
      <c r="E445" s="9" t="s">
        <v>105</v>
      </c>
      <c r="F445" s="32">
        <v>45658</v>
      </c>
      <c r="G445" s="32">
        <v>45839</v>
      </c>
      <c r="H445" s="14">
        <v>90000</v>
      </c>
      <c r="I445" s="14">
        <v>9753.1200000000008</v>
      </c>
      <c r="J445" s="14">
        <v>0</v>
      </c>
      <c r="K445" s="14">
        <f>H445*2.87%</f>
        <v>2583</v>
      </c>
      <c r="L445" s="14">
        <f>H445*7.1%</f>
        <v>6390</v>
      </c>
      <c r="M445" s="14">
        <v>890.22</v>
      </c>
      <c r="N445" s="14">
        <f>H445*3.04%</f>
        <v>2736</v>
      </c>
      <c r="O445" s="14">
        <f>H445*7.09%</f>
        <v>6381</v>
      </c>
      <c r="P445" s="14">
        <f t="shared" ref="P445" si="369">K445+L445+M445+N445+O445</f>
        <v>18980.22</v>
      </c>
      <c r="Q445" s="14">
        <v>0</v>
      </c>
      <c r="R445" s="14">
        <f>I445+K445+N445+Q445</f>
        <v>15072.12</v>
      </c>
      <c r="S445" s="14">
        <f>L445+M445+O445</f>
        <v>13661.22</v>
      </c>
      <c r="T445" s="168">
        <f>H445-R445</f>
        <v>74927.88</v>
      </c>
      <c r="U445" s="11"/>
      <c r="V445" s="131"/>
    </row>
    <row r="446" spans="1:22" s="16" customFormat="1" ht="24.95" customHeight="1" x14ac:dyDescent="0.3">
      <c r="A446" s="99" t="s">
        <v>711</v>
      </c>
      <c r="B446" s="10"/>
      <c r="C446" s="10"/>
      <c r="D446" s="10"/>
      <c r="E446" s="10"/>
      <c r="F446" s="19"/>
      <c r="G446" s="19"/>
      <c r="H446" s="10"/>
      <c r="I446" s="10"/>
      <c r="J446" s="10"/>
      <c r="K446" s="10"/>
      <c r="L446" s="21"/>
      <c r="M446" s="21"/>
      <c r="N446" s="10"/>
      <c r="O446" s="10"/>
      <c r="P446" s="10"/>
      <c r="Q446" s="10"/>
      <c r="R446" s="10"/>
      <c r="S446" s="68"/>
      <c r="T446" s="170"/>
      <c r="U446" s="11"/>
      <c r="V446" s="131"/>
    </row>
    <row r="447" spans="1:22" s="38" customFormat="1" ht="24.95" customHeight="1" x14ac:dyDescent="0.25">
      <c r="A447" s="108">
        <v>368</v>
      </c>
      <c r="B447" s="12" t="s">
        <v>386</v>
      </c>
      <c r="C447" s="30" t="s">
        <v>103</v>
      </c>
      <c r="D447" s="31" t="s">
        <v>21</v>
      </c>
      <c r="E447" s="34" t="s">
        <v>104</v>
      </c>
      <c r="F447" s="13">
        <v>45689</v>
      </c>
      <c r="G447" s="13">
        <v>45870</v>
      </c>
      <c r="H447" s="33">
        <v>70000</v>
      </c>
      <c r="I447" s="33">
        <v>5368.48</v>
      </c>
      <c r="J447" s="33">
        <v>0</v>
      </c>
      <c r="K447" s="14">
        <f>H447*2.87%</f>
        <v>2009</v>
      </c>
      <c r="L447" s="14">
        <f>H447*7.1%</f>
        <v>4970</v>
      </c>
      <c r="M447" s="35">
        <f>H447*1.15%</f>
        <v>805</v>
      </c>
      <c r="N447" s="14">
        <f>H447*3.04%</f>
        <v>2128</v>
      </c>
      <c r="O447" s="14">
        <f>H447*7.09%</f>
        <v>4963</v>
      </c>
      <c r="P447" s="33">
        <f>K447+L447+M447+N447+O447</f>
        <v>14875</v>
      </c>
      <c r="Q447" s="33">
        <v>17966.650000000001</v>
      </c>
      <c r="R447" s="14">
        <f>I447+K447+N447+Q447</f>
        <v>27472.13</v>
      </c>
      <c r="S447" s="14">
        <f t="shared" ref="S447:S450" si="370">L447+M447+O447</f>
        <v>10738</v>
      </c>
      <c r="T447" s="172">
        <f>H447-R447</f>
        <v>42527.87</v>
      </c>
      <c r="U447" s="11"/>
      <c r="V447" s="131"/>
    </row>
    <row r="448" spans="1:22" s="16" customFormat="1" ht="24.95" customHeight="1" x14ac:dyDescent="0.25">
      <c r="A448" s="108">
        <v>369</v>
      </c>
      <c r="B448" s="12" t="s">
        <v>192</v>
      </c>
      <c r="C448" s="8" t="s">
        <v>262</v>
      </c>
      <c r="D448" s="9" t="s">
        <v>21</v>
      </c>
      <c r="E448" s="17" t="s">
        <v>104</v>
      </c>
      <c r="F448" s="13">
        <v>45602</v>
      </c>
      <c r="G448" s="13">
        <v>45783</v>
      </c>
      <c r="H448" s="14">
        <v>70000</v>
      </c>
      <c r="I448" s="14">
        <v>5368.48</v>
      </c>
      <c r="J448" s="14">
        <v>0</v>
      </c>
      <c r="K448" s="14">
        <f>H448*2.87%</f>
        <v>2009</v>
      </c>
      <c r="L448" s="14">
        <f>H448*7.1%</f>
        <v>4970</v>
      </c>
      <c r="M448" s="35">
        <f>H448*1.15%</f>
        <v>805</v>
      </c>
      <c r="N448" s="14">
        <f>H448*3.04%</f>
        <v>2128</v>
      </c>
      <c r="O448" s="14">
        <f>H448*7.09%</f>
        <v>4963</v>
      </c>
      <c r="P448" s="14">
        <f t="shared" ref="P448" si="371">K448+L448+M448+N448+O448</f>
        <v>14875</v>
      </c>
      <c r="Q448" s="14">
        <f t="shared" ref="Q448" si="372">J448</f>
        <v>0</v>
      </c>
      <c r="R448" s="14">
        <f>I448+K448+N448+Q448</f>
        <v>9505.48</v>
      </c>
      <c r="S448" s="14">
        <f t="shared" si="370"/>
        <v>10738</v>
      </c>
      <c r="T448" s="168">
        <f>H448-R448</f>
        <v>60494.52</v>
      </c>
      <c r="U448" s="11"/>
      <c r="V448" s="131"/>
    </row>
    <row r="449" spans="1:22" s="16" customFormat="1" ht="24.95" customHeight="1" x14ac:dyDescent="0.25">
      <c r="A449" s="108">
        <v>370</v>
      </c>
      <c r="B449" s="12" t="s">
        <v>423</v>
      </c>
      <c r="C449" s="8" t="s">
        <v>262</v>
      </c>
      <c r="D449" s="9" t="s">
        <v>21</v>
      </c>
      <c r="E449" s="9" t="s">
        <v>104</v>
      </c>
      <c r="F449" s="45">
        <v>45566</v>
      </c>
      <c r="G449" s="45">
        <v>45748</v>
      </c>
      <c r="H449" s="14">
        <v>70000</v>
      </c>
      <c r="I449" s="14">
        <v>5368.48</v>
      </c>
      <c r="J449" s="14">
        <v>0</v>
      </c>
      <c r="K449" s="14">
        <f>H449*2.87%</f>
        <v>2009</v>
      </c>
      <c r="L449" s="14">
        <f>H449*7.1%</f>
        <v>4970</v>
      </c>
      <c r="M449" s="35">
        <f>H449*1.15%</f>
        <v>805</v>
      </c>
      <c r="N449" s="14">
        <f>H449*3.04%</f>
        <v>2128</v>
      </c>
      <c r="O449" s="14">
        <f>H449*7.09%</f>
        <v>4963</v>
      </c>
      <c r="P449" s="33">
        <f t="shared" ref="P449" si="373">K449+L449+M449+N449+O449</f>
        <v>14875</v>
      </c>
      <c r="Q449" s="14">
        <v>0</v>
      </c>
      <c r="R449" s="14">
        <f>I449+K449+N449+Q449</f>
        <v>9505.48</v>
      </c>
      <c r="S449" s="14">
        <f t="shared" si="370"/>
        <v>10738</v>
      </c>
      <c r="T449" s="168">
        <f>H449-R449</f>
        <v>60494.52</v>
      </c>
      <c r="U449" s="11"/>
      <c r="V449" s="131"/>
    </row>
    <row r="450" spans="1:22" s="16" customFormat="1" ht="24.95" customHeight="1" x14ac:dyDescent="0.25">
      <c r="A450" s="108">
        <v>371</v>
      </c>
      <c r="B450" s="12" t="s">
        <v>455</v>
      </c>
      <c r="C450" s="8" t="s">
        <v>262</v>
      </c>
      <c r="D450" s="9" t="s">
        <v>21</v>
      </c>
      <c r="E450" s="31" t="s">
        <v>105</v>
      </c>
      <c r="F450" s="13">
        <v>45603</v>
      </c>
      <c r="G450" s="13">
        <v>45784</v>
      </c>
      <c r="H450" s="14">
        <v>60000</v>
      </c>
      <c r="I450" s="14">
        <v>3486.68</v>
      </c>
      <c r="J450" s="14">
        <v>0</v>
      </c>
      <c r="K450" s="14">
        <f>H450*2.87%</f>
        <v>1722</v>
      </c>
      <c r="L450" s="14">
        <f>H450*7.1%</f>
        <v>4260</v>
      </c>
      <c r="M450" s="33">
        <f>H450*1.15%</f>
        <v>690</v>
      </c>
      <c r="N450" s="14">
        <f>H450*3.04%</f>
        <v>1824</v>
      </c>
      <c r="O450" s="14">
        <f>H450*7.09%</f>
        <v>4254</v>
      </c>
      <c r="P450" s="33">
        <f t="shared" ref="P450" si="374">K450+L450+M450+N450+O450</f>
        <v>12750</v>
      </c>
      <c r="Q450" s="14">
        <v>0</v>
      </c>
      <c r="R450" s="14">
        <f>I450+K450+N450+Q450</f>
        <v>7032.68</v>
      </c>
      <c r="S450" s="14">
        <f t="shared" si="370"/>
        <v>9204</v>
      </c>
      <c r="T450" s="168">
        <f>H450-R450</f>
        <v>52967.32</v>
      </c>
      <c r="U450" s="11"/>
      <c r="V450" s="131"/>
    </row>
    <row r="451" spans="1:22" s="16" customFormat="1" ht="24.95" customHeight="1" x14ac:dyDescent="0.3">
      <c r="A451" s="99" t="s">
        <v>712</v>
      </c>
      <c r="B451" s="10"/>
      <c r="C451" s="10"/>
      <c r="D451" s="10"/>
      <c r="E451" s="10"/>
      <c r="F451" s="19"/>
      <c r="G451" s="19"/>
      <c r="H451" s="10"/>
      <c r="I451" s="10"/>
      <c r="J451" s="10"/>
      <c r="K451" s="10"/>
      <c r="L451" s="21"/>
      <c r="M451" s="21"/>
      <c r="N451" s="10"/>
      <c r="O451" s="10"/>
      <c r="P451" s="10"/>
      <c r="Q451" s="10"/>
      <c r="R451" s="10"/>
      <c r="S451" s="68"/>
      <c r="T451" s="170"/>
      <c r="U451" s="11"/>
      <c r="V451" s="131"/>
    </row>
    <row r="452" spans="1:22" s="16" customFormat="1" ht="24.95" customHeight="1" x14ac:dyDescent="0.25">
      <c r="A452" s="108">
        <v>372</v>
      </c>
      <c r="B452" s="12" t="s">
        <v>464</v>
      </c>
      <c r="C452" s="8" t="s">
        <v>212</v>
      </c>
      <c r="D452" s="9" t="s">
        <v>21</v>
      </c>
      <c r="E452" s="31" t="s">
        <v>105</v>
      </c>
      <c r="F452" s="32">
        <v>45627</v>
      </c>
      <c r="G452" s="62">
        <v>45809</v>
      </c>
      <c r="H452" s="14">
        <v>65000</v>
      </c>
      <c r="I452" s="14">
        <v>4427.58</v>
      </c>
      <c r="J452" s="14">
        <v>0</v>
      </c>
      <c r="K452" s="14">
        <f>H452*2.87%</f>
        <v>1865.5</v>
      </c>
      <c r="L452" s="14">
        <f>H452*7.1%</f>
        <v>4615</v>
      </c>
      <c r="M452" s="33">
        <f>H452*1.15%</f>
        <v>747.5</v>
      </c>
      <c r="N452" s="14">
        <f>H452*3.04%</f>
        <v>1976</v>
      </c>
      <c r="O452" s="14">
        <f>H452*7.09%</f>
        <v>4608.5</v>
      </c>
      <c r="P452" s="33">
        <f t="shared" ref="P452:P453" si="375">K452+L452+M452+N452+O452</f>
        <v>13812.5</v>
      </c>
      <c r="Q452" s="14">
        <v>5516</v>
      </c>
      <c r="R452" s="14">
        <f>I452+K452+N452+Q452</f>
        <v>13785.08</v>
      </c>
      <c r="S452" s="14">
        <f t="shared" ref="S452:S453" si="376">L452+M452+O452</f>
        <v>9971</v>
      </c>
      <c r="T452" s="168">
        <f>H452-R452</f>
        <v>51214.92</v>
      </c>
      <c r="U452" s="11"/>
      <c r="V452" s="131"/>
    </row>
    <row r="453" spans="1:22" s="16" customFormat="1" ht="24.95" customHeight="1" x14ac:dyDescent="0.25">
      <c r="A453" s="108">
        <v>373</v>
      </c>
      <c r="B453" s="12" t="s">
        <v>323</v>
      </c>
      <c r="C453" s="8" t="s">
        <v>324</v>
      </c>
      <c r="D453" s="9" t="s">
        <v>21</v>
      </c>
      <c r="E453" s="17" t="s">
        <v>105</v>
      </c>
      <c r="F453" s="13">
        <v>45689</v>
      </c>
      <c r="G453" s="13">
        <v>45870</v>
      </c>
      <c r="H453" s="14">
        <v>55000</v>
      </c>
      <c r="I453" s="14">
        <v>2559.6799999999998</v>
      </c>
      <c r="J453" s="14">
        <v>0</v>
      </c>
      <c r="K453" s="14">
        <f>H453*2.87%</f>
        <v>1578.5</v>
      </c>
      <c r="L453" s="14">
        <f>H453*7.1%</f>
        <v>3905</v>
      </c>
      <c r="M453" s="35">
        <f>H453*1.15%</f>
        <v>632.5</v>
      </c>
      <c r="N453" s="14">
        <f>H453*3.04%</f>
        <v>1672</v>
      </c>
      <c r="O453" s="14">
        <f>H453*7.09%</f>
        <v>3899.5</v>
      </c>
      <c r="P453" s="14">
        <f t="shared" si="375"/>
        <v>11687.5</v>
      </c>
      <c r="Q453" s="14">
        <v>5366</v>
      </c>
      <c r="R453" s="14">
        <f>I453+K453+N453+Q453</f>
        <v>11176.18</v>
      </c>
      <c r="S453" s="14">
        <f t="shared" si="376"/>
        <v>8437</v>
      </c>
      <c r="T453" s="168">
        <f>H453-R453</f>
        <v>43823.82</v>
      </c>
      <c r="U453" s="11"/>
      <c r="V453" s="131"/>
    </row>
    <row r="454" spans="1:22" s="16" customFormat="1" ht="24.95" customHeight="1" x14ac:dyDescent="0.25">
      <c r="A454" s="108">
        <v>374</v>
      </c>
      <c r="B454" s="12" t="s">
        <v>225</v>
      </c>
      <c r="C454" s="8" t="s">
        <v>715</v>
      </c>
      <c r="D454" s="9" t="s">
        <v>21</v>
      </c>
      <c r="E454" s="17" t="s">
        <v>105</v>
      </c>
      <c r="F454" s="13">
        <v>45689</v>
      </c>
      <c r="G454" s="13">
        <v>45870</v>
      </c>
      <c r="H454" s="14">
        <v>96000</v>
      </c>
      <c r="I454" s="14">
        <v>11164.47</v>
      </c>
      <c r="J454" s="14">
        <v>0</v>
      </c>
      <c r="K454" s="14">
        <v>2755.2</v>
      </c>
      <c r="L454" s="14">
        <v>6816</v>
      </c>
      <c r="M454" s="35">
        <v>890.22</v>
      </c>
      <c r="N454" s="14">
        <v>2918.4</v>
      </c>
      <c r="O454" s="14">
        <v>6806.4</v>
      </c>
      <c r="P454" s="14">
        <v>20186.22</v>
      </c>
      <c r="Q454" s="14">
        <v>0</v>
      </c>
      <c r="R454" s="14">
        <v>16838.07</v>
      </c>
      <c r="S454" s="14">
        <v>14512.62</v>
      </c>
      <c r="T454" s="168">
        <v>79161.929999999993</v>
      </c>
      <c r="U454" s="11"/>
      <c r="V454" s="131"/>
    </row>
    <row r="455" spans="1:22" s="16" customFormat="1" ht="24.95" customHeight="1" x14ac:dyDescent="0.25">
      <c r="A455" s="108">
        <v>375</v>
      </c>
      <c r="B455" s="12" t="s">
        <v>375</v>
      </c>
      <c r="C455" s="50" t="s">
        <v>716</v>
      </c>
      <c r="D455" s="51" t="s">
        <v>21</v>
      </c>
      <c r="E455" s="52" t="s">
        <v>105</v>
      </c>
      <c r="F455" s="55">
        <v>45575</v>
      </c>
      <c r="G455" s="55">
        <v>45757</v>
      </c>
      <c r="H455" s="53">
        <v>85000</v>
      </c>
      <c r="I455" s="53">
        <v>8576.99</v>
      </c>
      <c r="J455" s="53">
        <v>0</v>
      </c>
      <c r="K455" s="33">
        <f>H455*2.87%</f>
        <v>2439.5</v>
      </c>
      <c r="L455" s="33">
        <f>H455*7.1%</f>
        <v>6035</v>
      </c>
      <c r="M455" s="54">
        <v>890.22</v>
      </c>
      <c r="N455" s="33">
        <f>H455*3.04%</f>
        <v>2584</v>
      </c>
      <c r="O455" s="33">
        <f>H455*7.09%</f>
        <v>6026.5</v>
      </c>
      <c r="P455" s="53">
        <f t="shared" ref="P455" si="377">K455+L455+M455+N455+O455</f>
        <v>17975.22</v>
      </c>
      <c r="Q455" s="53">
        <f t="shared" ref="Q455" si="378">J455</f>
        <v>0</v>
      </c>
      <c r="R455" s="14">
        <f>I455+K455+N455+Q455</f>
        <v>13600.49</v>
      </c>
      <c r="S455" s="33">
        <f>L455+M455+O455</f>
        <v>12951.72</v>
      </c>
      <c r="T455" s="173">
        <f>H455-R455</f>
        <v>71399.509999999995</v>
      </c>
      <c r="U455" s="11"/>
      <c r="V455" s="131"/>
    </row>
    <row r="456" spans="1:22" s="16" customFormat="1" ht="24.95" customHeight="1" x14ac:dyDescent="0.3">
      <c r="A456" s="99" t="s">
        <v>426</v>
      </c>
      <c r="B456" s="10"/>
      <c r="C456" s="10"/>
      <c r="D456" s="10"/>
      <c r="E456" s="10"/>
      <c r="F456" s="19"/>
      <c r="G456" s="19"/>
      <c r="H456" s="10"/>
      <c r="I456" s="10"/>
      <c r="J456" s="10"/>
      <c r="K456" s="10"/>
      <c r="L456" s="21"/>
      <c r="M456" s="21"/>
      <c r="N456" s="10"/>
      <c r="O456" s="10"/>
      <c r="P456" s="10"/>
      <c r="Q456" s="10"/>
      <c r="R456" s="10"/>
      <c r="S456" s="68"/>
      <c r="T456" s="170"/>
      <c r="U456" s="11"/>
      <c r="V456" s="131"/>
    </row>
    <row r="457" spans="1:22" s="16" customFormat="1" ht="24.95" customHeight="1" x14ac:dyDescent="0.25">
      <c r="A457" s="108">
        <v>376</v>
      </c>
      <c r="B457" s="12" t="s">
        <v>427</v>
      </c>
      <c r="C457" s="8" t="s">
        <v>429</v>
      </c>
      <c r="D457" s="9" t="s">
        <v>21</v>
      </c>
      <c r="E457" s="9" t="s">
        <v>104</v>
      </c>
      <c r="F457" s="45">
        <v>45566</v>
      </c>
      <c r="G457" s="45">
        <v>45748</v>
      </c>
      <c r="H457" s="14">
        <v>45500</v>
      </c>
      <c r="I457" s="14">
        <v>1218.8900000000001</v>
      </c>
      <c r="J457" s="14">
        <v>0</v>
      </c>
      <c r="K457" s="14">
        <f>H457*2.87%</f>
        <v>1305.8499999999999</v>
      </c>
      <c r="L457" s="14">
        <f>H457*7.1%</f>
        <v>3230.5</v>
      </c>
      <c r="M457" s="35">
        <f>H457*1.15%</f>
        <v>523.25</v>
      </c>
      <c r="N457" s="14">
        <f>H457*3.04%</f>
        <v>1383.2</v>
      </c>
      <c r="O457" s="14">
        <f>H457*7.09%</f>
        <v>3225.95</v>
      </c>
      <c r="P457" s="14">
        <f>K457+L457+M457+N457+O457</f>
        <v>9668.75</v>
      </c>
      <c r="Q457" s="14">
        <f t="shared" si="367"/>
        <v>0</v>
      </c>
      <c r="R457" s="14">
        <f>I457+K457+N457+Q457</f>
        <v>3907.94</v>
      </c>
      <c r="S457" s="14">
        <f t="shared" si="368"/>
        <v>6979.7</v>
      </c>
      <c r="T457" s="168">
        <f>H457-R457</f>
        <v>41592.06</v>
      </c>
      <c r="U457" s="11"/>
      <c r="V457" s="131"/>
    </row>
    <row r="458" spans="1:22" s="16" customFormat="1" ht="24.95" customHeight="1" x14ac:dyDescent="0.25">
      <c r="A458" s="108">
        <v>377</v>
      </c>
      <c r="B458" s="12" t="s">
        <v>428</v>
      </c>
      <c r="C458" s="8" t="s">
        <v>429</v>
      </c>
      <c r="D458" s="9" t="s">
        <v>21</v>
      </c>
      <c r="E458" s="9" t="s">
        <v>105</v>
      </c>
      <c r="F458" s="45">
        <v>45566</v>
      </c>
      <c r="G458" s="45">
        <v>45748</v>
      </c>
      <c r="H458" s="14">
        <v>45500</v>
      </c>
      <c r="I458" s="14">
        <v>1218.8900000000001</v>
      </c>
      <c r="J458" s="14">
        <v>0</v>
      </c>
      <c r="K458" s="14">
        <f>H458*2.87%</f>
        <v>1305.8499999999999</v>
      </c>
      <c r="L458" s="14">
        <f>H458*7.1%</f>
        <v>3230.5</v>
      </c>
      <c r="M458" s="35">
        <f>H458*1.15%</f>
        <v>523.25</v>
      </c>
      <c r="N458" s="14">
        <f>H458*3.04%</f>
        <v>1383.2</v>
      </c>
      <c r="O458" s="14">
        <f>H458*7.09%</f>
        <v>3225.95</v>
      </c>
      <c r="P458" s="14">
        <f>K458+L458+M458+N458+O458</f>
        <v>9668.75</v>
      </c>
      <c r="Q458" s="14">
        <v>11192.82</v>
      </c>
      <c r="R458" s="14">
        <f>I458+K458+N458+Q458</f>
        <v>15100.76</v>
      </c>
      <c r="S458" s="14">
        <f t="shared" si="368"/>
        <v>6979.7</v>
      </c>
      <c r="T458" s="168">
        <f>H458-R458</f>
        <v>30399.24</v>
      </c>
      <c r="U458" s="11"/>
      <c r="V458" s="131"/>
    </row>
    <row r="459" spans="1:22" s="16" customFormat="1" ht="24.95" customHeight="1" x14ac:dyDescent="0.25">
      <c r="A459" s="108">
        <v>378</v>
      </c>
      <c r="B459" s="29" t="s">
        <v>608</v>
      </c>
      <c r="C459" s="8" t="s">
        <v>609</v>
      </c>
      <c r="D459" s="9" t="s">
        <v>21</v>
      </c>
      <c r="E459" s="9" t="s">
        <v>105</v>
      </c>
      <c r="F459" s="45">
        <v>45627</v>
      </c>
      <c r="G459" s="45">
        <v>45809</v>
      </c>
      <c r="H459" s="14">
        <v>48000</v>
      </c>
      <c r="I459" s="14">
        <v>1571.73</v>
      </c>
      <c r="J459" s="14">
        <v>0</v>
      </c>
      <c r="K459" s="14">
        <f>H459*2.87%</f>
        <v>1377.6</v>
      </c>
      <c r="L459" s="14">
        <f>H459*7.1%</f>
        <v>3408</v>
      </c>
      <c r="M459" s="33">
        <f>H459*1.15%</f>
        <v>552</v>
      </c>
      <c r="N459" s="14">
        <f>H459*3.04%</f>
        <v>1459.2</v>
      </c>
      <c r="O459" s="14">
        <f>H459*7.09%</f>
        <v>3403.2</v>
      </c>
      <c r="P459" s="14">
        <f>K459+L459+M459+N459+O459</f>
        <v>10200</v>
      </c>
      <c r="Q459" s="14">
        <v>0</v>
      </c>
      <c r="R459" s="14">
        <f>I459+K459+N459+Q459</f>
        <v>4408.53</v>
      </c>
      <c r="S459" s="14">
        <f t="shared" ref="S459:S460" si="379">L459+M459+O459</f>
        <v>7363.2</v>
      </c>
      <c r="T459" s="168">
        <f>H459-R459</f>
        <v>43591.47</v>
      </c>
      <c r="U459" s="11"/>
      <c r="V459" s="131"/>
    </row>
    <row r="460" spans="1:22" s="38" customFormat="1" ht="24.95" customHeight="1" x14ac:dyDescent="0.25">
      <c r="A460" s="108">
        <v>379</v>
      </c>
      <c r="B460" s="66" t="s">
        <v>633</v>
      </c>
      <c r="C460" s="76" t="s">
        <v>429</v>
      </c>
      <c r="D460" s="31" t="s">
        <v>21</v>
      </c>
      <c r="E460" s="31" t="s">
        <v>104</v>
      </c>
      <c r="F460" s="55">
        <v>45658</v>
      </c>
      <c r="G460" s="55">
        <v>45839</v>
      </c>
      <c r="H460" s="33">
        <v>48000</v>
      </c>
      <c r="I460" s="33">
        <v>1571.73</v>
      </c>
      <c r="J460" s="33">
        <v>0</v>
      </c>
      <c r="K460" s="33">
        <f>H460*2.87%</f>
        <v>1377.6</v>
      </c>
      <c r="L460" s="33">
        <f>H460*7.1%</f>
        <v>3408</v>
      </c>
      <c r="M460" s="33">
        <f>H460*1.15%</f>
        <v>552</v>
      </c>
      <c r="N460" s="33">
        <f>H460*3.04%</f>
        <v>1459.2</v>
      </c>
      <c r="O460" s="33">
        <f>H460*7.09%</f>
        <v>3403.2</v>
      </c>
      <c r="P460" s="33">
        <f>K460+L460+M460+N460+O460</f>
        <v>10200</v>
      </c>
      <c r="Q460" s="33">
        <v>0</v>
      </c>
      <c r="R460" s="14">
        <f>I460+K460+N460+Q460</f>
        <v>4408.53</v>
      </c>
      <c r="S460" s="33">
        <f t="shared" si="379"/>
        <v>7363.2</v>
      </c>
      <c r="T460" s="172">
        <f>H460-R460</f>
        <v>43591.47</v>
      </c>
      <c r="U460" s="11"/>
      <c r="V460" s="131"/>
    </row>
    <row r="461" spans="1:22" s="27" customFormat="1" ht="24.95" customHeight="1" x14ac:dyDescent="0.3">
      <c r="A461" s="99" t="s">
        <v>60</v>
      </c>
      <c r="B461" s="10"/>
      <c r="C461" s="10"/>
      <c r="D461" s="10"/>
      <c r="E461" s="10"/>
      <c r="F461" s="19"/>
      <c r="G461" s="19"/>
      <c r="H461" s="10"/>
      <c r="I461" s="10"/>
      <c r="J461" s="10"/>
      <c r="K461" s="10"/>
      <c r="L461" s="21"/>
      <c r="M461" s="21"/>
      <c r="N461" s="10"/>
      <c r="O461" s="10"/>
      <c r="P461" s="10"/>
      <c r="Q461" s="10"/>
      <c r="R461" s="10"/>
      <c r="S461" s="68"/>
      <c r="T461" s="170"/>
      <c r="U461" s="11"/>
      <c r="V461" s="131"/>
    </row>
    <row r="462" spans="1:22" s="16" customFormat="1" ht="24.95" customHeight="1" x14ac:dyDescent="0.25">
      <c r="A462" s="111">
        <v>380</v>
      </c>
      <c r="B462" s="12" t="s">
        <v>190</v>
      </c>
      <c r="C462" s="8" t="s">
        <v>191</v>
      </c>
      <c r="D462" s="9" t="s">
        <v>21</v>
      </c>
      <c r="E462" s="17" t="s">
        <v>105</v>
      </c>
      <c r="F462" s="13">
        <v>45599</v>
      </c>
      <c r="G462" s="13">
        <v>45780</v>
      </c>
      <c r="H462" s="14">
        <v>45000</v>
      </c>
      <c r="I462" s="14">
        <v>1148.33</v>
      </c>
      <c r="J462" s="14">
        <v>0</v>
      </c>
      <c r="K462" s="14">
        <f>H462*2.87%</f>
        <v>1291.5</v>
      </c>
      <c r="L462" s="14">
        <f>H462*7.1%</f>
        <v>3195</v>
      </c>
      <c r="M462" s="35">
        <f>H462*1.15%</f>
        <v>517.5</v>
      </c>
      <c r="N462" s="14">
        <f>H462*3.04%</f>
        <v>1368</v>
      </c>
      <c r="O462" s="14">
        <f>H462*7.09%</f>
        <v>3190.5</v>
      </c>
      <c r="P462" s="14">
        <f>K462+L462+M462+N462+O462</f>
        <v>9562.5</v>
      </c>
      <c r="Q462" s="14">
        <v>11453.05</v>
      </c>
      <c r="R462" s="14">
        <f>I462+K462+N462+Q462</f>
        <v>15260.88</v>
      </c>
      <c r="S462" s="14">
        <f t="shared" si="368"/>
        <v>6903</v>
      </c>
      <c r="T462" s="168">
        <f>H462-R462</f>
        <v>29739.119999999999</v>
      </c>
      <c r="U462" s="11"/>
      <c r="V462" s="131"/>
    </row>
    <row r="463" spans="1:22" s="27" customFormat="1" ht="24.95" customHeight="1" x14ac:dyDescent="0.3">
      <c r="A463" s="99" t="s">
        <v>143</v>
      </c>
      <c r="B463" s="10"/>
      <c r="C463" s="10"/>
      <c r="D463" s="10"/>
      <c r="E463" s="10"/>
      <c r="F463" s="19"/>
      <c r="G463" s="19"/>
      <c r="H463" s="10"/>
      <c r="I463" s="10"/>
      <c r="J463" s="10"/>
      <c r="K463" s="10"/>
      <c r="L463" s="21"/>
      <c r="M463" s="21"/>
      <c r="N463" s="10"/>
      <c r="O463" s="10"/>
      <c r="P463" s="10"/>
      <c r="Q463" s="10"/>
      <c r="R463" s="10"/>
      <c r="S463" s="68"/>
      <c r="T463" s="170"/>
      <c r="U463" s="11"/>
      <c r="V463" s="131"/>
    </row>
    <row r="464" spans="1:22" s="16" customFormat="1" ht="24.95" customHeight="1" x14ac:dyDescent="0.25">
      <c r="A464" s="108">
        <v>381</v>
      </c>
      <c r="B464" s="12" t="s">
        <v>141</v>
      </c>
      <c r="C464" s="43" t="s">
        <v>393</v>
      </c>
      <c r="D464" s="44" t="s">
        <v>21</v>
      </c>
      <c r="E464" s="44" t="s">
        <v>105</v>
      </c>
      <c r="F464" s="45">
        <v>45566</v>
      </c>
      <c r="G464" s="45">
        <v>45748</v>
      </c>
      <c r="H464" s="46">
        <v>96000</v>
      </c>
      <c r="I464" s="46">
        <v>11164.47</v>
      </c>
      <c r="J464" s="46">
        <v>0</v>
      </c>
      <c r="K464" s="14">
        <f>H464*2.87%</f>
        <v>2755.2</v>
      </c>
      <c r="L464" s="14">
        <f>H464*7.1%</f>
        <v>6816</v>
      </c>
      <c r="M464" s="47">
        <v>890.22</v>
      </c>
      <c r="N464" s="14">
        <f>H464*3.04%</f>
        <v>2918.4</v>
      </c>
      <c r="O464" s="46">
        <v>6806.4</v>
      </c>
      <c r="P464" s="46">
        <f>K464+L464+M464+N464+O464</f>
        <v>20186.22</v>
      </c>
      <c r="Q464" s="46">
        <f>J464</f>
        <v>0</v>
      </c>
      <c r="R464" s="14">
        <f>I464+K464+N464+Q464</f>
        <v>16838.07</v>
      </c>
      <c r="S464" s="14">
        <f t="shared" si="368"/>
        <v>14512.62</v>
      </c>
      <c r="T464" s="169">
        <f>H464-R464</f>
        <v>79161.929999999993</v>
      </c>
      <c r="U464" s="11"/>
      <c r="V464" s="131"/>
    </row>
    <row r="465" spans="1:22" s="38" customFormat="1" ht="24.95" customHeight="1" x14ac:dyDescent="0.25">
      <c r="A465" s="109">
        <v>382</v>
      </c>
      <c r="B465" s="12" t="s">
        <v>588</v>
      </c>
      <c r="C465" s="77" t="s">
        <v>590</v>
      </c>
      <c r="D465" s="51" t="s">
        <v>21</v>
      </c>
      <c r="E465" s="51" t="s">
        <v>105</v>
      </c>
      <c r="F465" s="55">
        <v>45597</v>
      </c>
      <c r="G465" s="55">
        <v>45778</v>
      </c>
      <c r="H465" s="53">
        <v>48000</v>
      </c>
      <c r="I465" s="53">
        <v>1571.73</v>
      </c>
      <c r="J465" s="53">
        <v>0</v>
      </c>
      <c r="K465" s="33">
        <f>H465*2.87%</f>
        <v>1377.6</v>
      </c>
      <c r="L465" s="33">
        <f>H465*7.1%</f>
        <v>3408</v>
      </c>
      <c r="M465" s="54">
        <f>H465*1.15%</f>
        <v>552</v>
      </c>
      <c r="N465" s="33">
        <f>H465*3.04%</f>
        <v>1459.2</v>
      </c>
      <c r="O465" s="33">
        <f>H465*7.09%</f>
        <v>3403.2</v>
      </c>
      <c r="P465" s="53">
        <f t="shared" ref="P465:P466" si="380">K465+L465+M465+N465+O465</f>
        <v>10200</v>
      </c>
      <c r="Q465" s="53">
        <v>0</v>
      </c>
      <c r="R465" s="14">
        <f>I465+K465+N465+Q465</f>
        <v>4408.53</v>
      </c>
      <c r="S465" s="33">
        <f t="shared" ref="S465:S466" si="381">L465+M465+O465</f>
        <v>7363.2</v>
      </c>
      <c r="T465" s="173">
        <f>H465-R465</f>
        <v>43591.47</v>
      </c>
      <c r="U465" s="11"/>
      <c r="V465" s="131"/>
    </row>
    <row r="466" spans="1:22" s="38" customFormat="1" ht="24.95" customHeight="1" x14ac:dyDescent="0.25">
      <c r="A466" s="108">
        <v>383</v>
      </c>
      <c r="B466" s="12" t="s">
        <v>589</v>
      </c>
      <c r="C466" s="77" t="s">
        <v>590</v>
      </c>
      <c r="D466" s="51" t="s">
        <v>21</v>
      </c>
      <c r="E466" s="51" t="s">
        <v>105</v>
      </c>
      <c r="F466" s="55">
        <v>45597</v>
      </c>
      <c r="G466" s="55">
        <v>45778</v>
      </c>
      <c r="H466" s="53">
        <v>48000</v>
      </c>
      <c r="I466" s="53">
        <v>1571.73</v>
      </c>
      <c r="J466" s="53">
        <v>0</v>
      </c>
      <c r="K466" s="33">
        <f>H466*2.87%</f>
        <v>1377.6</v>
      </c>
      <c r="L466" s="33">
        <f>H466*7.1%</f>
        <v>3408</v>
      </c>
      <c r="M466" s="54">
        <f>H466*1.15%</f>
        <v>552</v>
      </c>
      <c r="N466" s="33">
        <f>H466*3.04%</f>
        <v>1459.2</v>
      </c>
      <c r="O466" s="33">
        <f>H466*7.09%</f>
        <v>3403.2</v>
      </c>
      <c r="P466" s="53">
        <f t="shared" si="380"/>
        <v>10200</v>
      </c>
      <c r="Q466" s="53">
        <v>0</v>
      </c>
      <c r="R466" s="14">
        <f>I466+K466+N466+Q466</f>
        <v>4408.53</v>
      </c>
      <c r="S466" s="33">
        <f t="shared" si="381"/>
        <v>7363.2</v>
      </c>
      <c r="T466" s="173">
        <f>H466-R466</f>
        <v>43591.47</v>
      </c>
      <c r="U466" s="11"/>
      <c r="V466" s="131"/>
    </row>
    <row r="467" spans="1:22" s="16" customFormat="1" ht="24.95" customHeight="1" x14ac:dyDescent="0.3">
      <c r="A467" s="110" t="s">
        <v>637</v>
      </c>
      <c r="B467" s="10"/>
      <c r="C467" s="10"/>
      <c r="D467" s="10"/>
      <c r="E467" s="10"/>
      <c r="F467" s="19"/>
      <c r="G467" s="19"/>
      <c r="H467" s="10"/>
      <c r="I467" s="10"/>
      <c r="J467" s="10"/>
      <c r="K467" s="10"/>
      <c r="L467" s="21"/>
      <c r="M467" s="21"/>
      <c r="N467" s="10"/>
      <c r="O467" s="10"/>
      <c r="P467" s="10"/>
      <c r="Q467" s="10"/>
      <c r="R467" s="10"/>
      <c r="S467" s="68"/>
      <c r="T467" s="170"/>
      <c r="U467" s="11"/>
      <c r="V467" s="131"/>
    </row>
    <row r="468" spans="1:22" s="39" customFormat="1" ht="24.95" customHeight="1" x14ac:dyDescent="0.25">
      <c r="A468" s="107">
        <v>384</v>
      </c>
      <c r="B468" s="29" t="s">
        <v>287</v>
      </c>
      <c r="C468" s="30" t="s">
        <v>638</v>
      </c>
      <c r="D468" s="31" t="s">
        <v>21</v>
      </c>
      <c r="E468" s="34" t="s">
        <v>105</v>
      </c>
      <c r="F468" s="32">
        <v>45620</v>
      </c>
      <c r="G468" s="32">
        <v>45801</v>
      </c>
      <c r="H468" s="33">
        <v>170000</v>
      </c>
      <c r="I468" s="33">
        <v>28571.119999999999</v>
      </c>
      <c r="J468" s="33">
        <v>0</v>
      </c>
      <c r="K468" s="33">
        <f>H468*2.87%</f>
        <v>4879</v>
      </c>
      <c r="L468" s="33">
        <f>H468*7.1%</f>
        <v>12070</v>
      </c>
      <c r="M468" s="35">
        <v>890.22</v>
      </c>
      <c r="N468" s="33">
        <f>H468*3.04%</f>
        <v>5168</v>
      </c>
      <c r="O468" s="33">
        <f>H468*7.09%</f>
        <v>12053</v>
      </c>
      <c r="P468" s="33">
        <f>K468+L468+M468+N468+O468</f>
        <v>35060.22</v>
      </c>
      <c r="Q468" s="33">
        <f>J468</f>
        <v>0</v>
      </c>
      <c r="R468" s="14">
        <f>I468+K468+N468+Q468</f>
        <v>38618.120000000003</v>
      </c>
      <c r="S468" s="33">
        <f>L468+M468+O468</f>
        <v>25013.22</v>
      </c>
      <c r="T468" s="172">
        <f>H468-R468</f>
        <v>131381.88</v>
      </c>
      <c r="U468" s="11"/>
      <c r="V468" s="131"/>
    </row>
    <row r="469" spans="1:22" s="39" customFormat="1" ht="24.95" customHeight="1" x14ac:dyDescent="0.25">
      <c r="A469" s="107">
        <v>385</v>
      </c>
      <c r="B469" s="29" t="s">
        <v>236</v>
      </c>
      <c r="C469" s="86" t="s">
        <v>266</v>
      </c>
      <c r="D469" s="51" t="s">
        <v>21</v>
      </c>
      <c r="E469" s="52" t="s">
        <v>105</v>
      </c>
      <c r="F469" s="55">
        <v>45566</v>
      </c>
      <c r="G469" s="55">
        <v>45748</v>
      </c>
      <c r="H469" s="53">
        <v>90000</v>
      </c>
      <c r="I469" s="53">
        <v>9753.1200000000008</v>
      </c>
      <c r="J469" s="53">
        <v>0</v>
      </c>
      <c r="K469" s="33">
        <f>H469*2.87%</f>
        <v>2583</v>
      </c>
      <c r="L469" s="33">
        <f>H469*7.1%</f>
        <v>6390</v>
      </c>
      <c r="M469" s="54">
        <v>890.22</v>
      </c>
      <c r="N469" s="33">
        <f>H469*3.04%</f>
        <v>2736</v>
      </c>
      <c r="O469" s="33">
        <f>H469*7.09%</f>
        <v>6381</v>
      </c>
      <c r="P469" s="53">
        <f>K469+L469+M469+N469+O469</f>
        <v>18980.22</v>
      </c>
      <c r="Q469" s="53">
        <v>9466</v>
      </c>
      <c r="R469" s="14">
        <f>I469+K469+N469+Q469</f>
        <v>24538.12</v>
      </c>
      <c r="S469" s="33">
        <f>L469+M469+O469</f>
        <v>13661.22</v>
      </c>
      <c r="T469" s="173">
        <f>H469-R469</f>
        <v>65461.88</v>
      </c>
      <c r="U469" s="11"/>
      <c r="V469" s="131"/>
    </row>
    <row r="470" spans="1:22" s="39" customFormat="1" ht="24.95" customHeight="1" x14ac:dyDescent="0.25">
      <c r="A470" s="107">
        <v>386</v>
      </c>
      <c r="B470" s="29" t="s">
        <v>244</v>
      </c>
      <c r="C470" s="86" t="s">
        <v>267</v>
      </c>
      <c r="D470" s="51" t="s">
        <v>21</v>
      </c>
      <c r="E470" s="52" t="s">
        <v>105</v>
      </c>
      <c r="F470" s="55">
        <v>45566</v>
      </c>
      <c r="G470" s="55">
        <v>45748</v>
      </c>
      <c r="H470" s="53">
        <v>85000</v>
      </c>
      <c r="I470" s="53">
        <v>8576.99</v>
      </c>
      <c r="J470" s="53">
        <v>0</v>
      </c>
      <c r="K470" s="33">
        <f>H470*2.87%</f>
        <v>2439.5</v>
      </c>
      <c r="L470" s="33">
        <f>H470*7.1%</f>
        <v>6035</v>
      </c>
      <c r="M470" s="54">
        <v>890.22</v>
      </c>
      <c r="N470" s="33">
        <f>H470*3.04%</f>
        <v>2584</v>
      </c>
      <c r="O470" s="33">
        <f>H470*7.09%</f>
        <v>6026.5</v>
      </c>
      <c r="P470" s="53">
        <f t="shared" ref="P470" si="382">K470+L470+M470+N470+O470</f>
        <v>17975.22</v>
      </c>
      <c r="Q470" s="53">
        <f t="shared" ref="Q470" si="383">J470</f>
        <v>0</v>
      </c>
      <c r="R470" s="14">
        <f>I470+K470+N470+Q470</f>
        <v>13600.49</v>
      </c>
      <c r="S470" s="33">
        <f>L470+M470+O470</f>
        <v>12951.72</v>
      </c>
      <c r="T470" s="173">
        <f>H470-R470</f>
        <v>71399.509999999995</v>
      </c>
      <c r="U470" s="11"/>
      <c r="V470" s="131"/>
    </row>
    <row r="471" spans="1:22" s="39" customFormat="1" ht="24.95" customHeight="1" x14ac:dyDescent="0.25">
      <c r="A471" s="107">
        <v>387</v>
      </c>
      <c r="B471" s="29" t="s">
        <v>247</v>
      </c>
      <c r="C471" s="86" t="s">
        <v>268</v>
      </c>
      <c r="D471" s="51" t="s">
        <v>21</v>
      </c>
      <c r="E471" s="52" t="s">
        <v>105</v>
      </c>
      <c r="F471" s="55">
        <v>45566</v>
      </c>
      <c r="G471" s="55">
        <v>45748</v>
      </c>
      <c r="H471" s="53">
        <v>80000</v>
      </c>
      <c r="I471" s="53">
        <v>7400.87</v>
      </c>
      <c r="J471" s="53">
        <v>0</v>
      </c>
      <c r="K471" s="33">
        <f>H471*2.87%</f>
        <v>2296</v>
      </c>
      <c r="L471" s="33">
        <f>H471*7.1%</f>
        <v>5680</v>
      </c>
      <c r="M471" s="54">
        <v>890.22</v>
      </c>
      <c r="N471" s="33">
        <f>H471*3.04%</f>
        <v>2432</v>
      </c>
      <c r="O471" s="33">
        <f>H471*7.09%</f>
        <v>5672</v>
      </c>
      <c r="P471" s="53">
        <f t="shared" ref="P471:P472" si="384">K471+L471+M471+N471+O471</f>
        <v>16970.22</v>
      </c>
      <c r="Q471" s="53">
        <f t="shared" ref="Q471:Q472" si="385">J471</f>
        <v>0</v>
      </c>
      <c r="R471" s="14">
        <f>I471+K471+N471+Q471</f>
        <v>12128.87</v>
      </c>
      <c r="S471" s="33">
        <f>L471+M471+O471</f>
        <v>12242.22</v>
      </c>
      <c r="T471" s="173">
        <f>H471-R471</f>
        <v>67871.13</v>
      </c>
      <c r="U471" s="11"/>
      <c r="V471" s="131"/>
    </row>
    <row r="472" spans="1:22" s="39" customFormat="1" ht="24.95" customHeight="1" x14ac:dyDescent="0.25">
      <c r="A472" s="107">
        <v>388</v>
      </c>
      <c r="B472" s="29" t="s">
        <v>632</v>
      </c>
      <c r="C472" s="97" t="s">
        <v>133</v>
      </c>
      <c r="D472" s="31" t="s">
        <v>21</v>
      </c>
      <c r="E472" s="31" t="s">
        <v>105</v>
      </c>
      <c r="F472" s="32">
        <v>45658</v>
      </c>
      <c r="G472" s="32">
        <v>45839</v>
      </c>
      <c r="H472" s="33">
        <v>60000</v>
      </c>
      <c r="I472" s="33">
        <v>3486.68</v>
      </c>
      <c r="J472" s="33">
        <v>0</v>
      </c>
      <c r="K472" s="33">
        <f>H472*2.87%</f>
        <v>1722</v>
      </c>
      <c r="L472" s="33">
        <f>H472*7.1%</f>
        <v>4260</v>
      </c>
      <c r="M472" s="33">
        <f>H472*1.15%</f>
        <v>690</v>
      </c>
      <c r="N472" s="33">
        <f>H472*3.04%</f>
        <v>1824</v>
      </c>
      <c r="O472" s="33">
        <f>H472*7.09%</f>
        <v>4254</v>
      </c>
      <c r="P472" s="33">
        <f t="shared" si="384"/>
        <v>12750</v>
      </c>
      <c r="Q472" s="53">
        <f t="shared" si="385"/>
        <v>0</v>
      </c>
      <c r="R472" s="14">
        <f>I472+K472+N472+Q472</f>
        <v>7032.68</v>
      </c>
      <c r="S472" s="33">
        <f>L472+M472+O472</f>
        <v>9204</v>
      </c>
      <c r="T472" s="172">
        <f>H472-R472</f>
        <v>52967.32</v>
      </c>
      <c r="U472" s="11"/>
      <c r="V472" s="131"/>
    </row>
    <row r="473" spans="1:22" s="27" customFormat="1" ht="24.95" customHeight="1" x14ac:dyDescent="0.3">
      <c r="A473" s="110" t="s">
        <v>15</v>
      </c>
      <c r="B473" s="10"/>
      <c r="C473" s="10"/>
      <c r="D473" s="10"/>
      <c r="E473" s="10"/>
      <c r="F473" s="19"/>
      <c r="G473" s="19"/>
      <c r="H473" s="10"/>
      <c r="I473" s="10"/>
      <c r="J473" s="10"/>
      <c r="K473" s="10"/>
      <c r="L473" s="21"/>
      <c r="M473" s="21"/>
      <c r="N473" s="10"/>
      <c r="O473" s="10"/>
      <c r="P473" s="10"/>
      <c r="Q473" s="10"/>
      <c r="R473" s="10"/>
      <c r="S473" s="68"/>
      <c r="T473" s="170"/>
      <c r="U473" s="11"/>
      <c r="V473" s="131"/>
    </row>
    <row r="474" spans="1:22" s="11" customFormat="1" ht="24.95" customHeight="1" x14ac:dyDescent="0.25">
      <c r="A474" s="108">
        <v>389</v>
      </c>
      <c r="B474" s="12" t="s">
        <v>168</v>
      </c>
      <c r="C474" s="8" t="s">
        <v>291</v>
      </c>
      <c r="D474" s="9" t="s">
        <v>21</v>
      </c>
      <c r="E474" s="17" t="s">
        <v>105</v>
      </c>
      <c r="F474" s="13">
        <v>45689</v>
      </c>
      <c r="G474" s="13">
        <v>45870</v>
      </c>
      <c r="H474" s="14">
        <v>140000</v>
      </c>
      <c r="I474" s="14">
        <v>21514.37</v>
      </c>
      <c r="J474" s="14">
        <v>0</v>
      </c>
      <c r="K474" s="14">
        <f t="shared" ref="K474:K482" si="386">H474*2.87%</f>
        <v>4018</v>
      </c>
      <c r="L474" s="14">
        <f t="shared" ref="L474:L482" si="387">H474*7.1%</f>
        <v>9940</v>
      </c>
      <c r="M474" s="22">
        <v>890.22</v>
      </c>
      <c r="N474" s="14">
        <f t="shared" ref="N474:N482" si="388">H474*3.04%</f>
        <v>4256</v>
      </c>
      <c r="O474" s="14">
        <f t="shared" ref="O474:O482" si="389">H474*7.09%</f>
        <v>9926</v>
      </c>
      <c r="P474" s="14">
        <f>K474+L474+M474+N474+O474</f>
        <v>29030.22</v>
      </c>
      <c r="Q474" s="14">
        <v>0</v>
      </c>
      <c r="R474" s="14">
        <f t="shared" ref="R474:R482" si="390">I474+K474+N474+Q474</f>
        <v>29788.37</v>
      </c>
      <c r="S474" s="14">
        <f t="shared" si="368"/>
        <v>20756.22</v>
      </c>
      <c r="T474" s="168">
        <f t="shared" ref="T474:T482" si="391">H474-R474</f>
        <v>110211.63</v>
      </c>
      <c r="V474" s="131"/>
    </row>
    <row r="475" spans="1:22" s="16" customFormat="1" ht="24.95" customHeight="1" x14ac:dyDescent="0.25">
      <c r="A475" s="108">
        <v>390</v>
      </c>
      <c r="B475" s="12" t="s">
        <v>88</v>
      </c>
      <c r="C475" s="8" t="s">
        <v>394</v>
      </c>
      <c r="D475" s="9" t="s">
        <v>21</v>
      </c>
      <c r="E475" s="17" t="s">
        <v>105</v>
      </c>
      <c r="F475" s="13">
        <v>45717</v>
      </c>
      <c r="G475" s="13">
        <v>45901</v>
      </c>
      <c r="H475" s="14">
        <v>75000</v>
      </c>
      <c r="I475" s="14">
        <v>6309.38</v>
      </c>
      <c r="J475" s="14">
        <v>0</v>
      </c>
      <c r="K475" s="14">
        <f t="shared" si="386"/>
        <v>2152.5</v>
      </c>
      <c r="L475" s="14">
        <f t="shared" si="387"/>
        <v>5325</v>
      </c>
      <c r="M475" s="35">
        <f t="shared" ref="M475:M482" si="392">H475*1.15%</f>
        <v>862.5</v>
      </c>
      <c r="N475" s="14">
        <f t="shared" si="388"/>
        <v>2280</v>
      </c>
      <c r="O475" s="14">
        <f t="shared" si="389"/>
        <v>5317.5</v>
      </c>
      <c r="P475" s="14">
        <f t="shared" ref="P475:P481" si="393">K475+L475+M475+N475+O475</f>
        <v>15937.5</v>
      </c>
      <c r="Q475" s="14">
        <v>20431.66</v>
      </c>
      <c r="R475" s="14">
        <f t="shared" si="390"/>
        <v>31173.54</v>
      </c>
      <c r="S475" s="14">
        <f t="shared" si="368"/>
        <v>11505</v>
      </c>
      <c r="T475" s="168">
        <f t="shared" si="391"/>
        <v>43826.46</v>
      </c>
      <c r="U475" s="11"/>
      <c r="V475" s="131"/>
    </row>
    <row r="476" spans="1:22" s="16" customFormat="1" ht="24.95" customHeight="1" x14ac:dyDescent="0.25">
      <c r="A476" s="108">
        <v>391</v>
      </c>
      <c r="B476" s="12" t="s">
        <v>101</v>
      </c>
      <c r="C476" s="43" t="s">
        <v>69</v>
      </c>
      <c r="D476" s="44" t="s">
        <v>21</v>
      </c>
      <c r="E476" s="44" t="s">
        <v>105</v>
      </c>
      <c r="F476" s="45">
        <v>45566</v>
      </c>
      <c r="G476" s="45">
        <v>45748</v>
      </c>
      <c r="H476" s="46">
        <v>48000</v>
      </c>
      <c r="I476" s="46">
        <v>1571.73</v>
      </c>
      <c r="J476" s="46">
        <v>0</v>
      </c>
      <c r="K476" s="14">
        <f t="shared" si="386"/>
        <v>1377.6</v>
      </c>
      <c r="L476" s="14">
        <f t="shared" si="387"/>
        <v>3408</v>
      </c>
      <c r="M476" s="54">
        <f t="shared" si="392"/>
        <v>552</v>
      </c>
      <c r="N476" s="14">
        <f t="shared" si="388"/>
        <v>1459.2</v>
      </c>
      <c r="O476" s="14">
        <f t="shared" si="389"/>
        <v>3403.2</v>
      </c>
      <c r="P476" s="46">
        <f t="shared" si="393"/>
        <v>10200</v>
      </c>
      <c r="Q476" s="46">
        <v>0</v>
      </c>
      <c r="R476" s="14">
        <f t="shared" si="390"/>
        <v>4408.53</v>
      </c>
      <c r="S476" s="14">
        <f t="shared" si="368"/>
        <v>7363.2</v>
      </c>
      <c r="T476" s="169">
        <f t="shared" si="391"/>
        <v>43591.47</v>
      </c>
      <c r="U476" s="11"/>
      <c r="V476" s="131"/>
    </row>
    <row r="477" spans="1:22" s="16" customFormat="1" ht="24.95" customHeight="1" x14ac:dyDescent="0.25">
      <c r="A477" s="108">
        <v>392</v>
      </c>
      <c r="B477" s="12" t="s">
        <v>182</v>
      </c>
      <c r="C477" s="8" t="s">
        <v>183</v>
      </c>
      <c r="D477" s="9" t="s">
        <v>21</v>
      </c>
      <c r="E477" s="17" t="s">
        <v>105</v>
      </c>
      <c r="F477" s="13">
        <v>45717</v>
      </c>
      <c r="G477" s="13">
        <v>45901</v>
      </c>
      <c r="H477" s="14">
        <v>48000</v>
      </c>
      <c r="I477" s="14">
        <v>1571.73</v>
      </c>
      <c r="J477" s="14">
        <v>0</v>
      </c>
      <c r="K477" s="14">
        <f t="shared" si="386"/>
        <v>1377.6</v>
      </c>
      <c r="L477" s="14">
        <f t="shared" si="387"/>
        <v>3408</v>
      </c>
      <c r="M477" s="35">
        <f t="shared" si="392"/>
        <v>552</v>
      </c>
      <c r="N477" s="14">
        <f t="shared" si="388"/>
        <v>1459.2</v>
      </c>
      <c r="O477" s="14">
        <f t="shared" si="389"/>
        <v>3403.2</v>
      </c>
      <c r="P477" s="14">
        <f t="shared" si="393"/>
        <v>10200</v>
      </c>
      <c r="Q477" s="14">
        <v>15373.04</v>
      </c>
      <c r="R477" s="14">
        <f t="shared" si="390"/>
        <v>19781.57</v>
      </c>
      <c r="S477" s="14">
        <f t="shared" si="368"/>
        <v>7363.2</v>
      </c>
      <c r="T477" s="168">
        <f t="shared" si="391"/>
        <v>28218.43</v>
      </c>
      <c r="U477" s="11"/>
      <c r="V477" s="131"/>
    </row>
    <row r="478" spans="1:22" s="16" customFormat="1" ht="24.95" customHeight="1" x14ac:dyDescent="0.25">
      <c r="A478" s="108">
        <v>393</v>
      </c>
      <c r="B478" s="12" t="s">
        <v>300</v>
      </c>
      <c r="C478" s="26" t="s">
        <v>133</v>
      </c>
      <c r="D478" s="9" t="s">
        <v>21</v>
      </c>
      <c r="E478" s="17" t="s">
        <v>104</v>
      </c>
      <c r="F478" s="13">
        <v>45638</v>
      </c>
      <c r="G478" s="13">
        <v>45820</v>
      </c>
      <c r="H478" s="14">
        <v>60000</v>
      </c>
      <c r="I478" s="14">
        <v>3486.68</v>
      </c>
      <c r="J478" s="14">
        <v>0</v>
      </c>
      <c r="K478" s="14">
        <f t="shared" si="386"/>
        <v>1722</v>
      </c>
      <c r="L478" s="14">
        <f t="shared" si="387"/>
        <v>4260</v>
      </c>
      <c r="M478" s="35">
        <f t="shared" si="392"/>
        <v>690</v>
      </c>
      <c r="N478" s="14">
        <f t="shared" si="388"/>
        <v>1824</v>
      </c>
      <c r="O478" s="14">
        <f t="shared" si="389"/>
        <v>4254</v>
      </c>
      <c r="P478" s="14">
        <f t="shared" ref="P478" si="394">K478+L478+M478+N478+O478</f>
        <v>12750</v>
      </c>
      <c r="Q478" s="14">
        <f t="shared" ref="Q478:Q480" si="395">J478</f>
        <v>0</v>
      </c>
      <c r="R478" s="14">
        <f t="shared" si="390"/>
        <v>7032.68</v>
      </c>
      <c r="S478" s="14">
        <f t="shared" si="368"/>
        <v>9204</v>
      </c>
      <c r="T478" s="168">
        <f t="shared" si="391"/>
        <v>52967.32</v>
      </c>
      <c r="U478" s="11"/>
      <c r="V478" s="131"/>
    </row>
    <row r="479" spans="1:22" s="16" customFormat="1" ht="24.95" customHeight="1" x14ac:dyDescent="0.25">
      <c r="A479" s="108">
        <v>394</v>
      </c>
      <c r="B479" s="12" t="s">
        <v>730</v>
      </c>
      <c r="C479" s="26" t="s">
        <v>519</v>
      </c>
      <c r="D479" s="44" t="s">
        <v>21</v>
      </c>
      <c r="E479" s="31" t="s">
        <v>105</v>
      </c>
      <c r="F479" s="32">
        <v>45658</v>
      </c>
      <c r="G479" s="32">
        <v>45839</v>
      </c>
      <c r="H479" s="46">
        <v>70000</v>
      </c>
      <c r="I479" s="46">
        <v>5368.48</v>
      </c>
      <c r="J479" s="46">
        <v>0</v>
      </c>
      <c r="K479" s="14">
        <f t="shared" si="386"/>
        <v>2009</v>
      </c>
      <c r="L479" s="14">
        <f t="shared" si="387"/>
        <v>4970</v>
      </c>
      <c r="M479" s="53">
        <f t="shared" si="392"/>
        <v>805</v>
      </c>
      <c r="N479" s="14">
        <f t="shared" si="388"/>
        <v>2128</v>
      </c>
      <c r="O479" s="14">
        <f t="shared" si="389"/>
        <v>4963</v>
      </c>
      <c r="P479" s="46">
        <f t="shared" si="393"/>
        <v>14875</v>
      </c>
      <c r="Q479" s="33">
        <f t="shared" si="395"/>
        <v>0</v>
      </c>
      <c r="R479" s="14">
        <f t="shared" si="390"/>
        <v>9505.48</v>
      </c>
      <c r="S479" s="14">
        <f t="shared" si="368"/>
        <v>10738</v>
      </c>
      <c r="T479" s="169">
        <f t="shared" si="391"/>
        <v>60494.52</v>
      </c>
      <c r="U479" s="11"/>
      <c r="V479" s="131"/>
    </row>
    <row r="480" spans="1:22" s="16" customFormat="1" ht="24.95" customHeight="1" x14ac:dyDescent="0.25">
      <c r="A480" s="108">
        <v>395</v>
      </c>
      <c r="B480" s="12" t="s">
        <v>523</v>
      </c>
      <c r="C480" s="37" t="s">
        <v>133</v>
      </c>
      <c r="D480" s="44" t="s">
        <v>21</v>
      </c>
      <c r="E480" s="31" t="s">
        <v>105</v>
      </c>
      <c r="F480" s="32">
        <v>45658</v>
      </c>
      <c r="G480" s="32">
        <v>45839</v>
      </c>
      <c r="H480" s="46">
        <v>60000</v>
      </c>
      <c r="I480" s="46">
        <v>3486.68</v>
      </c>
      <c r="J480" s="46">
        <v>0</v>
      </c>
      <c r="K480" s="14">
        <f t="shared" si="386"/>
        <v>1722</v>
      </c>
      <c r="L480" s="14">
        <f t="shared" si="387"/>
        <v>4260</v>
      </c>
      <c r="M480" s="53">
        <f t="shared" si="392"/>
        <v>690</v>
      </c>
      <c r="N480" s="14">
        <f t="shared" si="388"/>
        <v>1824</v>
      </c>
      <c r="O480" s="14">
        <f t="shared" si="389"/>
        <v>4254</v>
      </c>
      <c r="P480" s="46">
        <f t="shared" si="393"/>
        <v>12750</v>
      </c>
      <c r="Q480" s="33">
        <f t="shared" si="395"/>
        <v>0</v>
      </c>
      <c r="R480" s="14">
        <f t="shared" si="390"/>
        <v>7032.68</v>
      </c>
      <c r="S480" s="14">
        <f t="shared" si="368"/>
        <v>9204</v>
      </c>
      <c r="T480" s="169">
        <f t="shared" si="391"/>
        <v>52967.32</v>
      </c>
      <c r="U480" s="11"/>
      <c r="V480" s="131"/>
    </row>
    <row r="481" spans="1:145" s="16" customFormat="1" ht="24.95" customHeight="1" x14ac:dyDescent="0.25">
      <c r="A481" s="108">
        <v>396</v>
      </c>
      <c r="B481" s="12" t="s">
        <v>524</v>
      </c>
      <c r="C481" s="37" t="s">
        <v>133</v>
      </c>
      <c r="D481" s="44" t="s">
        <v>21</v>
      </c>
      <c r="E481" s="31" t="s">
        <v>105</v>
      </c>
      <c r="F481" s="32">
        <v>45658</v>
      </c>
      <c r="G481" s="32">
        <v>45839</v>
      </c>
      <c r="H481" s="46">
        <v>75000</v>
      </c>
      <c r="I481" s="46">
        <v>6309.38</v>
      </c>
      <c r="J481" s="46">
        <v>0</v>
      </c>
      <c r="K481" s="14">
        <f t="shared" si="386"/>
        <v>2152.5</v>
      </c>
      <c r="L481" s="14">
        <f t="shared" si="387"/>
        <v>5325</v>
      </c>
      <c r="M481" s="53">
        <f t="shared" si="392"/>
        <v>862.5</v>
      </c>
      <c r="N481" s="14">
        <f t="shared" si="388"/>
        <v>2280</v>
      </c>
      <c r="O481" s="14">
        <f t="shared" si="389"/>
        <v>5317.5</v>
      </c>
      <c r="P481" s="46">
        <f t="shared" si="393"/>
        <v>15937.5</v>
      </c>
      <c r="Q481" s="33">
        <v>10066</v>
      </c>
      <c r="R481" s="14">
        <f t="shared" si="390"/>
        <v>20807.88</v>
      </c>
      <c r="S481" s="14">
        <f t="shared" si="368"/>
        <v>11505</v>
      </c>
      <c r="T481" s="169">
        <f t="shared" si="391"/>
        <v>54192.12</v>
      </c>
      <c r="U481" s="11"/>
      <c r="V481" s="131"/>
    </row>
    <row r="482" spans="1:145" s="38" customFormat="1" ht="24.95" customHeight="1" x14ac:dyDescent="0.25">
      <c r="A482" s="108">
        <v>397</v>
      </c>
      <c r="B482" s="29" t="s">
        <v>546</v>
      </c>
      <c r="C482" s="37" t="s">
        <v>133</v>
      </c>
      <c r="D482" s="51" t="s">
        <v>21</v>
      </c>
      <c r="E482" s="51" t="s">
        <v>104</v>
      </c>
      <c r="F482" s="55">
        <v>45597</v>
      </c>
      <c r="G482" s="55">
        <v>45778</v>
      </c>
      <c r="H482" s="53">
        <v>60000</v>
      </c>
      <c r="I482" s="53">
        <v>3486.68</v>
      </c>
      <c r="J482" s="53">
        <v>0</v>
      </c>
      <c r="K482" s="33">
        <f t="shared" si="386"/>
        <v>1722</v>
      </c>
      <c r="L482" s="33">
        <f t="shared" si="387"/>
        <v>4260</v>
      </c>
      <c r="M482" s="53">
        <f t="shared" si="392"/>
        <v>690</v>
      </c>
      <c r="N482" s="33">
        <f t="shared" si="388"/>
        <v>1824</v>
      </c>
      <c r="O482" s="33">
        <f t="shared" si="389"/>
        <v>4254</v>
      </c>
      <c r="P482" s="53">
        <f t="shared" ref="P482" si="396">K482+L482+M482+N482+O482</f>
        <v>12750</v>
      </c>
      <c r="Q482" s="33">
        <v>5866</v>
      </c>
      <c r="R482" s="14">
        <f t="shared" si="390"/>
        <v>12898.68</v>
      </c>
      <c r="S482" s="33">
        <f t="shared" si="368"/>
        <v>9204</v>
      </c>
      <c r="T482" s="173">
        <f t="shared" si="391"/>
        <v>47101.32</v>
      </c>
      <c r="U482" s="11"/>
      <c r="V482" s="131"/>
    </row>
    <row r="483" spans="1:145" s="10" customFormat="1" ht="24.95" customHeight="1" x14ac:dyDescent="0.3">
      <c r="A483" s="110" t="s">
        <v>703</v>
      </c>
      <c r="T483" s="170"/>
      <c r="U483" s="132"/>
      <c r="V483" s="132"/>
      <c r="W483" s="132"/>
      <c r="X483" s="132"/>
      <c r="Y483" s="132"/>
      <c r="Z483" s="132"/>
      <c r="AA483" s="132"/>
      <c r="AB483" s="132"/>
      <c r="AC483" s="132"/>
      <c r="AD483" s="132"/>
      <c r="AE483" s="132"/>
      <c r="AF483" s="132"/>
      <c r="AG483" s="132"/>
      <c r="AH483" s="132"/>
      <c r="AI483" s="132"/>
      <c r="AJ483" s="132"/>
      <c r="AK483" s="132"/>
      <c r="AL483" s="132"/>
      <c r="AM483" s="132"/>
      <c r="AN483" s="132"/>
      <c r="AO483" s="132"/>
      <c r="AP483" s="132"/>
      <c r="AQ483" s="132"/>
      <c r="AR483" s="132"/>
      <c r="AS483" s="132"/>
      <c r="AT483" s="132"/>
      <c r="AU483" s="132"/>
      <c r="AV483" s="132"/>
      <c r="AW483" s="132"/>
      <c r="AX483" s="132"/>
      <c r="AY483" s="132"/>
      <c r="AZ483" s="132"/>
      <c r="BA483" s="132"/>
      <c r="BB483" s="132"/>
      <c r="BC483" s="132"/>
      <c r="BD483" s="132"/>
      <c r="BE483" s="132"/>
      <c r="BF483" s="132"/>
      <c r="BG483" s="132"/>
      <c r="BH483" s="132"/>
      <c r="BI483" s="132"/>
      <c r="BJ483" s="132"/>
      <c r="BK483" s="132"/>
      <c r="BL483" s="132"/>
      <c r="BM483" s="132"/>
      <c r="BN483" s="132"/>
      <c r="BO483" s="132"/>
      <c r="BP483" s="132"/>
      <c r="BQ483" s="132"/>
      <c r="BR483" s="132"/>
      <c r="BS483" s="132"/>
      <c r="BT483" s="132"/>
      <c r="BU483" s="132"/>
      <c r="BV483" s="132"/>
      <c r="BW483" s="132"/>
      <c r="BX483" s="132"/>
      <c r="BY483" s="132"/>
      <c r="BZ483" s="132"/>
      <c r="CA483" s="132"/>
      <c r="CB483" s="132"/>
      <c r="CC483" s="132"/>
      <c r="CD483" s="132"/>
      <c r="CE483" s="132"/>
      <c r="CF483" s="132"/>
      <c r="CG483" s="132"/>
      <c r="CH483" s="132"/>
      <c r="CI483" s="132"/>
      <c r="CJ483" s="132"/>
      <c r="CK483" s="132"/>
      <c r="CL483" s="132"/>
      <c r="CM483" s="132"/>
      <c r="CN483" s="132"/>
      <c r="CO483" s="132"/>
      <c r="CP483" s="132"/>
      <c r="CQ483" s="132"/>
      <c r="CR483" s="132"/>
      <c r="CS483" s="132"/>
      <c r="CT483" s="132"/>
      <c r="CU483" s="132"/>
      <c r="CV483" s="132"/>
      <c r="CW483" s="132"/>
      <c r="CX483" s="132"/>
      <c r="CY483" s="132"/>
      <c r="CZ483" s="132"/>
      <c r="DA483" s="132"/>
      <c r="DB483" s="132"/>
      <c r="DC483" s="132"/>
      <c r="DD483" s="132"/>
      <c r="DE483" s="132"/>
      <c r="DF483" s="132"/>
      <c r="DG483" s="132"/>
      <c r="DH483" s="132"/>
      <c r="DI483" s="132"/>
      <c r="DJ483" s="132"/>
      <c r="DK483" s="132"/>
      <c r="DL483" s="132"/>
      <c r="DM483" s="132"/>
      <c r="DN483" s="132"/>
      <c r="DO483" s="132"/>
      <c r="DP483" s="132"/>
      <c r="DQ483" s="132"/>
      <c r="DR483" s="132"/>
      <c r="DS483" s="132"/>
      <c r="DT483" s="132"/>
      <c r="DU483" s="132"/>
      <c r="DV483" s="132"/>
      <c r="DW483" s="132"/>
      <c r="DX483" s="132"/>
      <c r="DY483" s="132"/>
      <c r="DZ483" s="132"/>
      <c r="EA483" s="132"/>
      <c r="EB483" s="132"/>
      <c r="EC483" s="132"/>
      <c r="ED483" s="132"/>
      <c r="EE483" s="132"/>
      <c r="EF483" s="132"/>
      <c r="EG483" s="132"/>
      <c r="EH483" s="132"/>
      <c r="EI483" s="132"/>
      <c r="EJ483" s="132"/>
      <c r="EK483" s="132"/>
      <c r="EL483" s="132"/>
      <c r="EM483" s="132"/>
      <c r="EN483" s="132"/>
      <c r="EO483" s="132"/>
    </row>
    <row r="484" spans="1:145" s="87" customFormat="1" ht="24.95" customHeight="1" x14ac:dyDescent="0.3">
      <c r="A484" s="107">
        <v>398</v>
      </c>
      <c r="B484" s="29" t="s">
        <v>634</v>
      </c>
      <c r="C484" s="30" t="s">
        <v>704</v>
      </c>
      <c r="D484" s="31" t="s">
        <v>21</v>
      </c>
      <c r="E484" s="34" t="s">
        <v>105</v>
      </c>
      <c r="F484" s="32">
        <v>45658</v>
      </c>
      <c r="G484" s="32">
        <v>45839</v>
      </c>
      <c r="H484" s="33">
        <v>140000</v>
      </c>
      <c r="I484" s="33">
        <v>21514.37</v>
      </c>
      <c r="J484" s="33">
        <v>0</v>
      </c>
      <c r="K484" s="33">
        <f>H484*2.87%</f>
        <v>4018</v>
      </c>
      <c r="L484" s="33">
        <f>H484*7.1%</f>
        <v>9940</v>
      </c>
      <c r="M484" s="33">
        <v>890.22</v>
      </c>
      <c r="N484" s="33">
        <f>H484*3.04%</f>
        <v>4256</v>
      </c>
      <c r="O484" s="33">
        <f>H484*7.09%</f>
        <v>9926</v>
      </c>
      <c r="P484" s="33">
        <f>K484+L484+M484+N484+O484</f>
        <v>29030.22</v>
      </c>
      <c r="Q484" s="33">
        <f t="shared" ref="Q484" si="397">J484</f>
        <v>0</v>
      </c>
      <c r="R484" s="14">
        <f>I484+K484+N484+Q484</f>
        <v>29788.37</v>
      </c>
      <c r="S484" s="33">
        <f t="shared" ref="S484" si="398">L484+M484+O484</f>
        <v>20756.22</v>
      </c>
      <c r="T484" s="172">
        <f>H484-R484</f>
        <v>110211.63</v>
      </c>
      <c r="U484" s="11"/>
      <c r="V484" s="131"/>
    </row>
    <row r="485" spans="1:145" s="10" customFormat="1" ht="24.95" customHeight="1" x14ac:dyDescent="0.3">
      <c r="A485" s="110" t="s">
        <v>702</v>
      </c>
      <c r="T485" s="170"/>
      <c r="U485" s="132"/>
      <c r="V485" s="132"/>
      <c r="W485" s="132"/>
      <c r="X485" s="132"/>
      <c r="Y485" s="132"/>
      <c r="Z485" s="132"/>
      <c r="AA485" s="132"/>
      <c r="AB485" s="132"/>
      <c r="AC485" s="132"/>
      <c r="AD485" s="132"/>
      <c r="AE485" s="132"/>
      <c r="AF485" s="132"/>
      <c r="AG485" s="132"/>
      <c r="AH485" s="132"/>
      <c r="AI485" s="132"/>
      <c r="AJ485" s="132"/>
      <c r="AK485" s="132"/>
      <c r="AL485" s="132"/>
      <c r="AM485" s="132"/>
      <c r="AN485" s="132"/>
      <c r="AO485" s="132"/>
      <c r="AP485" s="132"/>
      <c r="AQ485" s="132"/>
      <c r="AR485" s="132"/>
      <c r="AS485" s="132"/>
      <c r="AT485" s="132"/>
      <c r="AU485" s="132"/>
      <c r="AV485" s="132"/>
      <c r="AW485" s="132"/>
      <c r="AX485" s="132"/>
      <c r="AY485" s="132"/>
      <c r="AZ485" s="132"/>
      <c r="BA485" s="132"/>
      <c r="BB485" s="132"/>
      <c r="BC485" s="132"/>
      <c r="BD485" s="132"/>
      <c r="BE485" s="132"/>
      <c r="BF485" s="132"/>
      <c r="BG485" s="132"/>
      <c r="BH485" s="132"/>
      <c r="BI485" s="132"/>
      <c r="BJ485" s="132"/>
      <c r="BK485" s="132"/>
      <c r="BL485" s="132"/>
      <c r="BM485" s="132"/>
      <c r="BN485" s="132"/>
      <c r="BO485" s="132"/>
      <c r="BP485" s="132"/>
      <c r="BQ485" s="132"/>
      <c r="BR485" s="132"/>
      <c r="BS485" s="132"/>
      <c r="BT485" s="132"/>
      <c r="BU485" s="132"/>
      <c r="BV485" s="132"/>
      <c r="BW485" s="132"/>
      <c r="BX485" s="132"/>
      <c r="BY485" s="132"/>
      <c r="BZ485" s="132"/>
      <c r="CA485" s="132"/>
      <c r="CB485" s="132"/>
      <c r="CC485" s="132"/>
      <c r="CD485" s="132"/>
      <c r="CE485" s="132"/>
      <c r="CF485" s="132"/>
      <c r="CG485" s="132"/>
      <c r="CH485" s="132"/>
      <c r="CI485" s="132"/>
      <c r="CJ485" s="132"/>
      <c r="CK485" s="132"/>
      <c r="CL485" s="132"/>
      <c r="CM485" s="132"/>
      <c r="CN485" s="132"/>
      <c r="CO485" s="132"/>
      <c r="CP485" s="132"/>
      <c r="CQ485" s="132"/>
      <c r="CR485" s="132"/>
      <c r="CS485" s="132"/>
      <c r="CT485" s="132"/>
      <c r="CU485" s="132"/>
      <c r="CV485" s="132"/>
      <c r="CW485" s="132"/>
      <c r="CX485" s="132"/>
      <c r="CY485" s="132"/>
      <c r="CZ485" s="132"/>
      <c r="DA485" s="132"/>
      <c r="DB485" s="132"/>
      <c r="DC485" s="132"/>
      <c r="DD485" s="132"/>
      <c r="DE485" s="132"/>
      <c r="DF485" s="132"/>
      <c r="DG485" s="132"/>
      <c r="DH485" s="132"/>
      <c r="DI485" s="132"/>
      <c r="DJ485" s="132"/>
      <c r="DK485" s="132"/>
      <c r="DL485" s="132"/>
      <c r="DM485" s="132"/>
      <c r="DN485" s="132"/>
      <c r="DO485" s="132"/>
      <c r="DP485" s="132"/>
      <c r="DQ485" s="132"/>
      <c r="DR485" s="132"/>
      <c r="DS485" s="132"/>
      <c r="DT485" s="132"/>
      <c r="DU485" s="132"/>
      <c r="DV485" s="132"/>
      <c r="DW485" s="132"/>
      <c r="DX485" s="132"/>
      <c r="DY485" s="132"/>
      <c r="DZ485" s="132"/>
      <c r="EA485" s="132"/>
      <c r="EB485" s="132"/>
      <c r="EC485" s="132"/>
      <c r="ED485" s="132"/>
      <c r="EE485" s="132"/>
      <c r="EF485" s="132"/>
      <c r="EG485" s="132"/>
      <c r="EH485" s="132"/>
      <c r="EI485" s="132"/>
      <c r="EJ485" s="132"/>
      <c r="EK485" s="132"/>
      <c r="EL485" s="132"/>
      <c r="EM485" s="132"/>
      <c r="EN485" s="132"/>
      <c r="EO485" s="132"/>
    </row>
    <row r="486" spans="1:145" s="16" customFormat="1" ht="24.95" customHeight="1" x14ac:dyDescent="0.25">
      <c r="A486" s="108">
        <v>399</v>
      </c>
      <c r="B486" s="12" t="s">
        <v>376</v>
      </c>
      <c r="C486" s="118" t="s">
        <v>692</v>
      </c>
      <c r="D486" s="9" t="s">
        <v>21</v>
      </c>
      <c r="E486" s="17" t="s">
        <v>105</v>
      </c>
      <c r="F486" s="13">
        <v>45597</v>
      </c>
      <c r="G486" s="13">
        <v>45778</v>
      </c>
      <c r="H486" s="14">
        <v>110000</v>
      </c>
      <c r="I486" s="14">
        <v>14457.62</v>
      </c>
      <c r="J486" s="14">
        <v>0</v>
      </c>
      <c r="K486" s="14">
        <f>H486*2.87%</f>
        <v>3157</v>
      </c>
      <c r="L486" s="14">
        <f>H486*7.1%</f>
        <v>7810</v>
      </c>
      <c r="M486" s="22">
        <v>890.22</v>
      </c>
      <c r="N486" s="14">
        <f>H486*3.04%</f>
        <v>3344</v>
      </c>
      <c r="O486" s="14">
        <f>H486*7.09%</f>
        <v>7799</v>
      </c>
      <c r="P486" s="14">
        <f>K486+L486+M486+N486+O486</f>
        <v>23000.22</v>
      </c>
      <c r="Q486" s="14">
        <f>J486</f>
        <v>0</v>
      </c>
      <c r="R486" s="14">
        <f>I486+K486+N486+Q486</f>
        <v>20958.62</v>
      </c>
      <c r="S486" s="14">
        <f>L486+M486+O486</f>
        <v>16499.22</v>
      </c>
      <c r="T486" s="168">
        <f>H486-R486</f>
        <v>89041.38</v>
      </c>
      <c r="U486" s="11"/>
      <c r="V486" s="131"/>
    </row>
    <row r="487" spans="1:145" s="10" customFormat="1" ht="24.95" customHeight="1" x14ac:dyDescent="0.3">
      <c r="A487" s="110" t="s">
        <v>639</v>
      </c>
      <c r="T487" s="170"/>
      <c r="U487" s="132"/>
      <c r="V487" s="132"/>
      <c r="W487" s="132"/>
      <c r="X487" s="132"/>
      <c r="Y487" s="132"/>
      <c r="Z487" s="132"/>
      <c r="AA487" s="132"/>
      <c r="AB487" s="132"/>
      <c r="AC487" s="132"/>
      <c r="AD487" s="132"/>
      <c r="AE487" s="132"/>
      <c r="AF487" s="132"/>
      <c r="AG487" s="132"/>
      <c r="AH487" s="132"/>
      <c r="AI487" s="132"/>
      <c r="AJ487" s="132"/>
      <c r="AK487" s="132"/>
      <c r="AL487" s="132"/>
      <c r="AM487" s="132"/>
      <c r="AN487" s="132"/>
      <c r="AO487" s="132"/>
      <c r="AP487" s="132"/>
      <c r="AQ487" s="132"/>
      <c r="AR487" s="132"/>
      <c r="AS487" s="132"/>
      <c r="AT487" s="132"/>
      <c r="AU487" s="132"/>
      <c r="AV487" s="132"/>
      <c r="AW487" s="132"/>
      <c r="AX487" s="132"/>
      <c r="AY487" s="132"/>
      <c r="AZ487" s="132"/>
      <c r="BA487" s="132"/>
      <c r="BB487" s="132"/>
      <c r="BC487" s="132"/>
      <c r="BD487" s="132"/>
      <c r="BE487" s="132"/>
      <c r="BF487" s="132"/>
      <c r="BG487" s="132"/>
      <c r="BH487" s="132"/>
      <c r="BI487" s="132"/>
      <c r="BJ487" s="132"/>
      <c r="BK487" s="132"/>
      <c r="BL487" s="132"/>
      <c r="BM487" s="132"/>
      <c r="BN487" s="132"/>
      <c r="BO487" s="132"/>
      <c r="BP487" s="132"/>
      <c r="BQ487" s="132"/>
      <c r="BR487" s="132"/>
      <c r="BS487" s="132"/>
      <c r="BT487" s="132"/>
      <c r="BU487" s="132"/>
      <c r="BV487" s="132"/>
      <c r="BW487" s="132"/>
      <c r="BX487" s="132"/>
      <c r="BY487" s="132"/>
      <c r="BZ487" s="132"/>
      <c r="CA487" s="132"/>
      <c r="CB487" s="132"/>
      <c r="CC487" s="132"/>
      <c r="CD487" s="132"/>
      <c r="CE487" s="132"/>
      <c r="CF487" s="132"/>
      <c r="CG487" s="132"/>
      <c r="CH487" s="132"/>
      <c r="CI487" s="132"/>
      <c r="CJ487" s="132"/>
      <c r="CK487" s="132"/>
      <c r="CL487" s="132"/>
      <c r="CM487" s="132"/>
      <c r="CN487" s="132"/>
      <c r="CO487" s="132"/>
      <c r="CP487" s="132"/>
      <c r="CQ487" s="132"/>
      <c r="CR487" s="132"/>
      <c r="CS487" s="132"/>
      <c r="CT487" s="132"/>
      <c r="CU487" s="132"/>
      <c r="CV487" s="132"/>
      <c r="CW487" s="132"/>
      <c r="CX487" s="132"/>
      <c r="CY487" s="132"/>
      <c r="CZ487" s="132"/>
      <c r="DA487" s="132"/>
      <c r="DB487" s="132"/>
      <c r="DC487" s="132"/>
      <c r="DD487" s="132"/>
      <c r="DE487" s="132"/>
      <c r="DF487" s="132"/>
      <c r="DG487" s="132"/>
      <c r="DH487" s="132"/>
      <c r="DI487" s="132"/>
      <c r="DJ487" s="132"/>
      <c r="DK487" s="132"/>
      <c r="DL487" s="132"/>
      <c r="DM487" s="132"/>
      <c r="DN487" s="132"/>
      <c r="DO487" s="132"/>
      <c r="DP487" s="132"/>
      <c r="DQ487" s="132"/>
      <c r="DR487" s="132"/>
      <c r="DS487" s="132"/>
      <c r="DT487" s="132"/>
      <c r="DU487" s="132"/>
      <c r="DV487" s="132"/>
      <c r="DW487" s="132"/>
      <c r="DX487" s="132"/>
      <c r="DY487" s="132"/>
      <c r="DZ487" s="132"/>
      <c r="EA487" s="132"/>
      <c r="EB487" s="132"/>
      <c r="EC487" s="132"/>
      <c r="ED487" s="132"/>
      <c r="EE487" s="132"/>
      <c r="EF487" s="132"/>
      <c r="EG487" s="132"/>
      <c r="EH487" s="132"/>
      <c r="EI487" s="132"/>
      <c r="EJ487" s="132"/>
      <c r="EK487" s="132"/>
      <c r="EL487" s="132"/>
      <c r="EM487" s="132"/>
      <c r="EN487" s="132"/>
      <c r="EO487" s="132"/>
    </row>
    <row r="488" spans="1:145" s="16" customFormat="1" ht="24.95" customHeight="1" x14ac:dyDescent="0.25">
      <c r="A488" s="108">
        <v>400</v>
      </c>
      <c r="B488" s="12" t="s">
        <v>85</v>
      </c>
      <c r="C488" s="8" t="s">
        <v>25</v>
      </c>
      <c r="D488" s="9" t="s">
        <v>21</v>
      </c>
      <c r="E488" s="17" t="s">
        <v>104</v>
      </c>
      <c r="F488" s="13">
        <v>45689</v>
      </c>
      <c r="G488" s="13">
        <v>45870</v>
      </c>
      <c r="H488" s="14">
        <v>90000</v>
      </c>
      <c r="I488" s="14">
        <v>9753.1200000000008</v>
      </c>
      <c r="J488" s="14">
        <v>0</v>
      </c>
      <c r="K488" s="14">
        <f>H488*2.87%</f>
        <v>2583</v>
      </c>
      <c r="L488" s="14">
        <f>H488*7.1%</f>
        <v>6390</v>
      </c>
      <c r="M488" s="22">
        <v>890.22</v>
      </c>
      <c r="N488" s="14">
        <f>H488*3.04%</f>
        <v>2736</v>
      </c>
      <c r="O488" s="14">
        <f>H488*7.09%</f>
        <v>6381</v>
      </c>
      <c r="P488" s="14">
        <f>K488+L488+M488+N488+O488</f>
        <v>18980.22</v>
      </c>
      <c r="Q488" s="14">
        <v>8166</v>
      </c>
      <c r="R488" s="14">
        <f>I488+K488+N488+Q488</f>
        <v>23238.12</v>
      </c>
      <c r="S488" s="14">
        <f t="shared" si="368"/>
        <v>13661.22</v>
      </c>
      <c r="T488" s="168">
        <f>H488-R488</f>
        <v>66761.88</v>
      </c>
      <c r="U488" s="11"/>
      <c r="V488" s="131"/>
    </row>
    <row r="489" spans="1:145" s="10" customFormat="1" ht="24.95" customHeight="1" x14ac:dyDescent="0.3">
      <c r="A489" s="110" t="s">
        <v>610</v>
      </c>
      <c r="T489" s="170"/>
      <c r="U489" s="132"/>
      <c r="V489" s="132"/>
      <c r="W489" s="132"/>
      <c r="X489" s="132"/>
      <c r="Y489" s="132"/>
      <c r="Z489" s="132"/>
      <c r="AA489" s="132"/>
      <c r="AB489" s="132"/>
      <c r="AC489" s="132"/>
      <c r="AD489" s="132"/>
      <c r="AE489" s="132"/>
      <c r="AF489" s="132"/>
      <c r="AG489" s="132"/>
      <c r="AH489" s="132"/>
      <c r="AI489" s="132"/>
      <c r="AJ489" s="132"/>
      <c r="AK489" s="132"/>
      <c r="AL489" s="132"/>
      <c r="AM489" s="132"/>
      <c r="AN489" s="132"/>
      <c r="AO489" s="132"/>
      <c r="AP489" s="132"/>
      <c r="AQ489" s="132"/>
      <c r="AR489" s="132"/>
      <c r="AS489" s="132"/>
      <c r="AT489" s="132"/>
      <c r="AU489" s="132"/>
      <c r="AV489" s="132"/>
      <c r="AW489" s="132"/>
      <c r="AX489" s="132"/>
      <c r="AY489" s="132"/>
      <c r="AZ489" s="132"/>
      <c r="BA489" s="132"/>
      <c r="BB489" s="132"/>
      <c r="BC489" s="132"/>
      <c r="BD489" s="132"/>
      <c r="BE489" s="132"/>
      <c r="BF489" s="132"/>
      <c r="BG489" s="132"/>
      <c r="BH489" s="132"/>
      <c r="BI489" s="132"/>
      <c r="BJ489" s="132"/>
      <c r="BK489" s="132"/>
      <c r="BL489" s="132"/>
      <c r="BM489" s="132"/>
      <c r="BN489" s="132"/>
      <c r="BO489" s="132"/>
      <c r="BP489" s="132"/>
      <c r="BQ489" s="132"/>
      <c r="BR489" s="132"/>
      <c r="BS489" s="132"/>
      <c r="BT489" s="132"/>
      <c r="BU489" s="132"/>
      <c r="BV489" s="132"/>
      <c r="BW489" s="132"/>
      <c r="BX489" s="132"/>
      <c r="BY489" s="132"/>
      <c r="BZ489" s="132"/>
      <c r="CA489" s="132"/>
      <c r="CB489" s="132"/>
      <c r="CC489" s="132"/>
      <c r="CD489" s="132"/>
      <c r="CE489" s="132"/>
      <c r="CF489" s="132"/>
      <c r="CG489" s="132"/>
      <c r="CH489" s="132"/>
      <c r="CI489" s="132"/>
      <c r="CJ489" s="132"/>
      <c r="CK489" s="132"/>
      <c r="CL489" s="132"/>
      <c r="CM489" s="132"/>
      <c r="CN489" s="132"/>
      <c r="CO489" s="132"/>
      <c r="CP489" s="132"/>
      <c r="CQ489" s="132"/>
      <c r="CR489" s="132"/>
      <c r="CS489" s="132"/>
      <c r="CT489" s="132"/>
      <c r="CU489" s="132"/>
      <c r="CV489" s="132"/>
      <c r="CW489" s="132"/>
      <c r="CX489" s="132"/>
      <c r="CY489" s="132"/>
      <c r="CZ489" s="132"/>
      <c r="DA489" s="132"/>
      <c r="DB489" s="132"/>
      <c r="DC489" s="132"/>
      <c r="DD489" s="132"/>
      <c r="DE489" s="132"/>
      <c r="DF489" s="132"/>
      <c r="DG489" s="132"/>
      <c r="DH489" s="132"/>
      <c r="DI489" s="132"/>
      <c r="DJ489" s="132"/>
      <c r="DK489" s="132"/>
      <c r="DL489" s="132"/>
      <c r="DM489" s="132"/>
      <c r="DN489" s="132"/>
      <c r="DO489" s="132"/>
      <c r="DP489" s="132"/>
      <c r="DQ489" s="132"/>
      <c r="DR489" s="132"/>
      <c r="DS489" s="132"/>
      <c r="DT489" s="132"/>
      <c r="DU489" s="132"/>
      <c r="DV489" s="132"/>
      <c r="DW489" s="132"/>
      <c r="DX489" s="132"/>
      <c r="DY489" s="132"/>
      <c r="DZ489" s="132"/>
      <c r="EA489" s="132"/>
      <c r="EB489" s="132"/>
      <c r="EC489" s="132"/>
      <c r="ED489" s="132"/>
      <c r="EE489" s="132"/>
      <c r="EF489" s="132"/>
      <c r="EG489" s="132"/>
      <c r="EH489" s="132"/>
      <c r="EI489" s="132"/>
      <c r="EJ489" s="132"/>
      <c r="EK489" s="132"/>
      <c r="EL489" s="132"/>
      <c r="EM489" s="132"/>
      <c r="EN489" s="132"/>
      <c r="EO489" s="132"/>
    </row>
    <row r="490" spans="1:145" s="16" customFormat="1" ht="24.95" customHeight="1" x14ac:dyDescent="0.25">
      <c r="A490" s="111">
        <v>401</v>
      </c>
      <c r="B490" s="12" t="s">
        <v>184</v>
      </c>
      <c r="C490" s="8" t="s">
        <v>255</v>
      </c>
      <c r="D490" s="9" t="s">
        <v>21</v>
      </c>
      <c r="E490" s="17" t="s">
        <v>104</v>
      </c>
      <c r="F490" s="13">
        <v>45712</v>
      </c>
      <c r="G490" s="13">
        <v>45893</v>
      </c>
      <c r="H490" s="14">
        <v>110000</v>
      </c>
      <c r="I490" s="14">
        <v>14457.62</v>
      </c>
      <c r="J490" s="14">
        <v>0</v>
      </c>
      <c r="K490" s="14">
        <f>H490*2.87%</f>
        <v>3157</v>
      </c>
      <c r="L490" s="14">
        <f>H490*7.1%</f>
        <v>7810</v>
      </c>
      <c r="M490" s="22">
        <v>890.22</v>
      </c>
      <c r="N490" s="14">
        <f>H490*3.04%</f>
        <v>3344</v>
      </c>
      <c r="O490" s="14">
        <f>H490*7.09%</f>
        <v>7799</v>
      </c>
      <c r="P490" s="14">
        <f>K490+L490+M490+N490+O490</f>
        <v>23000.22</v>
      </c>
      <c r="Q490" s="14">
        <v>9966</v>
      </c>
      <c r="R490" s="14">
        <f>I490+K490+N490+Q490</f>
        <v>30924.62</v>
      </c>
      <c r="S490" s="14">
        <f>L490+M490+O490</f>
        <v>16499.22</v>
      </c>
      <c r="T490" s="168">
        <f>H490-R490</f>
        <v>79075.38</v>
      </c>
      <c r="U490" s="11"/>
      <c r="V490" s="131"/>
    </row>
    <row r="491" spans="1:145" s="39" customFormat="1" ht="24.95" customHeight="1" x14ac:dyDescent="0.25">
      <c r="A491" s="107">
        <v>402</v>
      </c>
      <c r="B491" s="29" t="s">
        <v>288</v>
      </c>
      <c r="C491" s="85" t="s">
        <v>133</v>
      </c>
      <c r="D491" s="31" t="s">
        <v>21</v>
      </c>
      <c r="E491" s="34" t="s">
        <v>105</v>
      </c>
      <c r="F491" s="32">
        <v>45597</v>
      </c>
      <c r="G491" s="32">
        <v>45778</v>
      </c>
      <c r="H491" s="33">
        <v>60000</v>
      </c>
      <c r="I491" s="33">
        <v>3486.68</v>
      </c>
      <c r="J491" s="33">
        <v>0</v>
      </c>
      <c r="K491" s="33">
        <f>H491*2.87%</f>
        <v>1722</v>
      </c>
      <c r="L491" s="33">
        <f>H491*7.1%</f>
        <v>4260</v>
      </c>
      <c r="M491" s="35">
        <f>H491*1.15%</f>
        <v>690</v>
      </c>
      <c r="N491" s="33">
        <f>H491*3.04%</f>
        <v>1824</v>
      </c>
      <c r="O491" s="33">
        <f>H491*7.09%</f>
        <v>4254</v>
      </c>
      <c r="P491" s="33">
        <f>K491+L491+M491+N491+O491</f>
        <v>12750</v>
      </c>
      <c r="Q491" s="33">
        <v>9067.69</v>
      </c>
      <c r="R491" s="14">
        <f>I491+K491+N491+Q491</f>
        <v>16100.37</v>
      </c>
      <c r="S491" s="33">
        <f>L491+M491+O491</f>
        <v>9204</v>
      </c>
      <c r="T491" s="172">
        <f>H491-R491</f>
        <v>43899.63</v>
      </c>
      <c r="U491" s="11"/>
      <c r="V491" s="131"/>
    </row>
    <row r="492" spans="1:145" s="10" customFormat="1" ht="24.95" customHeight="1" x14ac:dyDescent="0.3">
      <c r="A492" s="110" t="s">
        <v>357</v>
      </c>
      <c r="T492" s="170"/>
      <c r="U492" s="132"/>
      <c r="V492" s="132"/>
      <c r="W492" s="132"/>
      <c r="X492" s="132"/>
      <c r="Y492" s="132"/>
      <c r="Z492" s="132"/>
      <c r="AA492" s="132"/>
      <c r="AB492" s="132"/>
      <c r="AC492" s="132"/>
      <c r="AD492" s="132"/>
      <c r="AE492" s="132"/>
      <c r="AF492" s="132"/>
      <c r="AG492" s="132"/>
      <c r="AH492" s="132"/>
      <c r="AI492" s="132"/>
      <c r="AJ492" s="132"/>
      <c r="AK492" s="132"/>
      <c r="AL492" s="132"/>
      <c r="AM492" s="132"/>
      <c r="AN492" s="132"/>
      <c r="AO492" s="132"/>
      <c r="AP492" s="132"/>
      <c r="AQ492" s="132"/>
      <c r="AR492" s="132"/>
      <c r="AS492" s="132"/>
      <c r="AT492" s="132"/>
      <c r="AU492" s="132"/>
      <c r="AV492" s="132"/>
      <c r="AW492" s="132"/>
      <c r="AX492" s="132"/>
      <c r="AY492" s="132"/>
      <c r="AZ492" s="132"/>
      <c r="BA492" s="132"/>
      <c r="BB492" s="132"/>
      <c r="BC492" s="132"/>
      <c r="BD492" s="132"/>
      <c r="BE492" s="132"/>
      <c r="BF492" s="132"/>
      <c r="BG492" s="132"/>
      <c r="BH492" s="132"/>
      <c r="BI492" s="132"/>
      <c r="BJ492" s="132"/>
      <c r="BK492" s="132"/>
      <c r="BL492" s="132"/>
      <c r="BM492" s="132"/>
      <c r="BN492" s="132"/>
      <c r="BO492" s="132"/>
      <c r="BP492" s="132"/>
      <c r="BQ492" s="132"/>
      <c r="BR492" s="132"/>
      <c r="BS492" s="132"/>
      <c r="BT492" s="132"/>
      <c r="BU492" s="132"/>
      <c r="BV492" s="132"/>
      <c r="BW492" s="132"/>
      <c r="BX492" s="132"/>
      <c r="BY492" s="132"/>
      <c r="BZ492" s="132"/>
      <c r="CA492" s="132"/>
      <c r="CB492" s="132"/>
      <c r="CC492" s="132"/>
      <c r="CD492" s="132"/>
      <c r="CE492" s="132"/>
      <c r="CF492" s="132"/>
      <c r="CG492" s="132"/>
      <c r="CH492" s="132"/>
      <c r="CI492" s="132"/>
      <c r="CJ492" s="132"/>
      <c r="CK492" s="132"/>
      <c r="CL492" s="132"/>
      <c r="CM492" s="132"/>
      <c r="CN492" s="132"/>
      <c r="CO492" s="132"/>
      <c r="CP492" s="132"/>
      <c r="CQ492" s="132"/>
      <c r="CR492" s="132"/>
      <c r="CS492" s="132"/>
      <c r="CT492" s="132"/>
      <c r="CU492" s="132"/>
      <c r="CV492" s="132"/>
      <c r="CW492" s="132"/>
      <c r="CX492" s="132"/>
      <c r="CY492" s="132"/>
      <c r="CZ492" s="132"/>
      <c r="DA492" s="132"/>
      <c r="DB492" s="132"/>
      <c r="DC492" s="132"/>
      <c r="DD492" s="132"/>
      <c r="DE492" s="132"/>
      <c r="DF492" s="132"/>
      <c r="DG492" s="132"/>
      <c r="DH492" s="132"/>
      <c r="DI492" s="132"/>
      <c r="DJ492" s="132"/>
      <c r="DK492" s="132"/>
      <c r="DL492" s="132"/>
      <c r="DM492" s="132"/>
      <c r="DN492" s="132"/>
      <c r="DO492" s="132"/>
      <c r="DP492" s="132"/>
      <c r="DQ492" s="132"/>
      <c r="DR492" s="132"/>
      <c r="DS492" s="132"/>
      <c r="DT492" s="132"/>
      <c r="DU492" s="132"/>
      <c r="DV492" s="132"/>
      <c r="DW492" s="132"/>
      <c r="DX492" s="132"/>
      <c r="DY492" s="132"/>
      <c r="DZ492" s="132"/>
      <c r="EA492" s="132"/>
      <c r="EB492" s="132"/>
      <c r="EC492" s="132"/>
      <c r="ED492" s="132"/>
      <c r="EE492" s="132"/>
      <c r="EF492" s="132"/>
      <c r="EG492" s="132"/>
      <c r="EH492" s="132"/>
      <c r="EI492" s="132"/>
      <c r="EJ492" s="132"/>
      <c r="EK492" s="132"/>
      <c r="EL492" s="132"/>
      <c r="EM492" s="132"/>
      <c r="EN492" s="132"/>
      <c r="EO492" s="132"/>
    </row>
    <row r="493" spans="1:145" s="11" customFormat="1" ht="24.95" customHeight="1" x14ac:dyDescent="0.25">
      <c r="A493" s="111">
        <v>403</v>
      </c>
      <c r="B493" s="12" t="s">
        <v>358</v>
      </c>
      <c r="C493" s="8" t="s">
        <v>25</v>
      </c>
      <c r="D493" s="9" t="s">
        <v>21</v>
      </c>
      <c r="E493" s="17" t="s">
        <v>104</v>
      </c>
      <c r="F493" s="13">
        <v>45717</v>
      </c>
      <c r="G493" s="13">
        <v>45901</v>
      </c>
      <c r="H493" s="14">
        <v>115000</v>
      </c>
      <c r="I493" s="14">
        <v>15633.74</v>
      </c>
      <c r="J493" s="14">
        <v>0</v>
      </c>
      <c r="K493" s="14">
        <f>H493*2.87%</f>
        <v>3300.5</v>
      </c>
      <c r="L493" s="14">
        <f>H493*7.1%</f>
        <v>8165</v>
      </c>
      <c r="M493" s="22">
        <v>890.22</v>
      </c>
      <c r="N493" s="14">
        <f>H493*3.04%</f>
        <v>3496</v>
      </c>
      <c r="O493" s="14">
        <f>H493*7.09%</f>
        <v>8153.5</v>
      </c>
      <c r="P493" s="14">
        <f>K493+L493+M493+N493+O493</f>
        <v>24005.22</v>
      </c>
      <c r="Q493" s="14">
        <f>J493</f>
        <v>0</v>
      </c>
      <c r="R493" s="14">
        <f>I493+K493+N493+Q493</f>
        <v>22430.240000000002</v>
      </c>
      <c r="S493" s="14">
        <f>L493+M493+O493</f>
        <v>17208.72</v>
      </c>
      <c r="T493" s="168">
        <f>H493-R493</f>
        <v>92569.76</v>
      </c>
      <c r="V493" s="131"/>
    </row>
    <row r="494" spans="1:145" s="10" customFormat="1" ht="24.95" customHeight="1" x14ac:dyDescent="0.3">
      <c r="A494" s="110" t="s">
        <v>79</v>
      </c>
      <c r="T494" s="170"/>
      <c r="U494" s="132"/>
      <c r="V494" s="132"/>
      <c r="W494" s="132"/>
      <c r="X494" s="132"/>
      <c r="Y494" s="132"/>
      <c r="Z494" s="132"/>
      <c r="AA494" s="132"/>
      <c r="AB494" s="132"/>
      <c r="AC494" s="132"/>
      <c r="AD494" s="132"/>
      <c r="AE494" s="132"/>
      <c r="AF494" s="132"/>
      <c r="AG494" s="132"/>
      <c r="AH494" s="132"/>
      <c r="AI494" s="132"/>
      <c r="AJ494" s="132"/>
      <c r="AK494" s="132"/>
      <c r="AL494" s="132"/>
      <c r="AM494" s="132"/>
      <c r="AN494" s="132"/>
      <c r="AO494" s="132"/>
      <c r="AP494" s="132"/>
      <c r="AQ494" s="132"/>
      <c r="AR494" s="132"/>
      <c r="AS494" s="132"/>
      <c r="AT494" s="132"/>
      <c r="AU494" s="132"/>
      <c r="AV494" s="132"/>
      <c r="AW494" s="132"/>
      <c r="AX494" s="132"/>
      <c r="AY494" s="132"/>
      <c r="AZ494" s="132"/>
      <c r="BA494" s="132"/>
      <c r="BB494" s="132"/>
      <c r="BC494" s="132"/>
      <c r="BD494" s="132"/>
      <c r="BE494" s="132"/>
      <c r="BF494" s="132"/>
      <c r="BG494" s="132"/>
      <c r="BH494" s="132"/>
      <c r="BI494" s="132"/>
      <c r="BJ494" s="132"/>
      <c r="BK494" s="132"/>
      <c r="BL494" s="132"/>
      <c r="BM494" s="132"/>
      <c r="BN494" s="132"/>
      <c r="BO494" s="132"/>
      <c r="BP494" s="132"/>
      <c r="BQ494" s="132"/>
      <c r="BR494" s="132"/>
      <c r="BS494" s="132"/>
      <c r="BT494" s="132"/>
      <c r="BU494" s="132"/>
      <c r="BV494" s="132"/>
      <c r="BW494" s="132"/>
      <c r="BX494" s="132"/>
      <c r="BY494" s="132"/>
      <c r="BZ494" s="132"/>
      <c r="CA494" s="132"/>
      <c r="CB494" s="132"/>
      <c r="CC494" s="132"/>
      <c r="CD494" s="132"/>
      <c r="CE494" s="132"/>
      <c r="CF494" s="132"/>
      <c r="CG494" s="132"/>
      <c r="CH494" s="132"/>
      <c r="CI494" s="132"/>
      <c r="CJ494" s="132"/>
      <c r="CK494" s="132"/>
      <c r="CL494" s="132"/>
      <c r="CM494" s="132"/>
      <c r="CN494" s="132"/>
      <c r="CO494" s="132"/>
      <c r="CP494" s="132"/>
      <c r="CQ494" s="132"/>
      <c r="CR494" s="132"/>
      <c r="CS494" s="132"/>
      <c r="CT494" s="132"/>
      <c r="CU494" s="132"/>
      <c r="CV494" s="132"/>
      <c r="CW494" s="132"/>
      <c r="CX494" s="132"/>
      <c r="CY494" s="132"/>
      <c r="CZ494" s="132"/>
      <c r="DA494" s="132"/>
      <c r="DB494" s="132"/>
      <c r="DC494" s="132"/>
      <c r="DD494" s="132"/>
      <c r="DE494" s="132"/>
      <c r="DF494" s="132"/>
      <c r="DG494" s="132"/>
      <c r="DH494" s="132"/>
      <c r="DI494" s="132"/>
      <c r="DJ494" s="132"/>
      <c r="DK494" s="132"/>
      <c r="DL494" s="132"/>
      <c r="DM494" s="132"/>
      <c r="DN494" s="132"/>
      <c r="DO494" s="132"/>
      <c r="DP494" s="132"/>
      <c r="DQ494" s="132"/>
      <c r="DR494" s="132"/>
      <c r="DS494" s="132"/>
      <c r="DT494" s="132"/>
      <c r="DU494" s="132"/>
      <c r="DV494" s="132"/>
      <c r="DW494" s="132"/>
      <c r="DX494" s="132"/>
      <c r="DY494" s="132"/>
      <c r="DZ494" s="132"/>
      <c r="EA494" s="132"/>
      <c r="EB494" s="132"/>
      <c r="EC494" s="132"/>
      <c r="ED494" s="132"/>
      <c r="EE494" s="132"/>
      <c r="EF494" s="132"/>
      <c r="EG494" s="132"/>
      <c r="EH494" s="132"/>
      <c r="EI494" s="132"/>
      <c r="EJ494" s="132"/>
      <c r="EK494" s="132"/>
      <c r="EL494" s="132"/>
      <c r="EM494" s="132"/>
      <c r="EN494" s="132"/>
      <c r="EO494" s="132"/>
    </row>
    <row r="495" spans="1:145" s="11" customFormat="1" ht="24.95" customHeight="1" x14ac:dyDescent="0.25">
      <c r="A495" s="108">
        <v>404</v>
      </c>
      <c r="B495" s="12" t="s">
        <v>316</v>
      </c>
      <c r="C495" s="8" t="s">
        <v>291</v>
      </c>
      <c r="D495" s="9" t="s">
        <v>21</v>
      </c>
      <c r="E495" s="17" t="s">
        <v>105</v>
      </c>
      <c r="F495" s="45">
        <v>45669</v>
      </c>
      <c r="G495" s="45">
        <v>45850</v>
      </c>
      <c r="H495" s="14">
        <v>131000</v>
      </c>
      <c r="I495" s="14">
        <v>19397.34</v>
      </c>
      <c r="J495" s="14">
        <v>0</v>
      </c>
      <c r="K495" s="14">
        <f t="shared" ref="K495:K509" si="399">H495*2.87%</f>
        <v>3759.7</v>
      </c>
      <c r="L495" s="14">
        <f t="shared" ref="L495:L509" si="400">H495*7.1%</f>
        <v>9301</v>
      </c>
      <c r="M495" s="22">
        <v>890.22</v>
      </c>
      <c r="N495" s="14">
        <f t="shared" ref="N495:N509" si="401">H495*3.04%</f>
        <v>3982.4</v>
      </c>
      <c r="O495" s="14">
        <f t="shared" ref="O495:O509" si="402">H495*7.09%</f>
        <v>9287.9</v>
      </c>
      <c r="P495" s="14">
        <f>K495+L495+M495+N495+O495</f>
        <v>27221.22</v>
      </c>
      <c r="Q495" s="14">
        <v>11996</v>
      </c>
      <c r="R495" s="14">
        <f t="shared" ref="R495:R509" si="403">I495+K495+N495+Q495</f>
        <v>39135.440000000002</v>
      </c>
      <c r="S495" s="14">
        <f t="shared" si="368"/>
        <v>19479.12</v>
      </c>
      <c r="T495" s="168">
        <f t="shared" ref="T495:T509" si="404">H495-R495</f>
        <v>91864.56</v>
      </c>
      <c r="V495" s="131"/>
    </row>
    <row r="496" spans="1:145" s="16" customFormat="1" ht="24.95" customHeight="1" x14ac:dyDescent="0.25">
      <c r="A496" s="108">
        <v>405</v>
      </c>
      <c r="B496" s="12" t="s">
        <v>65</v>
      </c>
      <c r="C496" s="43" t="s">
        <v>261</v>
      </c>
      <c r="D496" s="44" t="s">
        <v>21</v>
      </c>
      <c r="E496" s="48" t="s">
        <v>105</v>
      </c>
      <c r="F496" s="45">
        <v>45581</v>
      </c>
      <c r="G496" s="45">
        <v>45763</v>
      </c>
      <c r="H496" s="46">
        <v>75000</v>
      </c>
      <c r="I496" s="46">
        <v>6309.38</v>
      </c>
      <c r="J496" s="46">
        <v>0</v>
      </c>
      <c r="K496" s="14">
        <f t="shared" si="399"/>
        <v>2152.5</v>
      </c>
      <c r="L496" s="14">
        <f t="shared" si="400"/>
        <v>5325</v>
      </c>
      <c r="M496" s="35">
        <f>H496*1.15%</f>
        <v>862.5</v>
      </c>
      <c r="N496" s="14">
        <f t="shared" si="401"/>
        <v>2280</v>
      </c>
      <c r="O496" s="14">
        <f t="shared" si="402"/>
        <v>5317.5</v>
      </c>
      <c r="P496" s="46">
        <f t="shared" ref="P496:P507" si="405">K496+L496+M496+N496+O496</f>
        <v>15937.5</v>
      </c>
      <c r="Q496" s="46">
        <f t="shared" ref="Q496:Q579" si="406">J496</f>
        <v>0</v>
      </c>
      <c r="R496" s="14">
        <f t="shared" si="403"/>
        <v>10741.88</v>
      </c>
      <c r="S496" s="14">
        <f t="shared" si="368"/>
        <v>11505</v>
      </c>
      <c r="T496" s="169">
        <f t="shared" si="404"/>
        <v>64258.12</v>
      </c>
      <c r="U496" s="11"/>
      <c r="V496" s="131"/>
    </row>
    <row r="497" spans="1:145" s="16" customFormat="1" ht="24.95" customHeight="1" x14ac:dyDescent="0.25">
      <c r="A497" s="108">
        <v>406</v>
      </c>
      <c r="B497" s="12" t="s">
        <v>189</v>
      </c>
      <c r="C497" s="8" t="s">
        <v>270</v>
      </c>
      <c r="D497" s="9" t="s">
        <v>21</v>
      </c>
      <c r="E497" s="17" t="s">
        <v>105</v>
      </c>
      <c r="F497" s="13">
        <v>45599</v>
      </c>
      <c r="G497" s="13">
        <v>45780</v>
      </c>
      <c r="H497" s="14">
        <v>90000</v>
      </c>
      <c r="I497" s="14">
        <v>9753.1200000000008</v>
      </c>
      <c r="J497" s="14">
        <v>0</v>
      </c>
      <c r="K497" s="14">
        <f t="shared" si="399"/>
        <v>2583</v>
      </c>
      <c r="L497" s="14">
        <f t="shared" si="400"/>
        <v>6390</v>
      </c>
      <c r="M497" s="22">
        <v>890.22</v>
      </c>
      <c r="N497" s="14">
        <f t="shared" si="401"/>
        <v>2736</v>
      </c>
      <c r="O497" s="14">
        <f t="shared" si="402"/>
        <v>6381</v>
      </c>
      <c r="P497" s="14">
        <f t="shared" si="405"/>
        <v>18980.22</v>
      </c>
      <c r="Q497" s="14">
        <v>11066</v>
      </c>
      <c r="R497" s="14">
        <f t="shared" si="403"/>
        <v>26138.12</v>
      </c>
      <c r="S497" s="14">
        <f t="shared" si="368"/>
        <v>13661.22</v>
      </c>
      <c r="T497" s="168">
        <f t="shared" si="404"/>
        <v>63861.88</v>
      </c>
      <c r="U497" s="11"/>
      <c r="V497" s="131"/>
    </row>
    <row r="498" spans="1:145" s="16" customFormat="1" ht="24.95" customHeight="1" x14ac:dyDescent="0.25">
      <c r="A498" s="108">
        <v>407</v>
      </c>
      <c r="B498" s="12" t="s">
        <v>63</v>
      </c>
      <c r="C498" s="43" t="s">
        <v>32</v>
      </c>
      <c r="D498" s="44" t="s">
        <v>21</v>
      </c>
      <c r="E498" s="48" t="s">
        <v>105</v>
      </c>
      <c r="F498" s="45">
        <v>45581</v>
      </c>
      <c r="G498" s="45">
        <v>45763</v>
      </c>
      <c r="H498" s="46">
        <v>60000</v>
      </c>
      <c r="I498" s="46">
        <v>2800.49</v>
      </c>
      <c r="J498" s="46">
        <v>0</v>
      </c>
      <c r="K498" s="14">
        <f t="shared" si="399"/>
        <v>1722</v>
      </c>
      <c r="L498" s="14">
        <f t="shared" si="400"/>
        <v>4260</v>
      </c>
      <c r="M498" s="54">
        <f t="shared" ref="M498:M509" si="407">H498*1.15%</f>
        <v>690</v>
      </c>
      <c r="N498" s="14">
        <f t="shared" si="401"/>
        <v>1824</v>
      </c>
      <c r="O498" s="14">
        <f t="shared" si="402"/>
        <v>4254</v>
      </c>
      <c r="P498" s="46">
        <f t="shared" si="405"/>
        <v>12750</v>
      </c>
      <c r="Q498" s="46">
        <v>13484.42</v>
      </c>
      <c r="R498" s="14">
        <f t="shared" si="403"/>
        <v>19830.91</v>
      </c>
      <c r="S498" s="14">
        <f t="shared" si="368"/>
        <v>9204</v>
      </c>
      <c r="T498" s="169">
        <f t="shared" si="404"/>
        <v>40169.089999999997</v>
      </c>
      <c r="U498" s="11"/>
      <c r="V498" s="131"/>
    </row>
    <row r="499" spans="1:145" s="16" customFormat="1" ht="24.95" customHeight="1" x14ac:dyDescent="0.25">
      <c r="A499" s="108">
        <v>408</v>
      </c>
      <c r="B499" s="12" t="s">
        <v>113</v>
      </c>
      <c r="C499" s="43" t="s">
        <v>262</v>
      </c>
      <c r="D499" s="44" t="s">
        <v>21</v>
      </c>
      <c r="E499" s="48" t="s">
        <v>105</v>
      </c>
      <c r="F499" s="45">
        <v>45566</v>
      </c>
      <c r="G499" s="45">
        <v>45748</v>
      </c>
      <c r="H499" s="46">
        <v>60000</v>
      </c>
      <c r="I499" s="46">
        <v>3486.68</v>
      </c>
      <c r="J499" s="46">
        <v>0</v>
      </c>
      <c r="K499" s="14">
        <f t="shared" si="399"/>
        <v>1722</v>
      </c>
      <c r="L499" s="14">
        <f t="shared" si="400"/>
        <v>4260</v>
      </c>
      <c r="M499" s="54">
        <f t="shared" si="407"/>
        <v>690</v>
      </c>
      <c r="N499" s="14">
        <f t="shared" si="401"/>
        <v>1824</v>
      </c>
      <c r="O499" s="14">
        <f t="shared" si="402"/>
        <v>4254</v>
      </c>
      <c r="P499" s="46">
        <f t="shared" si="405"/>
        <v>12750</v>
      </c>
      <c r="Q499" s="46">
        <f t="shared" si="406"/>
        <v>0</v>
      </c>
      <c r="R499" s="14">
        <f t="shared" si="403"/>
        <v>7032.68</v>
      </c>
      <c r="S499" s="14">
        <f t="shared" si="368"/>
        <v>9204</v>
      </c>
      <c r="T499" s="169">
        <f t="shared" si="404"/>
        <v>52967.32</v>
      </c>
      <c r="U499" s="11"/>
      <c r="V499" s="131"/>
    </row>
    <row r="500" spans="1:145" s="16" customFormat="1" ht="24.95" customHeight="1" x14ac:dyDescent="0.25">
      <c r="A500" s="108">
        <v>409</v>
      </c>
      <c r="B500" s="12" t="s">
        <v>123</v>
      </c>
      <c r="C500" s="8" t="s">
        <v>262</v>
      </c>
      <c r="D500" s="9" t="s">
        <v>21</v>
      </c>
      <c r="E500" s="9" t="s">
        <v>104</v>
      </c>
      <c r="F500" s="45">
        <v>45671</v>
      </c>
      <c r="G500" s="45">
        <v>45852</v>
      </c>
      <c r="H500" s="14">
        <v>60000</v>
      </c>
      <c r="I500" s="14">
        <v>3486.68</v>
      </c>
      <c r="J500" s="14">
        <v>0</v>
      </c>
      <c r="K500" s="14">
        <f t="shared" si="399"/>
        <v>1722</v>
      </c>
      <c r="L500" s="14">
        <f t="shared" si="400"/>
        <v>4260</v>
      </c>
      <c r="M500" s="35">
        <f t="shared" si="407"/>
        <v>690</v>
      </c>
      <c r="N500" s="14">
        <f t="shared" si="401"/>
        <v>1824</v>
      </c>
      <c r="O500" s="14">
        <f t="shared" si="402"/>
        <v>4254</v>
      </c>
      <c r="P500" s="14">
        <f t="shared" si="405"/>
        <v>12750</v>
      </c>
      <c r="Q500" s="14">
        <f t="shared" si="406"/>
        <v>0</v>
      </c>
      <c r="R500" s="14">
        <f t="shared" si="403"/>
        <v>7032.68</v>
      </c>
      <c r="S500" s="14">
        <f t="shared" si="368"/>
        <v>9204</v>
      </c>
      <c r="T500" s="168">
        <f t="shared" si="404"/>
        <v>52967.32</v>
      </c>
      <c r="U500" s="11"/>
      <c r="V500" s="131"/>
    </row>
    <row r="501" spans="1:145" s="16" customFormat="1" ht="24.95" customHeight="1" x14ac:dyDescent="0.25">
      <c r="A501" s="108">
        <v>410</v>
      </c>
      <c r="B501" s="12" t="s">
        <v>120</v>
      </c>
      <c r="C501" s="8" t="s">
        <v>262</v>
      </c>
      <c r="D501" s="9" t="s">
        <v>21</v>
      </c>
      <c r="E501" s="17" t="s">
        <v>104</v>
      </c>
      <c r="F501" s="32">
        <v>45658</v>
      </c>
      <c r="G501" s="32">
        <v>45839</v>
      </c>
      <c r="H501" s="14">
        <v>60000</v>
      </c>
      <c r="I501" s="14">
        <v>3486.68</v>
      </c>
      <c r="J501" s="14">
        <v>0</v>
      </c>
      <c r="K501" s="14">
        <f t="shared" si="399"/>
        <v>1722</v>
      </c>
      <c r="L501" s="14">
        <f t="shared" si="400"/>
        <v>4260</v>
      </c>
      <c r="M501" s="35">
        <f t="shared" si="407"/>
        <v>690</v>
      </c>
      <c r="N501" s="14">
        <f t="shared" si="401"/>
        <v>1824</v>
      </c>
      <c r="O501" s="14">
        <f t="shared" si="402"/>
        <v>4254</v>
      </c>
      <c r="P501" s="14">
        <f t="shared" si="405"/>
        <v>12750</v>
      </c>
      <c r="Q501" s="14">
        <f t="shared" si="406"/>
        <v>0</v>
      </c>
      <c r="R501" s="14">
        <f t="shared" si="403"/>
        <v>7032.68</v>
      </c>
      <c r="S501" s="14">
        <f t="shared" si="368"/>
        <v>9204</v>
      </c>
      <c r="T501" s="168">
        <f t="shared" si="404"/>
        <v>52967.32</v>
      </c>
      <c r="U501" s="11"/>
      <c r="V501" s="131"/>
    </row>
    <row r="502" spans="1:145" s="16" customFormat="1" ht="24.95" customHeight="1" x14ac:dyDescent="0.25">
      <c r="A502" s="108">
        <v>411</v>
      </c>
      <c r="B502" s="12" t="s">
        <v>112</v>
      </c>
      <c r="C502" s="43" t="s">
        <v>262</v>
      </c>
      <c r="D502" s="44" t="s">
        <v>21</v>
      </c>
      <c r="E502" s="48" t="s">
        <v>105</v>
      </c>
      <c r="F502" s="45">
        <v>45566</v>
      </c>
      <c r="G502" s="45">
        <v>45748</v>
      </c>
      <c r="H502" s="46">
        <v>60000</v>
      </c>
      <c r="I502" s="46">
        <v>3486.68</v>
      </c>
      <c r="J502" s="46">
        <v>0</v>
      </c>
      <c r="K502" s="14">
        <f t="shared" si="399"/>
        <v>1722</v>
      </c>
      <c r="L502" s="14">
        <f t="shared" si="400"/>
        <v>4260</v>
      </c>
      <c r="M502" s="54">
        <f t="shared" si="407"/>
        <v>690</v>
      </c>
      <c r="N502" s="14">
        <f t="shared" si="401"/>
        <v>1824</v>
      </c>
      <c r="O502" s="14">
        <f t="shared" si="402"/>
        <v>4254</v>
      </c>
      <c r="P502" s="46">
        <f t="shared" si="405"/>
        <v>12750</v>
      </c>
      <c r="Q502" s="46">
        <v>10666</v>
      </c>
      <c r="R502" s="14">
        <f t="shared" si="403"/>
        <v>17698.68</v>
      </c>
      <c r="S502" s="14">
        <f t="shared" si="368"/>
        <v>9204</v>
      </c>
      <c r="T502" s="169">
        <f t="shared" si="404"/>
        <v>42301.32</v>
      </c>
      <c r="U502" s="11"/>
      <c r="V502" s="131"/>
    </row>
    <row r="503" spans="1:145" s="16" customFormat="1" ht="24.95" customHeight="1" x14ac:dyDescent="0.25">
      <c r="A503" s="108">
        <v>412</v>
      </c>
      <c r="B503" s="12" t="s">
        <v>115</v>
      </c>
      <c r="C503" s="43" t="s">
        <v>260</v>
      </c>
      <c r="D503" s="44" t="s">
        <v>21</v>
      </c>
      <c r="E503" s="48" t="s">
        <v>105</v>
      </c>
      <c r="F503" s="45">
        <v>45566</v>
      </c>
      <c r="G503" s="45">
        <v>45748</v>
      </c>
      <c r="H503" s="46">
        <v>55000</v>
      </c>
      <c r="I503" s="46">
        <v>2559.6799999999998</v>
      </c>
      <c r="J503" s="46">
        <v>0</v>
      </c>
      <c r="K503" s="14">
        <f t="shared" si="399"/>
        <v>1578.5</v>
      </c>
      <c r="L503" s="14">
        <f t="shared" si="400"/>
        <v>3905</v>
      </c>
      <c r="M503" s="54">
        <f t="shared" si="407"/>
        <v>632.5</v>
      </c>
      <c r="N503" s="14">
        <f t="shared" si="401"/>
        <v>1672</v>
      </c>
      <c r="O503" s="14">
        <f t="shared" si="402"/>
        <v>3899.5</v>
      </c>
      <c r="P503" s="46">
        <f t="shared" si="405"/>
        <v>11687.5</v>
      </c>
      <c r="Q503" s="46">
        <f t="shared" si="406"/>
        <v>0</v>
      </c>
      <c r="R503" s="14">
        <f t="shared" si="403"/>
        <v>5810.18</v>
      </c>
      <c r="S503" s="14">
        <f t="shared" si="368"/>
        <v>8437</v>
      </c>
      <c r="T503" s="169">
        <f t="shared" si="404"/>
        <v>49189.82</v>
      </c>
      <c r="U503" s="11"/>
      <c r="V503" s="131"/>
    </row>
    <row r="504" spans="1:145" s="16" customFormat="1" ht="24.95" customHeight="1" x14ac:dyDescent="0.25">
      <c r="A504" s="108">
        <v>413</v>
      </c>
      <c r="B504" s="12" t="s">
        <v>110</v>
      </c>
      <c r="C504" s="43" t="s">
        <v>260</v>
      </c>
      <c r="D504" s="44" t="s">
        <v>21</v>
      </c>
      <c r="E504" s="48" t="s">
        <v>105</v>
      </c>
      <c r="F504" s="45">
        <v>45566</v>
      </c>
      <c r="G504" s="45">
        <v>45748</v>
      </c>
      <c r="H504" s="46">
        <v>55000</v>
      </c>
      <c r="I504" s="46">
        <v>2559.6799999999998</v>
      </c>
      <c r="J504" s="46">
        <v>0</v>
      </c>
      <c r="K504" s="14">
        <f t="shared" si="399"/>
        <v>1578.5</v>
      </c>
      <c r="L504" s="14">
        <f t="shared" si="400"/>
        <v>3905</v>
      </c>
      <c r="M504" s="54">
        <f t="shared" si="407"/>
        <v>632.5</v>
      </c>
      <c r="N504" s="14">
        <f t="shared" si="401"/>
        <v>1672</v>
      </c>
      <c r="O504" s="14">
        <f t="shared" si="402"/>
        <v>3899.5</v>
      </c>
      <c r="P504" s="46">
        <f t="shared" si="405"/>
        <v>11687.5</v>
      </c>
      <c r="Q504" s="46">
        <f t="shared" si="406"/>
        <v>0</v>
      </c>
      <c r="R504" s="14">
        <f t="shared" si="403"/>
        <v>5810.18</v>
      </c>
      <c r="S504" s="14">
        <f t="shared" si="368"/>
        <v>8437</v>
      </c>
      <c r="T504" s="169">
        <f t="shared" si="404"/>
        <v>49189.82</v>
      </c>
      <c r="U504" s="11"/>
      <c r="V504" s="131"/>
    </row>
    <row r="505" spans="1:145" s="16" customFormat="1" ht="24.95" customHeight="1" x14ac:dyDescent="0.25">
      <c r="A505" s="108">
        <v>414</v>
      </c>
      <c r="B505" s="12" t="s">
        <v>109</v>
      </c>
      <c r="C505" s="43" t="s">
        <v>260</v>
      </c>
      <c r="D505" s="44" t="s">
        <v>21</v>
      </c>
      <c r="E505" s="48" t="s">
        <v>105</v>
      </c>
      <c r="F505" s="45">
        <v>45566</v>
      </c>
      <c r="G505" s="45">
        <v>45748</v>
      </c>
      <c r="H505" s="46">
        <v>55000</v>
      </c>
      <c r="I505" s="46">
        <v>2559.6799999999998</v>
      </c>
      <c r="J505" s="46">
        <v>0</v>
      </c>
      <c r="K505" s="14">
        <f t="shared" si="399"/>
        <v>1578.5</v>
      </c>
      <c r="L505" s="14">
        <f t="shared" si="400"/>
        <v>3905</v>
      </c>
      <c r="M505" s="54">
        <f t="shared" si="407"/>
        <v>632.5</v>
      </c>
      <c r="N505" s="14">
        <f t="shared" si="401"/>
        <v>1672</v>
      </c>
      <c r="O505" s="14">
        <f t="shared" si="402"/>
        <v>3899.5</v>
      </c>
      <c r="P505" s="46">
        <f t="shared" si="405"/>
        <v>11687.5</v>
      </c>
      <c r="Q505" s="46">
        <v>10066</v>
      </c>
      <c r="R505" s="14">
        <f t="shared" si="403"/>
        <v>15876.18</v>
      </c>
      <c r="S505" s="14">
        <f t="shared" si="368"/>
        <v>8437</v>
      </c>
      <c r="T505" s="169">
        <f t="shared" si="404"/>
        <v>39123.82</v>
      </c>
      <c r="U505" s="11"/>
      <c r="V505" s="131"/>
    </row>
    <row r="506" spans="1:145" s="16" customFormat="1" ht="24.95" customHeight="1" x14ac:dyDescent="0.25">
      <c r="A506" s="108">
        <v>415</v>
      </c>
      <c r="B506" s="12" t="s">
        <v>89</v>
      </c>
      <c r="C506" s="8" t="s">
        <v>61</v>
      </c>
      <c r="D506" s="9" t="s">
        <v>21</v>
      </c>
      <c r="E506" s="9" t="s">
        <v>104</v>
      </c>
      <c r="F506" s="13">
        <v>45717</v>
      </c>
      <c r="G506" s="13">
        <v>45901</v>
      </c>
      <c r="H506" s="14">
        <v>48000</v>
      </c>
      <c r="I506" s="14">
        <v>1571.73</v>
      </c>
      <c r="J506" s="14">
        <v>0</v>
      </c>
      <c r="K506" s="14">
        <f t="shared" si="399"/>
        <v>1377.6</v>
      </c>
      <c r="L506" s="14">
        <f t="shared" si="400"/>
        <v>3408</v>
      </c>
      <c r="M506" s="35">
        <f t="shared" si="407"/>
        <v>552</v>
      </c>
      <c r="N506" s="14">
        <f t="shared" si="401"/>
        <v>1459.2</v>
      </c>
      <c r="O506" s="14">
        <f t="shared" si="402"/>
        <v>3403.2</v>
      </c>
      <c r="P506" s="14">
        <f t="shared" si="405"/>
        <v>10200</v>
      </c>
      <c r="Q506" s="14">
        <f t="shared" si="406"/>
        <v>0</v>
      </c>
      <c r="R506" s="14">
        <f t="shared" si="403"/>
        <v>4408.53</v>
      </c>
      <c r="S506" s="14">
        <f t="shared" si="368"/>
        <v>7363.2</v>
      </c>
      <c r="T506" s="168">
        <f t="shared" si="404"/>
        <v>43591.47</v>
      </c>
      <c r="U506" s="11"/>
      <c r="V506" s="131"/>
    </row>
    <row r="507" spans="1:145" s="16" customFormat="1" ht="24.95" customHeight="1" x14ac:dyDescent="0.25">
      <c r="A507" s="108">
        <v>416</v>
      </c>
      <c r="B507" s="24" t="s">
        <v>139</v>
      </c>
      <c r="C507" s="57" t="s">
        <v>116</v>
      </c>
      <c r="D507" s="58" t="s">
        <v>21</v>
      </c>
      <c r="E507" s="58" t="s">
        <v>105</v>
      </c>
      <c r="F507" s="45">
        <v>45566</v>
      </c>
      <c r="G507" s="45">
        <v>45748</v>
      </c>
      <c r="H507" s="47">
        <v>48000</v>
      </c>
      <c r="I507" s="47">
        <v>1571.73</v>
      </c>
      <c r="J507" s="47">
        <v>0</v>
      </c>
      <c r="K507" s="14">
        <f t="shared" si="399"/>
        <v>1377.6</v>
      </c>
      <c r="L507" s="14">
        <f t="shared" si="400"/>
        <v>3408</v>
      </c>
      <c r="M507" s="54">
        <f t="shared" si="407"/>
        <v>552</v>
      </c>
      <c r="N507" s="14">
        <f t="shared" si="401"/>
        <v>1459.2</v>
      </c>
      <c r="O507" s="14">
        <f t="shared" si="402"/>
        <v>3403.2</v>
      </c>
      <c r="P507" s="47">
        <f t="shared" si="405"/>
        <v>10200</v>
      </c>
      <c r="Q507" s="47">
        <f t="shared" si="406"/>
        <v>0</v>
      </c>
      <c r="R507" s="14">
        <f t="shared" si="403"/>
        <v>4408.53</v>
      </c>
      <c r="S507" s="14">
        <f t="shared" si="368"/>
        <v>7363.2</v>
      </c>
      <c r="T507" s="176">
        <f t="shared" si="404"/>
        <v>43591.47</v>
      </c>
      <c r="U507" s="11"/>
      <c r="V507" s="131"/>
    </row>
    <row r="508" spans="1:145" s="16" customFormat="1" ht="24.95" customHeight="1" x14ac:dyDescent="0.25">
      <c r="A508" s="108">
        <v>417</v>
      </c>
      <c r="B508" s="12" t="s">
        <v>431</v>
      </c>
      <c r="C508" s="8" t="s">
        <v>262</v>
      </c>
      <c r="D508" s="9" t="s">
        <v>21</v>
      </c>
      <c r="E508" s="9" t="s">
        <v>105</v>
      </c>
      <c r="F508" s="45">
        <v>45566</v>
      </c>
      <c r="G508" s="45">
        <v>45748</v>
      </c>
      <c r="H508" s="14">
        <v>60000</v>
      </c>
      <c r="I508" s="14">
        <v>3486.68</v>
      </c>
      <c r="J508" s="14">
        <v>0</v>
      </c>
      <c r="K508" s="14">
        <f t="shared" si="399"/>
        <v>1722</v>
      </c>
      <c r="L508" s="14">
        <f t="shared" si="400"/>
        <v>4260</v>
      </c>
      <c r="M508" s="54">
        <f t="shared" si="407"/>
        <v>690</v>
      </c>
      <c r="N508" s="14">
        <f t="shared" si="401"/>
        <v>1824</v>
      </c>
      <c r="O508" s="14">
        <f t="shared" si="402"/>
        <v>4254</v>
      </c>
      <c r="P508" s="14">
        <f>K508+L508+M508+N508+O508</f>
        <v>12750</v>
      </c>
      <c r="Q508" s="14">
        <v>0</v>
      </c>
      <c r="R508" s="14">
        <f t="shared" si="403"/>
        <v>7032.68</v>
      </c>
      <c r="S508" s="14">
        <f t="shared" si="368"/>
        <v>9204</v>
      </c>
      <c r="T508" s="168">
        <f t="shared" si="404"/>
        <v>52967.32</v>
      </c>
      <c r="U508" s="11"/>
      <c r="V508" s="131"/>
    </row>
    <row r="509" spans="1:145" s="16" customFormat="1" ht="24.95" customHeight="1" x14ac:dyDescent="0.25">
      <c r="A509" s="108">
        <v>418</v>
      </c>
      <c r="B509" s="12" t="s">
        <v>459</v>
      </c>
      <c r="C509" s="8" t="s">
        <v>125</v>
      </c>
      <c r="D509" s="9" t="s">
        <v>21</v>
      </c>
      <c r="E509" s="9" t="s">
        <v>104</v>
      </c>
      <c r="F509" s="13">
        <v>45597</v>
      </c>
      <c r="G509" s="13">
        <v>45778</v>
      </c>
      <c r="H509" s="14">
        <v>60000</v>
      </c>
      <c r="I509" s="14">
        <v>3486.68</v>
      </c>
      <c r="J509" s="14">
        <v>0</v>
      </c>
      <c r="K509" s="14">
        <f t="shared" si="399"/>
        <v>1722</v>
      </c>
      <c r="L509" s="14">
        <f t="shared" si="400"/>
        <v>4260</v>
      </c>
      <c r="M509" s="53">
        <f t="shared" si="407"/>
        <v>690</v>
      </c>
      <c r="N509" s="14">
        <f t="shared" si="401"/>
        <v>1824</v>
      </c>
      <c r="O509" s="14">
        <f t="shared" si="402"/>
        <v>4254</v>
      </c>
      <c r="P509" s="14">
        <f>K509+L509+M509+N509+O509</f>
        <v>12750</v>
      </c>
      <c r="Q509" s="14">
        <v>0</v>
      </c>
      <c r="R509" s="14">
        <f t="shared" si="403"/>
        <v>7032.68</v>
      </c>
      <c r="S509" s="14">
        <f t="shared" si="368"/>
        <v>9204</v>
      </c>
      <c r="T509" s="168">
        <f t="shared" si="404"/>
        <v>52967.32</v>
      </c>
      <c r="U509" s="11"/>
      <c r="V509" s="131"/>
    </row>
    <row r="510" spans="1:145" s="10" customFormat="1" ht="24.95" customHeight="1" x14ac:dyDescent="0.3">
      <c r="A510" s="110" t="s">
        <v>695</v>
      </c>
      <c r="T510" s="170"/>
      <c r="U510" s="132"/>
      <c r="V510" s="132"/>
      <c r="W510" s="132"/>
      <c r="X510" s="132"/>
      <c r="Y510" s="132"/>
      <c r="Z510" s="132"/>
      <c r="AA510" s="132"/>
      <c r="AB510" s="132"/>
      <c r="AC510" s="132"/>
      <c r="AD510" s="132"/>
      <c r="AE510" s="132"/>
      <c r="AF510" s="132"/>
      <c r="AG510" s="132"/>
      <c r="AH510" s="132"/>
      <c r="AI510" s="132"/>
      <c r="AJ510" s="132"/>
      <c r="AK510" s="132"/>
      <c r="AL510" s="132"/>
      <c r="AM510" s="132"/>
      <c r="AN510" s="132"/>
      <c r="AO510" s="132"/>
      <c r="AP510" s="132"/>
      <c r="AQ510" s="132"/>
      <c r="AR510" s="132"/>
      <c r="AS510" s="132"/>
      <c r="AT510" s="132"/>
      <c r="AU510" s="132"/>
      <c r="AV510" s="132"/>
      <c r="AW510" s="132"/>
      <c r="AX510" s="132"/>
      <c r="AY510" s="132"/>
      <c r="AZ510" s="132"/>
      <c r="BA510" s="132"/>
      <c r="BB510" s="132"/>
      <c r="BC510" s="132"/>
      <c r="BD510" s="132"/>
      <c r="BE510" s="132"/>
      <c r="BF510" s="132"/>
      <c r="BG510" s="132"/>
      <c r="BH510" s="132"/>
      <c r="BI510" s="132"/>
      <c r="BJ510" s="132"/>
      <c r="BK510" s="132"/>
      <c r="BL510" s="132"/>
      <c r="BM510" s="132"/>
      <c r="BN510" s="132"/>
      <c r="BO510" s="132"/>
      <c r="BP510" s="132"/>
      <c r="BQ510" s="132"/>
      <c r="BR510" s="132"/>
      <c r="BS510" s="132"/>
      <c r="BT510" s="132"/>
      <c r="BU510" s="132"/>
      <c r="BV510" s="132"/>
      <c r="BW510" s="132"/>
      <c r="BX510" s="132"/>
      <c r="BY510" s="132"/>
      <c r="BZ510" s="132"/>
      <c r="CA510" s="132"/>
      <c r="CB510" s="132"/>
      <c r="CC510" s="132"/>
      <c r="CD510" s="132"/>
      <c r="CE510" s="132"/>
      <c r="CF510" s="132"/>
      <c r="CG510" s="132"/>
      <c r="CH510" s="132"/>
      <c r="CI510" s="132"/>
      <c r="CJ510" s="132"/>
      <c r="CK510" s="132"/>
      <c r="CL510" s="132"/>
      <c r="CM510" s="132"/>
      <c r="CN510" s="132"/>
      <c r="CO510" s="132"/>
      <c r="CP510" s="132"/>
      <c r="CQ510" s="132"/>
      <c r="CR510" s="132"/>
      <c r="CS510" s="132"/>
      <c r="CT510" s="132"/>
      <c r="CU510" s="132"/>
      <c r="CV510" s="132"/>
      <c r="CW510" s="132"/>
      <c r="CX510" s="132"/>
      <c r="CY510" s="132"/>
      <c r="CZ510" s="132"/>
      <c r="DA510" s="132"/>
      <c r="DB510" s="132"/>
      <c r="DC510" s="132"/>
      <c r="DD510" s="132"/>
      <c r="DE510" s="132"/>
      <c r="DF510" s="132"/>
      <c r="DG510" s="132"/>
      <c r="DH510" s="132"/>
      <c r="DI510" s="132"/>
      <c r="DJ510" s="132"/>
      <c r="DK510" s="132"/>
      <c r="DL510" s="132"/>
      <c r="DM510" s="132"/>
      <c r="DN510" s="132"/>
      <c r="DO510" s="132"/>
      <c r="DP510" s="132"/>
      <c r="DQ510" s="132"/>
      <c r="DR510" s="132"/>
      <c r="DS510" s="132"/>
      <c r="DT510" s="132"/>
      <c r="DU510" s="132"/>
      <c r="DV510" s="132"/>
      <c r="DW510" s="132"/>
      <c r="DX510" s="132"/>
      <c r="DY510" s="132"/>
      <c r="DZ510" s="132"/>
      <c r="EA510" s="132"/>
      <c r="EB510" s="132"/>
      <c r="EC510" s="132"/>
      <c r="ED510" s="132"/>
      <c r="EE510" s="132"/>
      <c r="EF510" s="132"/>
      <c r="EG510" s="132"/>
      <c r="EH510" s="132"/>
      <c r="EI510" s="132"/>
      <c r="EJ510" s="132"/>
      <c r="EK510" s="132"/>
      <c r="EL510" s="132"/>
      <c r="EM510" s="132"/>
      <c r="EN510" s="132"/>
      <c r="EO510" s="132"/>
    </row>
    <row r="511" spans="1:145" s="5" customFormat="1" ht="20.100000000000001" customHeight="1" x14ac:dyDescent="0.25">
      <c r="A511" s="117">
        <v>419</v>
      </c>
      <c r="B511" s="12" t="s">
        <v>372</v>
      </c>
      <c r="C511" s="8" t="s">
        <v>271</v>
      </c>
      <c r="D511" s="9" t="s">
        <v>21</v>
      </c>
      <c r="E511" s="17" t="s">
        <v>104</v>
      </c>
      <c r="F511" s="13">
        <v>45689</v>
      </c>
      <c r="G511" s="13">
        <v>45870</v>
      </c>
      <c r="H511" s="14">
        <v>131000</v>
      </c>
      <c r="I511" s="14">
        <v>19397.34</v>
      </c>
      <c r="J511" s="14">
        <v>0</v>
      </c>
      <c r="K511" s="14">
        <f>H511*2.87%</f>
        <v>3759.7</v>
      </c>
      <c r="L511" s="14">
        <f>H511*7.1%</f>
        <v>9301</v>
      </c>
      <c r="M511" s="14">
        <v>890.22</v>
      </c>
      <c r="N511" s="14">
        <f>H511*3.04%</f>
        <v>3982.4</v>
      </c>
      <c r="O511" s="46">
        <f>H511*7.09%</f>
        <v>9287.9</v>
      </c>
      <c r="P511" s="14">
        <f>K511+L511+M511+N511+O511</f>
        <v>27221.22</v>
      </c>
      <c r="Q511" s="14">
        <v>10066</v>
      </c>
      <c r="R511" s="14">
        <f>I511+K511+N511+Q511</f>
        <v>37205.440000000002</v>
      </c>
      <c r="S511" s="14">
        <f>L511+M511+O511</f>
        <v>19479.12</v>
      </c>
      <c r="T511" s="168">
        <f>H511-R511</f>
        <v>93794.559999999998</v>
      </c>
      <c r="U511" s="11"/>
      <c r="V511" s="131"/>
    </row>
    <row r="512" spans="1:145" s="16" customFormat="1" ht="24.95" customHeight="1" x14ac:dyDescent="0.25">
      <c r="A512" s="108">
        <v>420</v>
      </c>
      <c r="B512" s="12" t="s">
        <v>64</v>
      </c>
      <c r="C512" s="43" t="s">
        <v>384</v>
      </c>
      <c r="D512" s="44" t="s">
        <v>21</v>
      </c>
      <c r="E512" s="48" t="s">
        <v>105</v>
      </c>
      <c r="F512" s="45">
        <v>45581</v>
      </c>
      <c r="G512" s="45">
        <v>45763</v>
      </c>
      <c r="H512" s="46">
        <v>75000</v>
      </c>
      <c r="I512" s="46">
        <v>5966.28</v>
      </c>
      <c r="J512" s="46">
        <v>0</v>
      </c>
      <c r="K512" s="14">
        <f>H512*2.87%</f>
        <v>2152.5</v>
      </c>
      <c r="L512" s="14">
        <f>H512*7.1%</f>
        <v>5325</v>
      </c>
      <c r="M512" s="35">
        <f>H512*1.15%</f>
        <v>862.5</v>
      </c>
      <c r="N512" s="14">
        <f>H512*3.04%</f>
        <v>2280</v>
      </c>
      <c r="O512" s="14">
        <f>H512*7.09%</f>
        <v>5317.5</v>
      </c>
      <c r="P512" s="46">
        <f t="shared" ref="P512:P515" si="408">K512+L512+M512+N512+O512</f>
        <v>15937.5</v>
      </c>
      <c r="Q512" s="46">
        <v>11781.46</v>
      </c>
      <c r="R512" s="14">
        <f>I512+K512+N512+Q512</f>
        <v>22180.240000000002</v>
      </c>
      <c r="S512" s="14">
        <f t="shared" si="368"/>
        <v>11505</v>
      </c>
      <c r="T512" s="169">
        <f>H512-R512</f>
        <v>52819.76</v>
      </c>
      <c r="U512" s="11"/>
      <c r="V512" s="131"/>
    </row>
    <row r="513" spans="1:145" s="16" customFormat="1" ht="24.75" customHeight="1" x14ac:dyDescent="0.25">
      <c r="A513" s="117">
        <v>421</v>
      </c>
      <c r="B513" s="12" t="s">
        <v>121</v>
      </c>
      <c r="C513" s="8" t="s">
        <v>262</v>
      </c>
      <c r="D513" s="9" t="s">
        <v>21</v>
      </c>
      <c r="E513" s="9" t="s">
        <v>104</v>
      </c>
      <c r="F513" s="32">
        <v>45658</v>
      </c>
      <c r="G513" s="32">
        <v>45839</v>
      </c>
      <c r="H513" s="14">
        <v>60000</v>
      </c>
      <c r="I513" s="14">
        <v>3486.68</v>
      </c>
      <c r="J513" s="14">
        <v>0</v>
      </c>
      <c r="K513" s="14">
        <f>H513*2.87%</f>
        <v>1722</v>
      </c>
      <c r="L513" s="14">
        <f>H513*7.1%</f>
        <v>4260</v>
      </c>
      <c r="M513" s="35">
        <f>H513*1.15%</f>
        <v>690</v>
      </c>
      <c r="N513" s="14">
        <f>H513*3.04%</f>
        <v>1824</v>
      </c>
      <c r="O513" s="14">
        <f>H513*7.09%</f>
        <v>4254</v>
      </c>
      <c r="P513" s="14">
        <f t="shared" si="408"/>
        <v>12750</v>
      </c>
      <c r="Q513" s="14">
        <v>5666</v>
      </c>
      <c r="R513" s="14">
        <f>I513+K513+N513+Q513</f>
        <v>12698.68</v>
      </c>
      <c r="S513" s="14">
        <f t="shared" si="368"/>
        <v>9204</v>
      </c>
      <c r="T513" s="168">
        <f>H513-R513</f>
        <v>47301.32</v>
      </c>
      <c r="U513" s="11"/>
      <c r="V513" s="131"/>
    </row>
    <row r="514" spans="1:145" s="16" customFormat="1" ht="24.75" customHeight="1" x14ac:dyDescent="0.25">
      <c r="A514" s="108">
        <v>422</v>
      </c>
      <c r="B514" s="29" t="s">
        <v>368</v>
      </c>
      <c r="C514" s="30" t="s">
        <v>309</v>
      </c>
      <c r="D514" s="31" t="s">
        <v>21</v>
      </c>
      <c r="E514" s="34" t="s">
        <v>104</v>
      </c>
      <c r="F514" s="13">
        <v>45717</v>
      </c>
      <c r="G514" s="13">
        <v>45901</v>
      </c>
      <c r="H514" s="33">
        <v>55000</v>
      </c>
      <c r="I514" s="33">
        <v>2559.6799999999998</v>
      </c>
      <c r="J514" s="33">
        <v>0</v>
      </c>
      <c r="K514" s="14">
        <f>H514*2.87%</f>
        <v>1578.5</v>
      </c>
      <c r="L514" s="14">
        <f>H514*7.1%</f>
        <v>3905</v>
      </c>
      <c r="M514" s="35">
        <f>H514*1.15%</f>
        <v>632.5</v>
      </c>
      <c r="N514" s="14">
        <f>H514*3.04%</f>
        <v>1672</v>
      </c>
      <c r="O514" s="14">
        <f>H514*7.09%</f>
        <v>3899.5</v>
      </c>
      <c r="P514" s="33">
        <f t="shared" ref="P514" si="409">K514+L514+M514+N514+O514</f>
        <v>11687.5</v>
      </c>
      <c r="Q514" s="33">
        <v>3066</v>
      </c>
      <c r="R514" s="14">
        <f>I514+K514+N514+Q514</f>
        <v>8876.18</v>
      </c>
      <c r="S514" s="14">
        <f t="shared" si="368"/>
        <v>8437</v>
      </c>
      <c r="T514" s="172">
        <f>H514-R514</f>
        <v>46123.82</v>
      </c>
      <c r="U514" s="11"/>
      <c r="V514" s="131"/>
    </row>
    <row r="515" spans="1:145" s="16" customFormat="1" ht="24.95" customHeight="1" x14ac:dyDescent="0.25">
      <c r="A515" s="117">
        <v>423</v>
      </c>
      <c r="B515" s="12" t="s">
        <v>318</v>
      </c>
      <c r="C515" s="43" t="s">
        <v>309</v>
      </c>
      <c r="D515" s="44" t="s">
        <v>21</v>
      </c>
      <c r="E515" s="48" t="s">
        <v>104</v>
      </c>
      <c r="F515" s="45">
        <v>45566</v>
      </c>
      <c r="G515" s="45">
        <v>45748</v>
      </c>
      <c r="H515" s="46">
        <v>55000</v>
      </c>
      <c r="I515" s="46">
        <v>2559.6799999999998</v>
      </c>
      <c r="J515" s="46">
        <v>0</v>
      </c>
      <c r="K515" s="14">
        <f>H515*2.87%</f>
        <v>1578.5</v>
      </c>
      <c r="L515" s="14">
        <f>H515*7.1%</f>
        <v>3905</v>
      </c>
      <c r="M515" s="54">
        <f>H515*1.15%</f>
        <v>632.5</v>
      </c>
      <c r="N515" s="14">
        <f>H515*3.04%</f>
        <v>1672</v>
      </c>
      <c r="O515" s="14">
        <f>H515*7.09%</f>
        <v>3899.5</v>
      </c>
      <c r="P515" s="46">
        <f t="shared" si="408"/>
        <v>11687.5</v>
      </c>
      <c r="Q515" s="46">
        <v>10066</v>
      </c>
      <c r="R515" s="14">
        <f>I515+K515+N515+Q515</f>
        <v>15876.18</v>
      </c>
      <c r="S515" s="14">
        <f t="shared" si="368"/>
        <v>8437</v>
      </c>
      <c r="T515" s="169">
        <f>H515-R515</f>
        <v>39123.82</v>
      </c>
      <c r="U515" s="11"/>
      <c r="V515" s="131"/>
    </row>
    <row r="516" spans="1:145" s="10" customFormat="1" ht="24.95" customHeight="1" x14ac:dyDescent="0.3">
      <c r="A516" s="110" t="s">
        <v>78</v>
      </c>
      <c r="T516" s="170"/>
      <c r="U516" s="132"/>
      <c r="V516" s="132"/>
      <c r="W516" s="132"/>
      <c r="X516" s="132"/>
      <c r="Y516" s="132"/>
      <c r="Z516" s="132"/>
      <c r="AA516" s="132"/>
      <c r="AB516" s="132"/>
      <c r="AC516" s="132"/>
      <c r="AD516" s="132"/>
      <c r="AE516" s="132"/>
      <c r="AF516" s="132"/>
      <c r="AG516" s="132"/>
      <c r="AH516" s="132"/>
      <c r="AI516" s="132"/>
      <c r="AJ516" s="132"/>
      <c r="AK516" s="132"/>
      <c r="AL516" s="132"/>
      <c r="AM516" s="132"/>
      <c r="AN516" s="132"/>
      <c r="AO516" s="132"/>
      <c r="AP516" s="132"/>
      <c r="AQ516" s="132"/>
      <c r="AR516" s="132"/>
      <c r="AS516" s="132"/>
      <c r="AT516" s="132"/>
      <c r="AU516" s="132"/>
      <c r="AV516" s="132"/>
      <c r="AW516" s="132"/>
      <c r="AX516" s="132"/>
      <c r="AY516" s="132"/>
      <c r="AZ516" s="132"/>
      <c r="BA516" s="132"/>
      <c r="BB516" s="132"/>
      <c r="BC516" s="132"/>
      <c r="BD516" s="132"/>
      <c r="BE516" s="132"/>
      <c r="BF516" s="132"/>
      <c r="BG516" s="132"/>
      <c r="BH516" s="132"/>
      <c r="BI516" s="132"/>
      <c r="BJ516" s="132"/>
      <c r="BK516" s="132"/>
      <c r="BL516" s="132"/>
      <c r="BM516" s="132"/>
      <c r="BN516" s="132"/>
      <c r="BO516" s="132"/>
      <c r="BP516" s="132"/>
      <c r="BQ516" s="132"/>
      <c r="BR516" s="132"/>
      <c r="BS516" s="132"/>
      <c r="BT516" s="132"/>
      <c r="BU516" s="132"/>
      <c r="BV516" s="132"/>
      <c r="BW516" s="132"/>
      <c r="BX516" s="132"/>
      <c r="BY516" s="132"/>
      <c r="BZ516" s="132"/>
      <c r="CA516" s="132"/>
      <c r="CB516" s="132"/>
      <c r="CC516" s="132"/>
      <c r="CD516" s="132"/>
      <c r="CE516" s="132"/>
      <c r="CF516" s="132"/>
      <c r="CG516" s="132"/>
      <c r="CH516" s="132"/>
      <c r="CI516" s="132"/>
      <c r="CJ516" s="132"/>
      <c r="CK516" s="132"/>
      <c r="CL516" s="132"/>
      <c r="CM516" s="132"/>
      <c r="CN516" s="132"/>
      <c r="CO516" s="132"/>
      <c r="CP516" s="132"/>
      <c r="CQ516" s="132"/>
      <c r="CR516" s="132"/>
      <c r="CS516" s="132"/>
      <c r="CT516" s="132"/>
      <c r="CU516" s="132"/>
      <c r="CV516" s="132"/>
      <c r="CW516" s="132"/>
      <c r="CX516" s="132"/>
      <c r="CY516" s="132"/>
      <c r="CZ516" s="132"/>
      <c r="DA516" s="132"/>
      <c r="DB516" s="132"/>
      <c r="DC516" s="132"/>
      <c r="DD516" s="132"/>
      <c r="DE516" s="132"/>
      <c r="DF516" s="132"/>
      <c r="DG516" s="132"/>
      <c r="DH516" s="132"/>
      <c r="DI516" s="132"/>
      <c r="DJ516" s="132"/>
      <c r="DK516" s="132"/>
      <c r="DL516" s="132"/>
      <c r="DM516" s="132"/>
      <c r="DN516" s="132"/>
      <c r="DO516" s="132"/>
      <c r="DP516" s="132"/>
      <c r="DQ516" s="132"/>
      <c r="DR516" s="132"/>
      <c r="DS516" s="132"/>
      <c r="DT516" s="132"/>
      <c r="DU516" s="132"/>
      <c r="DV516" s="132"/>
      <c r="DW516" s="132"/>
      <c r="DX516" s="132"/>
      <c r="DY516" s="132"/>
      <c r="DZ516" s="132"/>
      <c r="EA516" s="132"/>
      <c r="EB516" s="132"/>
      <c r="EC516" s="132"/>
      <c r="ED516" s="132"/>
      <c r="EE516" s="132"/>
      <c r="EF516" s="132"/>
      <c r="EG516" s="132"/>
      <c r="EH516" s="132"/>
      <c r="EI516" s="132"/>
      <c r="EJ516" s="132"/>
      <c r="EK516" s="132"/>
      <c r="EL516" s="132"/>
      <c r="EM516" s="132"/>
      <c r="EN516" s="132"/>
      <c r="EO516" s="132"/>
    </row>
    <row r="517" spans="1:145" s="16" customFormat="1" ht="24.95" customHeight="1" x14ac:dyDescent="0.25">
      <c r="A517" s="108">
        <v>424</v>
      </c>
      <c r="B517" s="12" t="s">
        <v>117</v>
      </c>
      <c r="C517" s="8" t="s">
        <v>384</v>
      </c>
      <c r="D517" s="9" t="s">
        <v>21</v>
      </c>
      <c r="E517" s="17" t="s">
        <v>104</v>
      </c>
      <c r="F517" s="32">
        <v>45658</v>
      </c>
      <c r="G517" s="32">
        <v>45839</v>
      </c>
      <c r="H517" s="14">
        <v>90000</v>
      </c>
      <c r="I517" s="14">
        <v>9753.1200000000008</v>
      </c>
      <c r="J517" s="14">
        <v>0</v>
      </c>
      <c r="K517" s="14">
        <f>H517*2.87%</f>
        <v>2583</v>
      </c>
      <c r="L517" s="14">
        <f>H517*7.1%</f>
        <v>6390</v>
      </c>
      <c r="M517" s="22">
        <v>890.22</v>
      </c>
      <c r="N517" s="14">
        <f>H517*3.04%</f>
        <v>2736</v>
      </c>
      <c r="O517" s="14">
        <f>H517*7.09%</f>
        <v>6381</v>
      </c>
      <c r="P517" s="14">
        <f>K517+L517+M517+N517+O517</f>
        <v>18980.22</v>
      </c>
      <c r="Q517" s="14">
        <f t="shared" si="406"/>
        <v>0</v>
      </c>
      <c r="R517" s="14">
        <f>I517+K517+N517+Q517</f>
        <v>15072.12</v>
      </c>
      <c r="S517" s="14">
        <f t="shared" si="368"/>
        <v>13661.22</v>
      </c>
      <c r="T517" s="168">
        <f>H517-R517</f>
        <v>74927.88</v>
      </c>
      <c r="U517" s="11"/>
      <c r="V517" s="131"/>
    </row>
    <row r="518" spans="1:145" s="16" customFormat="1" ht="24.95" customHeight="1" x14ac:dyDescent="0.25">
      <c r="A518" s="111">
        <v>425</v>
      </c>
      <c r="B518" s="12" t="s">
        <v>307</v>
      </c>
      <c r="C518" s="8" t="s">
        <v>396</v>
      </c>
      <c r="D518" s="9" t="s">
        <v>21</v>
      </c>
      <c r="E518" s="17" t="s">
        <v>104</v>
      </c>
      <c r="F518" s="32">
        <v>45658</v>
      </c>
      <c r="G518" s="32">
        <v>45839</v>
      </c>
      <c r="H518" s="14">
        <v>65000</v>
      </c>
      <c r="I518" s="14">
        <v>4427.58</v>
      </c>
      <c r="J518" s="14">
        <v>0</v>
      </c>
      <c r="K518" s="14">
        <f>H518*2.87%</f>
        <v>1865.5</v>
      </c>
      <c r="L518" s="14">
        <f>H518*7.1%</f>
        <v>4615</v>
      </c>
      <c r="M518" s="35">
        <f>H518*1.15%</f>
        <v>747.5</v>
      </c>
      <c r="N518" s="14">
        <f>H518*3.04%</f>
        <v>1976</v>
      </c>
      <c r="O518" s="14">
        <f>H518*7.09%</f>
        <v>4608.5</v>
      </c>
      <c r="P518" s="14">
        <f t="shared" ref="P518:P521" si="410">K518+L518+M518+N518+O518</f>
        <v>13812.5</v>
      </c>
      <c r="Q518" s="14">
        <f t="shared" ref="Q518:Q521" si="411">J518</f>
        <v>0</v>
      </c>
      <c r="R518" s="14">
        <f>I518+K518+N518+Q518</f>
        <v>8269.08</v>
      </c>
      <c r="S518" s="14">
        <f t="shared" si="368"/>
        <v>9971</v>
      </c>
      <c r="T518" s="168">
        <f>H518-R518</f>
        <v>56730.92</v>
      </c>
      <c r="U518" s="11"/>
      <c r="V518" s="131"/>
    </row>
    <row r="519" spans="1:145" s="16" customFormat="1" ht="24.95" customHeight="1" x14ac:dyDescent="0.25">
      <c r="A519" s="108">
        <v>426</v>
      </c>
      <c r="B519" s="12" t="s">
        <v>311</v>
      </c>
      <c r="C519" s="8" t="s">
        <v>309</v>
      </c>
      <c r="D519" s="9" t="s">
        <v>21</v>
      </c>
      <c r="E519" s="17" t="s">
        <v>104</v>
      </c>
      <c r="F519" s="32">
        <v>45658</v>
      </c>
      <c r="G519" s="32">
        <v>45839</v>
      </c>
      <c r="H519" s="14">
        <v>55000</v>
      </c>
      <c r="I519" s="14">
        <v>2559.6799999999998</v>
      </c>
      <c r="J519" s="14">
        <v>0</v>
      </c>
      <c r="K519" s="14">
        <f>H519*2.87%</f>
        <v>1578.5</v>
      </c>
      <c r="L519" s="14">
        <f>H519*7.1%</f>
        <v>3905</v>
      </c>
      <c r="M519" s="35">
        <f>H519*1.15%</f>
        <v>632.5</v>
      </c>
      <c r="N519" s="14">
        <f>H519*3.04%</f>
        <v>1672</v>
      </c>
      <c r="O519" s="14">
        <f>H519*7.09%</f>
        <v>3899.5</v>
      </c>
      <c r="P519" s="14">
        <f t="shared" ref="P519" si="412">K519+L519+M519+N519+O519</f>
        <v>11687.5</v>
      </c>
      <c r="Q519" s="14">
        <f t="shared" ref="Q519:Q520" si="413">J519</f>
        <v>0</v>
      </c>
      <c r="R519" s="14">
        <f>I519+K519+N519+Q519</f>
        <v>5810.18</v>
      </c>
      <c r="S519" s="14">
        <f t="shared" si="368"/>
        <v>8437</v>
      </c>
      <c r="T519" s="168">
        <f>H519-R519</f>
        <v>49189.82</v>
      </c>
      <c r="U519" s="11"/>
      <c r="V519" s="131"/>
    </row>
    <row r="520" spans="1:145" s="16" customFormat="1" ht="24.95" customHeight="1" x14ac:dyDescent="0.25">
      <c r="A520" s="111">
        <v>427</v>
      </c>
      <c r="B520" s="29" t="s">
        <v>344</v>
      </c>
      <c r="C520" s="30" t="s">
        <v>339</v>
      </c>
      <c r="D520" s="31" t="s">
        <v>21</v>
      </c>
      <c r="E520" s="34" t="s">
        <v>104</v>
      </c>
      <c r="F520" s="13">
        <v>45717</v>
      </c>
      <c r="G520" s="13">
        <v>45901</v>
      </c>
      <c r="H520" s="33">
        <v>90000</v>
      </c>
      <c r="I520" s="33">
        <v>9753.1200000000008</v>
      </c>
      <c r="J520" s="33">
        <v>0</v>
      </c>
      <c r="K520" s="14">
        <f>H520*2.87%</f>
        <v>2583</v>
      </c>
      <c r="L520" s="14">
        <f>H520*7.1%</f>
        <v>6390</v>
      </c>
      <c r="M520" s="22">
        <v>890.22</v>
      </c>
      <c r="N520" s="14">
        <f>H520*3.04%</f>
        <v>2736</v>
      </c>
      <c r="O520" s="14">
        <f>H520*7.09%</f>
        <v>6381</v>
      </c>
      <c r="P520" s="33">
        <f>K520+L520+M520+N520+O520</f>
        <v>18980.22</v>
      </c>
      <c r="Q520" s="33">
        <f t="shared" si="413"/>
        <v>0</v>
      </c>
      <c r="R520" s="14">
        <f>I520+K520+N520+Q520</f>
        <v>15072.12</v>
      </c>
      <c r="S520" s="14">
        <f t="shared" si="368"/>
        <v>13661.22</v>
      </c>
      <c r="T520" s="172">
        <f>H520-R520</f>
        <v>74927.88</v>
      </c>
      <c r="U520" s="11"/>
      <c r="V520" s="131"/>
    </row>
    <row r="521" spans="1:145" s="16" customFormat="1" ht="24.95" customHeight="1" x14ac:dyDescent="0.25">
      <c r="A521" s="108">
        <v>428</v>
      </c>
      <c r="B521" s="12" t="s">
        <v>308</v>
      </c>
      <c r="C521" s="8" t="s">
        <v>309</v>
      </c>
      <c r="D521" s="9" t="s">
        <v>21</v>
      </c>
      <c r="E521" s="17" t="s">
        <v>105</v>
      </c>
      <c r="F521" s="13">
        <v>45689</v>
      </c>
      <c r="G521" s="13">
        <v>45870</v>
      </c>
      <c r="H521" s="14">
        <v>55000</v>
      </c>
      <c r="I521" s="14">
        <v>2559.6799999999998</v>
      </c>
      <c r="J521" s="14">
        <v>0</v>
      </c>
      <c r="K521" s="14">
        <f>H521*2.87%</f>
        <v>1578.5</v>
      </c>
      <c r="L521" s="14">
        <f>H521*7.1%</f>
        <v>3905</v>
      </c>
      <c r="M521" s="35">
        <f>H521*1.15%</f>
        <v>632.5</v>
      </c>
      <c r="N521" s="14">
        <f>H521*3.04%</f>
        <v>1672</v>
      </c>
      <c r="O521" s="14">
        <f>H521*7.09%</f>
        <v>3899.5</v>
      </c>
      <c r="P521" s="14">
        <f t="shared" si="410"/>
        <v>11687.5</v>
      </c>
      <c r="Q521" s="14">
        <f t="shared" si="411"/>
        <v>0</v>
      </c>
      <c r="R521" s="14">
        <f>I521+K521+N521+Q521</f>
        <v>5810.18</v>
      </c>
      <c r="S521" s="14">
        <f t="shared" ref="S521:S579" si="414">L521+M521+O521</f>
        <v>8437</v>
      </c>
      <c r="T521" s="168">
        <f>H521-R521</f>
        <v>49189.82</v>
      </c>
      <c r="U521" s="11"/>
      <c r="V521" s="131"/>
    </row>
    <row r="522" spans="1:145" s="10" customFormat="1" ht="24.95" customHeight="1" x14ac:dyDescent="0.3">
      <c r="A522" s="110" t="s">
        <v>665</v>
      </c>
      <c r="T522" s="170"/>
      <c r="U522" s="132"/>
      <c r="V522" s="132"/>
      <c r="W522" s="132"/>
      <c r="X522" s="132"/>
      <c r="Y522" s="132"/>
      <c r="Z522" s="132"/>
      <c r="AA522" s="132"/>
      <c r="AB522" s="132"/>
      <c r="AC522" s="132"/>
      <c r="AD522" s="132"/>
      <c r="AE522" s="132"/>
      <c r="AF522" s="132"/>
      <c r="AG522" s="132"/>
      <c r="AH522" s="132"/>
      <c r="AI522" s="132"/>
      <c r="AJ522" s="132"/>
      <c r="AK522" s="132"/>
      <c r="AL522" s="132"/>
      <c r="AM522" s="132"/>
      <c r="AN522" s="132"/>
      <c r="AO522" s="132"/>
      <c r="AP522" s="132"/>
      <c r="AQ522" s="132"/>
      <c r="AR522" s="132"/>
      <c r="AS522" s="132"/>
      <c r="AT522" s="132"/>
      <c r="AU522" s="132"/>
      <c r="AV522" s="132"/>
      <c r="AW522" s="132"/>
      <c r="AX522" s="132"/>
      <c r="AY522" s="132"/>
      <c r="AZ522" s="132"/>
      <c r="BA522" s="132"/>
      <c r="BB522" s="132"/>
      <c r="BC522" s="132"/>
      <c r="BD522" s="132"/>
      <c r="BE522" s="132"/>
      <c r="BF522" s="132"/>
      <c r="BG522" s="132"/>
      <c r="BH522" s="132"/>
      <c r="BI522" s="132"/>
      <c r="BJ522" s="132"/>
      <c r="BK522" s="132"/>
      <c r="BL522" s="132"/>
      <c r="BM522" s="132"/>
      <c r="BN522" s="132"/>
      <c r="BO522" s="132"/>
      <c r="BP522" s="132"/>
      <c r="BQ522" s="132"/>
      <c r="BR522" s="132"/>
      <c r="BS522" s="132"/>
      <c r="BT522" s="132"/>
      <c r="BU522" s="132"/>
      <c r="BV522" s="132"/>
      <c r="BW522" s="132"/>
      <c r="BX522" s="132"/>
      <c r="BY522" s="132"/>
      <c r="BZ522" s="132"/>
      <c r="CA522" s="132"/>
      <c r="CB522" s="132"/>
      <c r="CC522" s="132"/>
      <c r="CD522" s="132"/>
      <c r="CE522" s="132"/>
      <c r="CF522" s="132"/>
      <c r="CG522" s="132"/>
      <c r="CH522" s="132"/>
      <c r="CI522" s="132"/>
      <c r="CJ522" s="132"/>
      <c r="CK522" s="132"/>
      <c r="CL522" s="132"/>
      <c r="CM522" s="132"/>
      <c r="CN522" s="132"/>
      <c r="CO522" s="132"/>
      <c r="CP522" s="132"/>
      <c r="CQ522" s="132"/>
      <c r="CR522" s="132"/>
      <c r="CS522" s="132"/>
      <c r="CT522" s="132"/>
      <c r="CU522" s="132"/>
      <c r="CV522" s="132"/>
      <c r="CW522" s="132"/>
      <c r="CX522" s="132"/>
      <c r="CY522" s="132"/>
      <c r="CZ522" s="132"/>
      <c r="DA522" s="132"/>
      <c r="DB522" s="132"/>
      <c r="DC522" s="132"/>
      <c r="DD522" s="132"/>
      <c r="DE522" s="132"/>
      <c r="DF522" s="132"/>
      <c r="DG522" s="132"/>
      <c r="DH522" s="132"/>
      <c r="DI522" s="132"/>
      <c r="DJ522" s="132"/>
      <c r="DK522" s="132"/>
      <c r="DL522" s="132"/>
      <c r="DM522" s="132"/>
      <c r="DN522" s="132"/>
      <c r="DO522" s="132"/>
      <c r="DP522" s="132"/>
      <c r="DQ522" s="132"/>
      <c r="DR522" s="132"/>
      <c r="DS522" s="132"/>
      <c r="DT522" s="132"/>
      <c r="DU522" s="132"/>
      <c r="DV522" s="132"/>
      <c r="DW522" s="132"/>
      <c r="DX522" s="132"/>
      <c r="DY522" s="132"/>
      <c r="DZ522" s="132"/>
      <c r="EA522" s="132"/>
      <c r="EB522" s="132"/>
      <c r="EC522" s="132"/>
      <c r="ED522" s="132"/>
      <c r="EE522" s="132"/>
      <c r="EF522" s="132"/>
      <c r="EG522" s="132"/>
      <c r="EH522" s="132"/>
      <c r="EI522" s="132"/>
      <c r="EJ522" s="132"/>
      <c r="EK522" s="132"/>
      <c r="EL522" s="132"/>
      <c r="EM522" s="132"/>
      <c r="EN522" s="132"/>
      <c r="EO522" s="132"/>
    </row>
    <row r="523" spans="1:145" ht="24.95" customHeight="1" x14ac:dyDescent="0.25">
      <c r="A523" s="117">
        <v>429</v>
      </c>
      <c r="B523" s="116" t="s">
        <v>664</v>
      </c>
      <c r="C523" s="43" t="s">
        <v>396</v>
      </c>
      <c r="D523" s="44" t="s">
        <v>21</v>
      </c>
      <c r="E523" s="44" t="s">
        <v>105</v>
      </c>
      <c r="F523" s="45">
        <v>45705</v>
      </c>
      <c r="G523" s="45">
        <v>45886</v>
      </c>
      <c r="H523" s="14">
        <v>90000</v>
      </c>
      <c r="I523" s="14">
        <v>9753.1200000000008</v>
      </c>
      <c r="J523" s="14">
        <v>0</v>
      </c>
      <c r="K523" s="14">
        <f>H523*2.87%</f>
        <v>2583</v>
      </c>
      <c r="L523" s="14">
        <f>H523*7.1%</f>
        <v>6390</v>
      </c>
      <c r="M523" s="22">
        <v>890.22</v>
      </c>
      <c r="N523" s="14">
        <f>H523*3.04%</f>
        <v>2736</v>
      </c>
      <c r="O523" s="14">
        <f>H523*7.09%</f>
        <v>6381</v>
      </c>
      <c r="P523" s="14">
        <f>K523+L523+M523+N523+O523</f>
        <v>18980.22</v>
      </c>
      <c r="Q523" s="14">
        <f t="shared" ref="Q523" si="415">J523</f>
        <v>0</v>
      </c>
      <c r="R523" s="14">
        <f>I523+K523+N523+Q523</f>
        <v>15072.12</v>
      </c>
      <c r="S523" s="14">
        <f t="shared" ref="S523" si="416">L523+M523+O523</f>
        <v>13661.22</v>
      </c>
      <c r="T523" s="168">
        <f>H523-R523</f>
        <v>74927.88</v>
      </c>
      <c r="U523" s="1"/>
      <c r="V523" s="133"/>
    </row>
    <row r="524" spans="1:145" s="10" customFormat="1" ht="24.95" customHeight="1" x14ac:dyDescent="0.3">
      <c r="A524" s="110" t="s">
        <v>80</v>
      </c>
      <c r="T524" s="170"/>
      <c r="U524" s="132"/>
      <c r="V524" s="132"/>
      <c r="W524" s="132"/>
      <c r="X524" s="132"/>
      <c r="Y524" s="132"/>
      <c r="Z524" s="132"/>
      <c r="AA524" s="132"/>
      <c r="AB524" s="132"/>
      <c r="AC524" s="132"/>
      <c r="AD524" s="132"/>
      <c r="AE524" s="132"/>
      <c r="AF524" s="132"/>
      <c r="AG524" s="132"/>
      <c r="AH524" s="132"/>
      <c r="AI524" s="132"/>
      <c r="AJ524" s="132"/>
      <c r="AK524" s="132"/>
      <c r="AL524" s="132"/>
      <c r="AM524" s="132"/>
      <c r="AN524" s="132"/>
      <c r="AO524" s="132"/>
      <c r="AP524" s="132"/>
      <c r="AQ524" s="132"/>
      <c r="AR524" s="132"/>
      <c r="AS524" s="132"/>
      <c r="AT524" s="132"/>
      <c r="AU524" s="132"/>
      <c r="AV524" s="132"/>
      <c r="AW524" s="132"/>
      <c r="AX524" s="132"/>
      <c r="AY524" s="132"/>
      <c r="AZ524" s="132"/>
      <c r="BA524" s="132"/>
      <c r="BB524" s="132"/>
      <c r="BC524" s="132"/>
      <c r="BD524" s="132"/>
      <c r="BE524" s="132"/>
      <c r="BF524" s="132"/>
      <c r="BG524" s="132"/>
      <c r="BH524" s="132"/>
      <c r="BI524" s="132"/>
      <c r="BJ524" s="132"/>
      <c r="BK524" s="132"/>
      <c r="BL524" s="132"/>
      <c r="BM524" s="132"/>
      <c r="BN524" s="132"/>
      <c r="BO524" s="132"/>
      <c r="BP524" s="132"/>
      <c r="BQ524" s="132"/>
      <c r="BR524" s="132"/>
      <c r="BS524" s="132"/>
      <c r="BT524" s="132"/>
      <c r="BU524" s="132"/>
      <c r="BV524" s="132"/>
      <c r="BW524" s="132"/>
      <c r="BX524" s="132"/>
      <c r="BY524" s="132"/>
      <c r="BZ524" s="132"/>
      <c r="CA524" s="132"/>
      <c r="CB524" s="132"/>
      <c r="CC524" s="132"/>
      <c r="CD524" s="132"/>
      <c r="CE524" s="132"/>
      <c r="CF524" s="132"/>
      <c r="CG524" s="132"/>
      <c r="CH524" s="132"/>
      <c r="CI524" s="132"/>
      <c r="CJ524" s="132"/>
      <c r="CK524" s="132"/>
      <c r="CL524" s="132"/>
      <c r="CM524" s="132"/>
      <c r="CN524" s="132"/>
      <c r="CO524" s="132"/>
      <c r="CP524" s="132"/>
      <c r="CQ524" s="132"/>
      <c r="CR524" s="132"/>
      <c r="CS524" s="132"/>
      <c r="CT524" s="132"/>
      <c r="CU524" s="132"/>
      <c r="CV524" s="132"/>
      <c r="CW524" s="132"/>
      <c r="CX524" s="132"/>
      <c r="CY524" s="132"/>
      <c r="CZ524" s="132"/>
      <c r="DA524" s="132"/>
      <c r="DB524" s="132"/>
      <c r="DC524" s="132"/>
      <c r="DD524" s="132"/>
      <c r="DE524" s="132"/>
      <c r="DF524" s="132"/>
      <c r="DG524" s="132"/>
      <c r="DH524" s="132"/>
      <c r="DI524" s="132"/>
      <c r="DJ524" s="132"/>
      <c r="DK524" s="132"/>
      <c r="DL524" s="132"/>
      <c r="DM524" s="132"/>
      <c r="DN524" s="132"/>
      <c r="DO524" s="132"/>
      <c r="DP524" s="132"/>
      <c r="DQ524" s="132"/>
      <c r="DR524" s="132"/>
      <c r="DS524" s="132"/>
      <c r="DT524" s="132"/>
      <c r="DU524" s="132"/>
      <c r="DV524" s="132"/>
      <c r="DW524" s="132"/>
      <c r="DX524" s="132"/>
      <c r="DY524" s="132"/>
      <c r="DZ524" s="132"/>
      <c r="EA524" s="132"/>
      <c r="EB524" s="132"/>
      <c r="EC524" s="132"/>
      <c r="ED524" s="132"/>
      <c r="EE524" s="132"/>
      <c r="EF524" s="132"/>
      <c r="EG524" s="132"/>
      <c r="EH524" s="132"/>
      <c r="EI524" s="132"/>
      <c r="EJ524" s="132"/>
      <c r="EK524" s="132"/>
      <c r="EL524" s="132"/>
      <c r="EM524" s="132"/>
      <c r="EN524" s="132"/>
      <c r="EO524" s="132"/>
    </row>
    <row r="525" spans="1:145" s="16" customFormat="1" ht="24.95" customHeight="1" x14ac:dyDescent="0.25">
      <c r="A525" s="108">
        <v>430</v>
      </c>
      <c r="B525" s="12" t="s">
        <v>77</v>
      </c>
      <c r="C525" s="8" t="s">
        <v>397</v>
      </c>
      <c r="D525" s="9" t="s">
        <v>21</v>
      </c>
      <c r="E525" s="17" t="s">
        <v>104</v>
      </c>
      <c r="F525" s="13">
        <v>45689</v>
      </c>
      <c r="G525" s="13">
        <v>45870</v>
      </c>
      <c r="H525" s="14">
        <v>131000</v>
      </c>
      <c r="I525" s="14">
        <v>19397.34</v>
      </c>
      <c r="J525" s="14">
        <v>0</v>
      </c>
      <c r="K525" s="14">
        <f>H525*2.87%</f>
        <v>3759.7</v>
      </c>
      <c r="L525" s="14">
        <f>H525*7.1%</f>
        <v>9301</v>
      </c>
      <c r="M525" s="22">
        <v>890.22</v>
      </c>
      <c r="N525" s="14">
        <f>H525*3.04%</f>
        <v>3982.4</v>
      </c>
      <c r="O525" s="14">
        <f>H525*7.09%</f>
        <v>9287.9</v>
      </c>
      <c r="P525" s="14">
        <f>K525+L525+M525+N525+O525</f>
        <v>27221.22</v>
      </c>
      <c r="Q525" s="14">
        <v>15042.39</v>
      </c>
      <c r="R525" s="14">
        <f>I525+K525+N525+Q525</f>
        <v>42181.83</v>
      </c>
      <c r="S525" s="14">
        <f t="shared" si="414"/>
        <v>19479.12</v>
      </c>
      <c r="T525" s="168">
        <f>H525-R525</f>
        <v>88818.17</v>
      </c>
      <c r="U525" s="11"/>
      <c r="V525" s="131"/>
    </row>
    <row r="526" spans="1:145" s="10" customFormat="1" ht="24.95" customHeight="1" x14ac:dyDescent="0.3">
      <c r="A526" s="110" t="s">
        <v>302</v>
      </c>
      <c r="T526" s="170"/>
      <c r="U526" s="132"/>
      <c r="V526" s="132"/>
      <c r="W526" s="132"/>
      <c r="X526" s="132"/>
      <c r="Y526" s="132"/>
      <c r="Z526" s="132"/>
      <c r="AA526" s="132"/>
      <c r="AB526" s="132"/>
      <c r="AC526" s="132"/>
      <c r="AD526" s="132"/>
      <c r="AE526" s="132"/>
      <c r="AF526" s="132"/>
      <c r="AG526" s="132"/>
      <c r="AH526" s="132"/>
      <c r="AI526" s="132"/>
      <c r="AJ526" s="132"/>
      <c r="AK526" s="132"/>
      <c r="AL526" s="132"/>
      <c r="AM526" s="132"/>
      <c r="AN526" s="132"/>
      <c r="AO526" s="132"/>
      <c r="AP526" s="132"/>
      <c r="AQ526" s="132"/>
      <c r="AR526" s="132"/>
      <c r="AS526" s="132"/>
      <c r="AT526" s="132"/>
      <c r="AU526" s="132"/>
      <c r="AV526" s="132"/>
      <c r="AW526" s="132"/>
      <c r="AX526" s="132"/>
      <c r="AY526" s="132"/>
      <c r="AZ526" s="132"/>
      <c r="BA526" s="132"/>
      <c r="BB526" s="132"/>
      <c r="BC526" s="132"/>
      <c r="BD526" s="132"/>
      <c r="BE526" s="132"/>
      <c r="BF526" s="132"/>
      <c r="BG526" s="132"/>
      <c r="BH526" s="132"/>
      <c r="BI526" s="132"/>
      <c r="BJ526" s="132"/>
      <c r="BK526" s="132"/>
      <c r="BL526" s="132"/>
      <c r="BM526" s="132"/>
      <c r="BN526" s="132"/>
      <c r="BO526" s="132"/>
      <c r="BP526" s="132"/>
      <c r="BQ526" s="132"/>
      <c r="BR526" s="132"/>
      <c r="BS526" s="132"/>
      <c r="BT526" s="132"/>
      <c r="BU526" s="132"/>
      <c r="BV526" s="132"/>
      <c r="BW526" s="132"/>
      <c r="BX526" s="132"/>
      <c r="BY526" s="132"/>
      <c r="BZ526" s="132"/>
      <c r="CA526" s="132"/>
      <c r="CB526" s="132"/>
      <c r="CC526" s="132"/>
      <c r="CD526" s="132"/>
      <c r="CE526" s="132"/>
      <c r="CF526" s="132"/>
      <c r="CG526" s="132"/>
      <c r="CH526" s="132"/>
      <c r="CI526" s="132"/>
      <c r="CJ526" s="132"/>
      <c r="CK526" s="132"/>
      <c r="CL526" s="132"/>
      <c r="CM526" s="132"/>
      <c r="CN526" s="132"/>
      <c r="CO526" s="132"/>
      <c r="CP526" s="132"/>
      <c r="CQ526" s="132"/>
      <c r="CR526" s="132"/>
      <c r="CS526" s="132"/>
      <c r="CT526" s="132"/>
      <c r="CU526" s="132"/>
      <c r="CV526" s="132"/>
      <c r="CW526" s="132"/>
      <c r="CX526" s="132"/>
      <c r="CY526" s="132"/>
      <c r="CZ526" s="132"/>
      <c r="DA526" s="132"/>
      <c r="DB526" s="132"/>
      <c r="DC526" s="132"/>
      <c r="DD526" s="132"/>
      <c r="DE526" s="132"/>
      <c r="DF526" s="132"/>
      <c r="DG526" s="132"/>
      <c r="DH526" s="132"/>
      <c r="DI526" s="132"/>
      <c r="DJ526" s="132"/>
      <c r="DK526" s="132"/>
      <c r="DL526" s="132"/>
      <c r="DM526" s="132"/>
      <c r="DN526" s="132"/>
      <c r="DO526" s="132"/>
      <c r="DP526" s="132"/>
      <c r="DQ526" s="132"/>
      <c r="DR526" s="132"/>
      <c r="DS526" s="132"/>
      <c r="DT526" s="132"/>
      <c r="DU526" s="132"/>
      <c r="DV526" s="132"/>
      <c r="DW526" s="132"/>
      <c r="DX526" s="132"/>
      <c r="DY526" s="132"/>
      <c r="DZ526" s="132"/>
      <c r="EA526" s="132"/>
      <c r="EB526" s="132"/>
      <c r="EC526" s="132"/>
      <c r="ED526" s="132"/>
      <c r="EE526" s="132"/>
      <c r="EF526" s="132"/>
      <c r="EG526" s="132"/>
      <c r="EH526" s="132"/>
      <c r="EI526" s="132"/>
      <c r="EJ526" s="132"/>
      <c r="EK526" s="132"/>
      <c r="EL526" s="132"/>
      <c r="EM526" s="132"/>
      <c r="EN526" s="132"/>
      <c r="EO526" s="132"/>
    </row>
    <row r="527" spans="1:145" s="27" customFormat="1" ht="24.95" customHeight="1" x14ac:dyDescent="0.25">
      <c r="A527" s="111">
        <v>431</v>
      </c>
      <c r="B527" s="29" t="s">
        <v>337</v>
      </c>
      <c r="C527" s="30" t="s">
        <v>397</v>
      </c>
      <c r="D527" s="31" t="s">
        <v>21</v>
      </c>
      <c r="E527" s="34" t="s">
        <v>104</v>
      </c>
      <c r="F527" s="13">
        <v>45717</v>
      </c>
      <c r="G527" s="13">
        <v>45901</v>
      </c>
      <c r="H527" s="33">
        <v>115000</v>
      </c>
      <c r="I527" s="33">
        <v>15633.74</v>
      </c>
      <c r="J527" s="33">
        <v>0</v>
      </c>
      <c r="K527" s="14">
        <f>H527*2.87%</f>
        <v>3300.5</v>
      </c>
      <c r="L527" s="14">
        <f>H527*7.1%</f>
        <v>8165</v>
      </c>
      <c r="M527" s="22">
        <v>890.22</v>
      </c>
      <c r="N527" s="14">
        <f>H527*3.04%</f>
        <v>3496</v>
      </c>
      <c r="O527" s="14">
        <f>H527*7.09%</f>
        <v>8153.5</v>
      </c>
      <c r="P527" s="33">
        <f>K527+L527+M527+N527+O527</f>
        <v>24005.22</v>
      </c>
      <c r="Q527" s="33">
        <v>20066</v>
      </c>
      <c r="R527" s="14">
        <f>I527+K527+N527+Q527</f>
        <v>42496.24</v>
      </c>
      <c r="S527" s="14">
        <f t="shared" si="414"/>
        <v>17208.72</v>
      </c>
      <c r="T527" s="172">
        <f>H527-R527</f>
        <v>72503.759999999995</v>
      </c>
      <c r="U527" s="11"/>
      <c r="V527" s="131"/>
    </row>
    <row r="528" spans="1:145" s="11" customFormat="1" ht="24.95" customHeight="1" x14ac:dyDescent="0.25">
      <c r="A528" s="108">
        <v>432</v>
      </c>
      <c r="B528" s="12" t="s">
        <v>303</v>
      </c>
      <c r="C528" s="8" t="s">
        <v>260</v>
      </c>
      <c r="D528" s="9" t="s">
        <v>21</v>
      </c>
      <c r="E528" s="17" t="s">
        <v>105</v>
      </c>
      <c r="F528" s="32">
        <v>45658</v>
      </c>
      <c r="G528" s="32">
        <v>45839</v>
      </c>
      <c r="H528" s="14">
        <v>55000</v>
      </c>
      <c r="I528" s="14">
        <v>2559.6799999999998</v>
      </c>
      <c r="J528" s="14">
        <v>0</v>
      </c>
      <c r="K528" s="14">
        <f>H528*2.87%</f>
        <v>1578.5</v>
      </c>
      <c r="L528" s="14">
        <f>H528*7.1%</f>
        <v>3905</v>
      </c>
      <c r="M528" s="35">
        <f>H528*1.15%</f>
        <v>632.5</v>
      </c>
      <c r="N528" s="14">
        <f>H528*3.04%</f>
        <v>1672</v>
      </c>
      <c r="O528" s="14">
        <f>H528*7.09%</f>
        <v>3899.5</v>
      </c>
      <c r="P528" s="14">
        <f t="shared" ref="P528" si="417">K528+L528+M528+N528+O528</f>
        <v>11687.5</v>
      </c>
      <c r="Q528" s="14">
        <f t="shared" ref="Q528" si="418">J528</f>
        <v>0</v>
      </c>
      <c r="R528" s="14">
        <f>I528+K528+N528+Q528</f>
        <v>5810.18</v>
      </c>
      <c r="S528" s="14">
        <f t="shared" si="414"/>
        <v>8437</v>
      </c>
      <c r="T528" s="168">
        <f>H528-R528</f>
        <v>49189.82</v>
      </c>
      <c r="V528" s="131"/>
    </row>
    <row r="529" spans="1:145" s="11" customFormat="1" ht="24.95" customHeight="1" x14ac:dyDescent="0.25">
      <c r="A529" s="111">
        <v>433</v>
      </c>
      <c r="B529" s="29" t="s">
        <v>335</v>
      </c>
      <c r="C529" s="30" t="s">
        <v>260</v>
      </c>
      <c r="D529" s="31" t="s">
        <v>21</v>
      </c>
      <c r="E529" s="34" t="s">
        <v>105</v>
      </c>
      <c r="F529" s="13">
        <v>45717</v>
      </c>
      <c r="G529" s="13">
        <v>45901</v>
      </c>
      <c r="H529" s="33">
        <v>55000</v>
      </c>
      <c r="I529" s="33">
        <v>2559.6799999999998</v>
      </c>
      <c r="J529" s="33">
        <v>0</v>
      </c>
      <c r="K529" s="14">
        <f>H529*2.87%</f>
        <v>1578.5</v>
      </c>
      <c r="L529" s="14">
        <f>H529*7.1%</f>
        <v>3905</v>
      </c>
      <c r="M529" s="35">
        <f>H529*1.15%</f>
        <v>632.5</v>
      </c>
      <c r="N529" s="14">
        <f>H529*3.04%</f>
        <v>1672</v>
      </c>
      <c r="O529" s="14">
        <f>H529*7.09%</f>
        <v>3899.5</v>
      </c>
      <c r="P529" s="33">
        <f t="shared" ref="P529:P531" si="419">K529+L529+M529+N529+O529</f>
        <v>11687.5</v>
      </c>
      <c r="Q529" s="33">
        <f t="shared" ref="Q529:Q531" si="420">J529</f>
        <v>0</v>
      </c>
      <c r="R529" s="14">
        <f>I529+K529+N529+Q529</f>
        <v>5810.18</v>
      </c>
      <c r="S529" s="14">
        <f t="shared" si="414"/>
        <v>8437</v>
      </c>
      <c r="T529" s="172">
        <f>H529-R529</f>
        <v>49189.82</v>
      </c>
      <c r="V529" s="131"/>
    </row>
    <row r="530" spans="1:145" s="11" customFormat="1" ht="24.95" customHeight="1" x14ac:dyDescent="0.25">
      <c r="A530" s="108">
        <v>434</v>
      </c>
      <c r="B530" s="29" t="s">
        <v>336</v>
      </c>
      <c r="C530" s="30" t="s">
        <v>260</v>
      </c>
      <c r="D530" s="31" t="s">
        <v>21</v>
      </c>
      <c r="E530" s="34" t="s">
        <v>105</v>
      </c>
      <c r="F530" s="13">
        <v>45717</v>
      </c>
      <c r="G530" s="13">
        <v>45901</v>
      </c>
      <c r="H530" s="33">
        <v>55000</v>
      </c>
      <c r="I530" s="33">
        <v>2559.6799999999998</v>
      </c>
      <c r="J530" s="33">
        <v>0</v>
      </c>
      <c r="K530" s="14">
        <f>H530*2.87%</f>
        <v>1578.5</v>
      </c>
      <c r="L530" s="14">
        <f>H530*7.1%</f>
        <v>3905</v>
      </c>
      <c r="M530" s="35">
        <f>H530*1.15%</f>
        <v>632.5</v>
      </c>
      <c r="N530" s="14">
        <f>H530*3.04%</f>
        <v>1672</v>
      </c>
      <c r="O530" s="14">
        <f>H530*7.09%</f>
        <v>3899.5</v>
      </c>
      <c r="P530" s="33">
        <f t="shared" si="419"/>
        <v>11687.5</v>
      </c>
      <c r="Q530" s="33">
        <v>4916</v>
      </c>
      <c r="R530" s="14">
        <f>I530+K530+N530+Q530</f>
        <v>10726.18</v>
      </c>
      <c r="S530" s="14">
        <f t="shared" si="414"/>
        <v>8437</v>
      </c>
      <c r="T530" s="172">
        <f>H530-R530</f>
        <v>44273.82</v>
      </c>
      <c r="V530" s="131"/>
    </row>
    <row r="531" spans="1:145" s="11" customFormat="1" ht="24.95" customHeight="1" x14ac:dyDescent="0.25">
      <c r="A531" s="111">
        <v>435</v>
      </c>
      <c r="B531" s="29" t="s">
        <v>338</v>
      </c>
      <c r="C531" s="30" t="s">
        <v>339</v>
      </c>
      <c r="D531" s="31" t="s">
        <v>21</v>
      </c>
      <c r="E531" s="34" t="s">
        <v>104</v>
      </c>
      <c r="F531" s="13">
        <v>45717</v>
      </c>
      <c r="G531" s="13">
        <v>45901</v>
      </c>
      <c r="H531" s="33">
        <v>90000</v>
      </c>
      <c r="I531" s="33">
        <v>9753.1200000000008</v>
      </c>
      <c r="J531" s="33">
        <v>0</v>
      </c>
      <c r="K531" s="14">
        <f>H531*2.87%</f>
        <v>2583</v>
      </c>
      <c r="L531" s="14">
        <f>H531*7.1%</f>
        <v>6390</v>
      </c>
      <c r="M531" s="22">
        <v>890.22</v>
      </c>
      <c r="N531" s="14">
        <f>H531*3.04%</f>
        <v>2736</v>
      </c>
      <c r="O531" s="14">
        <f>H531*7.09%</f>
        <v>6381</v>
      </c>
      <c r="P531" s="33">
        <f t="shared" si="419"/>
        <v>18980.22</v>
      </c>
      <c r="Q531" s="33">
        <f t="shared" si="420"/>
        <v>0</v>
      </c>
      <c r="R531" s="14">
        <f>I531+K531+N531+Q531</f>
        <v>15072.12</v>
      </c>
      <c r="S531" s="14">
        <f t="shared" si="414"/>
        <v>13661.22</v>
      </c>
      <c r="T531" s="172">
        <f>H531-R531</f>
        <v>74927.88</v>
      </c>
      <c r="V531" s="131"/>
    </row>
    <row r="532" spans="1:145" s="10" customFormat="1" ht="24.95" customHeight="1" x14ac:dyDescent="0.3">
      <c r="A532" s="110" t="s">
        <v>304</v>
      </c>
      <c r="T532" s="170"/>
      <c r="U532" s="132"/>
      <c r="V532" s="132"/>
      <c r="W532" s="132"/>
      <c r="X532" s="132"/>
      <c r="Y532" s="132"/>
      <c r="Z532" s="132"/>
      <c r="AA532" s="132"/>
      <c r="AB532" s="132"/>
      <c r="AC532" s="132"/>
      <c r="AD532" s="132"/>
      <c r="AE532" s="132"/>
      <c r="AF532" s="132"/>
      <c r="AG532" s="132"/>
      <c r="AH532" s="132"/>
      <c r="AI532" s="132"/>
      <c r="AJ532" s="132"/>
      <c r="AK532" s="132"/>
      <c r="AL532" s="132"/>
      <c r="AM532" s="132"/>
      <c r="AN532" s="132"/>
      <c r="AO532" s="132"/>
      <c r="AP532" s="132"/>
      <c r="AQ532" s="132"/>
      <c r="AR532" s="132"/>
      <c r="AS532" s="132"/>
      <c r="AT532" s="132"/>
      <c r="AU532" s="132"/>
      <c r="AV532" s="132"/>
      <c r="AW532" s="132"/>
      <c r="AX532" s="132"/>
      <c r="AY532" s="132"/>
      <c r="AZ532" s="132"/>
      <c r="BA532" s="132"/>
      <c r="BB532" s="132"/>
      <c r="BC532" s="132"/>
      <c r="BD532" s="132"/>
      <c r="BE532" s="132"/>
      <c r="BF532" s="132"/>
      <c r="BG532" s="132"/>
      <c r="BH532" s="132"/>
      <c r="BI532" s="132"/>
      <c r="BJ532" s="132"/>
      <c r="BK532" s="132"/>
      <c r="BL532" s="132"/>
      <c r="BM532" s="132"/>
      <c r="BN532" s="132"/>
      <c r="BO532" s="132"/>
      <c r="BP532" s="132"/>
      <c r="BQ532" s="132"/>
      <c r="BR532" s="132"/>
      <c r="BS532" s="132"/>
      <c r="BT532" s="132"/>
      <c r="BU532" s="132"/>
      <c r="BV532" s="132"/>
      <c r="BW532" s="132"/>
      <c r="BX532" s="132"/>
      <c r="BY532" s="132"/>
      <c r="BZ532" s="132"/>
      <c r="CA532" s="132"/>
      <c r="CB532" s="132"/>
      <c r="CC532" s="132"/>
      <c r="CD532" s="132"/>
      <c r="CE532" s="132"/>
      <c r="CF532" s="132"/>
      <c r="CG532" s="132"/>
      <c r="CH532" s="132"/>
      <c r="CI532" s="132"/>
      <c r="CJ532" s="132"/>
      <c r="CK532" s="132"/>
      <c r="CL532" s="132"/>
      <c r="CM532" s="132"/>
      <c r="CN532" s="132"/>
      <c r="CO532" s="132"/>
      <c r="CP532" s="132"/>
      <c r="CQ532" s="132"/>
      <c r="CR532" s="132"/>
      <c r="CS532" s="132"/>
      <c r="CT532" s="132"/>
      <c r="CU532" s="132"/>
      <c r="CV532" s="132"/>
      <c r="CW532" s="132"/>
      <c r="CX532" s="132"/>
      <c r="CY532" s="132"/>
      <c r="CZ532" s="132"/>
      <c r="DA532" s="132"/>
      <c r="DB532" s="132"/>
      <c r="DC532" s="132"/>
      <c r="DD532" s="132"/>
      <c r="DE532" s="132"/>
      <c r="DF532" s="132"/>
      <c r="DG532" s="132"/>
      <c r="DH532" s="132"/>
      <c r="DI532" s="132"/>
      <c r="DJ532" s="132"/>
      <c r="DK532" s="132"/>
      <c r="DL532" s="132"/>
      <c r="DM532" s="132"/>
      <c r="DN532" s="132"/>
      <c r="DO532" s="132"/>
      <c r="DP532" s="132"/>
      <c r="DQ532" s="132"/>
      <c r="DR532" s="132"/>
      <c r="DS532" s="132"/>
      <c r="DT532" s="132"/>
      <c r="DU532" s="132"/>
      <c r="DV532" s="132"/>
      <c r="DW532" s="132"/>
      <c r="DX532" s="132"/>
      <c r="DY532" s="132"/>
      <c r="DZ532" s="132"/>
      <c r="EA532" s="132"/>
      <c r="EB532" s="132"/>
      <c r="EC532" s="132"/>
      <c r="ED532" s="132"/>
      <c r="EE532" s="132"/>
      <c r="EF532" s="132"/>
      <c r="EG532" s="132"/>
      <c r="EH532" s="132"/>
      <c r="EI532" s="132"/>
      <c r="EJ532" s="132"/>
      <c r="EK532" s="132"/>
      <c r="EL532" s="132"/>
      <c r="EM532" s="132"/>
      <c r="EN532" s="132"/>
      <c r="EO532" s="132"/>
    </row>
    <row r="533" spans="1:145" s="11" customFormat="1" ht="24.95" customHeight="1" x14ac:dyDescent="0.25">
      <c r="A533" s="111">
        <v>436</v>
      </c>
      <c r="B533" s="12" t="s">
        <v>305</v>
      </c>
      <c r="C533" s="30" t="s">
        <v>396</v>
      </c>
      <c r="D533" s="9" t="s">
        <v>21</v>
      </c>
      <c r="E533" s="17" t="s">
        <v>105</v>
      </c>
      <c r="F533" s="32">
        <v>45658</v>
      </c>
      <c r="G533" s="32">
        <v>45839</v>
      </c>
      <c r="H533" s="14">
        <v>75000</v>
      </c>
      <c r="I533" s="14">
        <v>6309.38</v>
      </c>
      <c r="J533" s="14">
        <v>0</v>
      </c>
      <c r="K533" s="14">
        <f t="shared" ref="K533:K538" si="421">H533*2.87%</f>
        <v>2152.5</v>
      </c>
      <c r="L533" s="14">
        <f t="shared" ref="L533:L538" si="422">H533*7.1%</f>
        <v>5325</v>
      </c>
      <c r="M533" s="35">
        <f>H533*1.15%</f>
        <v>862.5</v>
      </c>
      <c r="N533" s="14">
        <f t="shared" ref="N533:N538" si="423">H533*3.04%</f>
        <v>2280</v>
      </c>
      <c r="O533" s="14">
        <f t="shared" ref="O533:O538" si="424">H533*7.09%</f>
        <v>5317.5</v>
      </c>
      <c r="P533" s="14">
        <f>K533+L533+M533+N533+O533</f>
        <v>15937.5</v>
      </c>
      <c r="Q533" s="14">
        <v>0</v>
      </c>
      <c r="R533" s="14">
        <f t="shared" ref="R533:R538" si="425">I533+K533+N533+Q533</f>
        <v>10741.88</v>
      </c>
      <c r="S533" s="14">
        <f t="shared" si="414"/>
        <v>11505</v>
      </c>
      <c r="T533" s="168">
        <f t="shared" ref="T533:T538" si="426">H533-R533</f>
        <v>64258.12</v>
      </c>
      <c r="V533" s="131"/>
    </row>
    <row r="534" spans="1:145" s="11" customFormat="1" ht="24.95" customHeight="1" x14ac:dyDescent="0.25">
      <c r="A534" s="111">
        <v>437</v>
      </c>
      <c r="B534" s="29" t="s">
        <v>327</v>
      </c>
      <c r="C534" s="30" t="s">
        <v>309</v>
      </c>
      <c r="D534" s="31" t="s">
        <v>21</v>
      </c>
      <c r="E534" s="34" t="s">
        <v>105</v>
      </c>
      <c r="F534" s="13">
        <v>45717</v>
      </c>
      <c r="G534" s="13">
        <v>45901</v>
      </c>
      <c r="H534" s="33">
        <v>55000</v>
      </c>
      <c r="I534" s="33">
        <v>2559.6799999999998</v>
      </c>
      <c r="J534" s="33">
        <v>0</v>
      </c>
      <c r="K534" s="14">
        <f t="shared" si="421"/>
        <v>1578.5</v>
      </c>
      <c r="L534" s="14">
        <f t="shared" si="422"/>
        <v>3905</v>
      </c>
      <c r="M534" s="35">
        <f>H534*1.15%</f>
        <v>632.5</v>
      </c>
      <c r="N534" s="14">
        <f t="shared" si="423"/>
        <v>1672</v>
      </c>
      <c r="O534" s="14">
        <f t="shared" si="424"/>
        <v>3899.5</v>
      </c>
      <c r="P534" s="33">
        <f t="shared" ref="P534" si="427">K534+L534+M534+N534+O534</f>
        <v>11687.5</v>
      </c>
      <c r="Q534" s="33">
        <f t="shared" ref="Q534:Q535" si="428">J534</f>
        <v>0</v>
      </c>
      <c r="R534" s="14">
        <f t="shared" si="425"/>
        <v>5810.18</v>
      </c>
      <c r="S534" s="14">
        <f t="shared" si="414"/>
        <v>8437</v>
      </c>
      <c r="T534" s="172">
        <f t="shared" si="426"/>
        <v>49189.82</v>
      </c>
      <c r="V534" s="131"/>
    </row>
    <row r="535" spans="1:145" s="11" customFormat="1" ht="24.95" customHeight="1" x14ac:dyDescent="0.25">
      <c r="A535" s="111">
        <v>438</v>
      </c>
      <c r="B535" s="29" t="s">
        <v>349</v>
      </c>
      <c r="C535" s="30" t="s">
        <v>397</v>
      </c>
      <c r="D535" s="31" t="s">
        <v>21</v>
      </c>
      <c r="E535" s="34" t="s">
        <v>104</v>
      </c>
      <c r="F535" s="13">
        <v>45717</v>
      </c>
      <c r="G535" s="13">
        <v>45901</v>
      </c>
      <c r="H535" s="33">
        <v>130000</v>
      </c>
      <c r="I535" s="33">
        <v>19162.12</v>
      </c>
      <c r="J535" s="33">
        <v>0</v>
      </c>
      <c r="K535" s="14">
        <f t="shared" si="421"/>
        <v>3731</v>
      </c>
      <c r="L535" s="14">
        <f t="shared" si="422"/>
        <v>9230</v>
      </c>
      <c r="M535" s="22">
        <v>890.22</v>
      </c>
      <c r="N535" s="14">
        <f t="shared" si="423"/>
        <v>3952</v>
      </c>
      <c r="O535" s="14">
        <f t="shared" si="424"/>
        <v>9217</v>
      </c>
      <c r="P535" s="33">
        <f t="shared" ref="P535" si="429">K535+L535+M535+N535+O535</f>
        <v>27020.22</v>
      </c>
      <c r="Q535" s="33">
        <f t="shared" si="428"/>
        <v>0</v>
      </c>
      <c r="R535" s="14">
        <f t="shared" si="425"/>
        <v>26845.119999999999</v>
      </c>
      <c r="S535" s="14">
        <f t="shared" si="414"/>
        <v>19337.22</v>
      </c>
      <c r="T535" s="172">
        <f t="shared" si="426"/>
        <v>103154.88</v>
      </c>
      <c r="V535" s="131"/>
    </row>
    <row r="536" spans="1:145" s="11" customFormat="1" ht="24.95" customHeight="1" x14ac:dyDescent="0.25">
      <c r="A536" s="111">
        <v>439</v>
      </c>
      <c r="B536" s="29" t="s">
        <v>350</v>
      </c>
      <c r="C536" s="30" t="s">
        <v>309</v>
      </c>
      <c r="D536" s="31" t="s">
        <v>21</v>
      </c>
      <c r="E536" s="34" t="s">
        <v>105</v>
      </c>
      <c r="F536" s="13">
        <v>45717</v>
      </c>
      <c r="G536" s="13">
        <v>45901</v>
      </c>
      <c r="H536" s="33">
        <v>55000</v>
      </c>
      <c r="I536" s="33">
        <v>2559.6799999999998</v>
      </c>
      <c r="J536" s="33">
        <v>0</v>
      </c>
      <c r="K536" s="14">
        <f t="shared" si="421"/>
        <v>1578.5</v>
      </c>
      <c r="L536" s="14">
        <f t="shared" si="422"/>
        <v>3905</v>
      </c>
      <c r="M536" s="35">
        <f>H536*1.15%</f>
        <v>632.5</v>
      </c>
      <c r="N536" s="14">
        <f t="shared" si="423"/>
        <v>1672</v>
      </c>
      <c r="O536" s="14">
        <f t="shared" si="424"/>
        <v>3899.5</v>
      </c>
      <c r="P536" s="33">
        <f t="shared" ref="P536:P538" si="430">K536+L536+M536+N536+O536</f>
        <v>11687.5</v>
      </c>
      <c r="Q536" s="33">
        <f t="shared" ref="Q536:Q537" si="431">J536</f>
        <v>0</v>
      </c>
      <c r="R536" s="14">
        <f t="shared" si="425"/>
        <v>5810.18</v>
      </c>
      <c r="S536" s="14">
        <f t="shared" si="414"/>
        <v>8437</v>
      </c>
      <c r="T536" s="172">
        <f t="shared" si="426"/>
        <v>49189.82</v>
      </c>
      <c r="V536" s="131"/>
    </row>
    <row r="537" spans="1:145" s="11" customFormat="1" ht="24.95" customHeight="1" x14ac:dyDescent="0.25">
      <c r="A537" s="111">
        <v>440</v>
      </c>
      <c r="B537" s="12" t="s">
        <v>310</v>
      </c>
      <c r="C537" s="30" t="s">
        <v>309</v>
      </c>
      <c r="D537" s="9" t="s">
        <v>21</v>
      </c>
      <c r="E537" s="17" t="s">
        <v>105</v>
      </c>
      <c r="F537" s="32">
        <v>45658</v>
      </c>
      <c r="G537" s="32">
        <v>45839</v>
      </c>
      <c r="H537" s="14">
        <v>55000</v>
      </c>
      <c r="I537" s="14">
        <v>2559.6799999999998</v>
      </c>
      <c r="J537" s="14">
        <v>0</v>
      </c>
      <c r="K537" s="14">
        <f t="shared" si="421"/>
        <v>1578.5</v>
      </c>
      <c r="L537" s="14">
        <f t="shared" si="422"/>
        <v>3905</v>
      </c>
      <c r="M537" s="35">
        <f>H537*1.15%</f>
        <v>632.5</v>
      </c>
      <c r="N537" s="14">
        <f t="shared" si="423"/>
        <v>1672</v>
      </c>
      <c r="O537" s="14">
        <f t="shared" si="424"/>
        <v>3899.5</v>
      </c>
      <c r="P537" s="33">
        <f t="shared" si="430"/>
        <v>11687.5</v>
      </c>
      <c r="Q537" s="33">
        <f t="shared" si="431"/>
        <v>0</v>
      </c>
      <c r="R537" s="14">
        <f t="shared" si="425"/>
        <v>5810.18</v>
      </c>
      <c r="S537" s="14">
        <f t="shared" si="414"/>
        <v>8437</v>
      </c>
      <c r="T537" s="172">
        <f t="shared" si="426"/>
        <v>49189.82</v>
      </c>
      <c r="V537" s="131"/>
    </row>
    <row r="538" spans="1:145" s="11" customFormat="1" ht="24.95" customHeight="1" x14ac:dyDescent="0.25">
      <c r="A538" s="111">
        <v>441</v>
      </c>
      <c r="B538" s="12" t="s">
        <v>430</v>
      </c>
      <c r="C538" s="30" t="s">
        <v>396</v>
      </c>
      <c r="D538" s="9" t="s">
        <v>21</v>
      </c>
      <c r="E538" s="31" t="s">
        <v>104</v>
      </c>
      <c r="F538" s="45">
        <v>45566</v>
      </c>
      <c r="G538" s="45">
        <v>45748</v>
      </c>
      <c r="H538" s="14">
        <v>75000</v>
      </c>
      <c r="I538" s="14">
        <v>6309.38</v>
      </c>
      <c r="J538" s="14">
        <v>0</v>
      </c>
      <c r="K538" s="14">
        <f t="shared" si="421"/>
        <v>2152.5</v>
      </c>
      <c r="L538" s="14">
        <f t="shared" si="422"/>
        <v>5325</v>
      </c>
      <c r="M538" s="35">
        <f>H538*1.15%</f>
        <v>862.5</v>
      </c>
      <c r="N538" s="14">
        <f t="shared" si="423"/>
        <v>2280</v>
      </c>
      <c r="O538" s="14">
        <f t="shared" si="424"/>
        <v>5317.5</v>
      </c>
      <c r="P538" s="33">
        <f t="shared" si="430"/>
        <v>15937.5</v>
      </c>
      <c r="Q538" s="33">
        <v>15066</v>
      </c>
      <c r="R538" s="14">
        <f t="shared" si="425"/>
        <v>25807.88</v>
      </c>
      <c r="S538" s="14">
        <f t="shared" si="414"/>
        <v>11505</v>
      </c>
      <c r="T538" s="172">
        <f t="shared" si="426"/>
        <v>49192.12</v>
      </c>
      <c r="V538" s="131"/>
    </row>
    <row r="539" spans="1:145" s="10" customFormat="1" ht="24.95" customHeight="1" x14ac:dyDescent="0.3">
      <c r="A539" s="110" t="s">
        <v>331</v>
      </c>
      <c r="T539" s="170"/>
      <c r="U539" s="132"/>
      <c r="V539" s="132"/>
      <c r="W539" s="132"/>
      <c r="X539" s="132"/>
      <c r="Y539" s="132"/>
      <c r="Z539" s="132"/>
      <c r="AA539" s="132"/>
      <c r="AB539" s="132"/>
      <c r="AC539" s="132"/>
      <c r="AD539" s="132"/>
      <c r="AE539" s="132"/>
      <c r="AF539" s="132"/>
      <c r="AG539" s="132"/>
      <c r="AH539" s="132"/>
      <c r="AI539" s="132"/>
      <c r="AJ539" s="132"/>
      <c r="AK539" s="132"/>
      <c r="AL539" s="132"/>
      <c r="AM539" s="132"/>
      <c r="AN539" s="132"/>
      <c r="AO539" s="132"/>
      <c r="AP539" s="132"/>
      <c r="AQ539" s="132"/>
      <c r="AR539" s="132"/>
      <c r="AS539" s="132"/>
      <c r="AT539" s="132"/>
      <c r="AU539" s="132"/>
      <c r="AV539" s="132"/>
      <c r="AW539" s="132"/>
      <c r="AX539" s="132"/>
      <c r="AY539" s="132"/>
      <c r="AZ539" s="132"/>
      <c r="BA539" s="132"/>
      <c r="BB539" s="132"/>
      <c r="BC539" s="132"/>
      <c r="BD539" s="132"/>
      <c r="BE539" s="132"/>
      <c r="BF539" s="132"/>
      <c r="BG539" s="132"/>
      <c r="BH539" s="132"/>
      <c r="BI539" s="132"/>
      <c r="BJ539" s="132"/>
      <c r="BK539" s="132"/>
      <c r="BL539" s="132"/>
      <c r="BM539" s="132"/>
      <c r="BN539" s="132"/>
      <c r="BO539" s="132"/>
      <c r="BP539" s="132"/>
      <c r="BQ539" s="132"/>
      <c r="BR539" s="132"/>
      <c r="BS539" s="132"/>
      <c r="BT539" s="132"/>
      <c r="BU539" s="132"/>
      <c r="BV539" s="132"/>
      <c r="BW539" s="132"/>
      <c r="BX539" s="132"/>
      <c r="BY539" s="132"/>
      <c r="BZ539" s="132"/>
      <c r="CA539" s="132"/>
      <c r="CB539" s="132"/>
      <c r="CC539" s="132"/>
      <c r="CD539" s="132"/>
      <c r="CE539" s="132"/>
      <c r="CF539" s="132"/>
      <c r="CG539" s="132"/>
      <c r="CH539" s="132"/>
      <c r="CI539" s="132"/>
      <c r="CJ539" s="132"/>
      <c r="CK539" s="132"/>
      <c r="CL539" s="132"/>
      <c r="CM539" s="132"/>
      <c r="CN539" s="132"/>
      <c r="CO539" s="132"/>
      <c r="CP539" s="132"/>
      <c r="CQ539" s="132"/>
      <c r="CR539" s="132"/>
      <c r="CS539" s="132"/>
      <c r="CT539" s="132"/>
      <c r="CU539" s="132"/>
      <c r="CV539" s="132"/>
      <c r="CW539" s="132"/>
      <c r="CX539" s="132"/>
      <c r="CY539" s="132"/>
      <c r="CZ539" s="132"/>
      <c r="DA539" s="132"/>
      <c r="DB539" s="132"/>
      <c r="DC539" s="132"/>
      <c r="DD539" s="132"/>
      <c r="DE539" s="132"/>
      <c r="DF539" s="132"/>
      <c r="DG539" s="132"/>
      <c r="DH539" s="132"/>
      <c r="DI539" s="132"/>
      <c r="DJ539" s="132"/>
      <c r="DK539" s="132"/>
      <c r="DL539" s="132"/>
      <c r="DM539" s="132"/>
      <c r="DN539" s="132"/>
      <c r="DO539" s="132"/>
      <c r="DP539" s="132"/>
      <c r="DQ539" s="132"/>
      <c r="DR539" s="132"/>
      <c r="DS539" s="132"/>
      <c r="DT539" s="132"/>
      <c r="DU539" s="132"/>
      <c r="DV539" s="132"/>
      <c r="DW539" s="132"/>
      <c r="DX539" s="132"/>
      <c r="DY539" s="132"/>
      <c r="DZ539" s="132"/>
      <c r="EA539" s="132"/>
      <c r="EB539" s="132"/>
      <c r="EC539" s="132"/>
      <c r="ED539" s="132"/>
      <c r="EE539" s="132"/>
      <c r="EF539" s="132"/>
      <c r="EG539" s="132"/>
      <c r="EH539" s="132"/>
      <c r="EI539" s="132"/>
      <c r="EJ539" s="132"/>
      <c r="EK539" s="132"/>
      <c r="EL539" s="132"/>
      <c r="EM539" s="132"/>
      <c r="EN539" s="132"/>
      <c r="EO539" s="132"/>
    </row>
    <row r="540" spans="1:145" s="11" customFormat="1" ht="24.95" customHeight="1" x14ac:dyDescent="0.25">
      <c r="A540" s="111">
        <v>442</v>
      </c>
      <c r="B540" s="29" t="s">
        <v>332</v>
      </c>
      <c r="C540" s="30" t="s">
        <v>309</v>
      </c>
      <c r="D540" s="31" t="s">
        <v>21</v>
      </c>
      <c r="E540" s="34" t="s">
        <v>105</v>
      </c>
      <c r="F540" s="13">
        <v>45717</v>
      </c>
      <c r="G540" s="13">
        <v>45901</v>
      </c>
      <c r="H540" s="33">
        <v>55000</v>
      </c>
      <c r="I540" s="33">
        <v>2559.6799999999998</v>
      </c>
      <c r="J540" s="33">
        <v>0</v>
      </c>
      <c r="K540" s="14">
        <f>H540*2.87%</f>
        <v>1578.5</v>
      </c>
      <c r="L540" s="14">
        <f>H540*7.1%</f>
        <v>3905</v>
      </c>
      <c r="M540" s="35">
        <f>H540*1.15%</f>
        <v>632.5</v>
      </c>
      <c r="N540" s="14">
        <f>H540*3.04%</f>
        <v>1672</v>
      </c>
      <c r="O540" s="14">
        <f>H540*7.09%</f>
        <v>3899.5</v>
      </c>
      <c r="P540" s="33">
        <f t="shared" ref="P540:P542" si="432">K540+L540+M540+N540+O540</f>
        <v>11687.5</v>
      </c>
      <c r="Q540" s="33">
        <f t="shared" ref="Q540" si="433">J540</f>
        <v>0</v>
      </c>
      <c r="R540" s="14">
        <f>I540+K540+N540+Q540</f>
        <v>5810.18</v>
      </c>
      <c r="S540" s="14">
        <f t="shared" si="414"/>
        <v>8437</v>
      </c>
      <c r="T540" s="172">
        <f>H540-R540</f>
        <v>49189.82</v>
      </c>
      <c r="V540" s="131"/>
    </row>
    <row r="541" spans="1:145" s="11" customFormat="1" ht="24.95" customHeight="1" x14ac:dyDescent="0.25">
      <c r="A541" s="107">
        <v>443</v>
      </c>
      <c r="B541" s="29" t="s">
        <v>333</v>
      </c>
      <c r="C541" s="30" t="s">
        <v>309</v>
      </c>
      <c r="D541" s="31" t="s">
        <v>21</v>
      </c>
      <c r="E541" s="34" t="s">
        <v>104</v>
      </c>
      <c r="F541" s="13">
        <v>45717</v>
      </c>
      <c r="G541" s="13">
        <v>45901</v>
      </c>
      <c r="H541" s="33">
        <v>55000</v>
      </c>
      <c r="I541" s="33">
        <v>2559.6799999999998</v>
      </c>
      <c r="J541" s="33">
        <v>0</v>
      </c>
      <c r="K541" s="14">
        <f>H541*2.87%</f>
        <v>1578.5</v>
      </c>
      <c r="L541" s="14">
        <f>H541*7.1%</f>
        <v>3905</v>
      </c>
      <c r="M541" s="35">
        <f>H541*1.15%</f>
        <v>632.5</v>
      </c>
      <c r="N541" s="14">
        <f>H541*3.04%</f>
        <v>1672</v>
      </c>
      <c r="O541" s="14">
        <f>H541*7.09%</f>
        <v>3899.5</v>
      </c>
      <c r="P541" s="33">
        <f t="shared" si="432"/>
        <v>11687.5</v>
      </c>
      <c r="Q541" s="33">
        <v>12892.23</v>
      </c>
      <c r="R541" s="14">
        <f>I541+K541+N541+Q541</f>
        <v>18702.41</v>
      </c>
      <c r="S541" s="14">
        <f t="shared" si="414"/>
        <v>8437</v>
      </c>
      <c r="T541" s="172">
        <f>H541-R541</f>
        <v>36297.589999999997</v>
      </c>
      <c r="V541" s="131"/>
    </row>
    <row r="542" spans="1:145" s="11" customFormat="1" ht="24.95" customHeight="1" x14ac:dyDescent="0.25">
      <c r="A542" s="111">
        <v>444</v>
      </c>
      <c r="B542" s="29" t="s">
        <v>334</v>
      </c>
      <c r="C542" s="30" t="s">
        <v>309</v>
      </c>
      <c r="D542" s="31" t="s">
        <v>21</v>
      </c>
      <c r="E542" s="34" t="s">
        <v>104</v>
      </c>
      <c r="F542" s="13">
        <v>45717</v>
      </c>
      <c r="G542" s="13">
        <v>45901</v>
      </c>
      <c r="H542" s="33">
        <v>55000</v>
      </c>
      <c r="I542" s="33">
        <v>2559.6799999999998</v>
      </c>
      <c r="J542" s="33">
        <v>0</v>
      </c>
      <c r="K542" s="14">
        <f>H542*2.87%</f>
        <v>1578.5</v>
      </c>
      <c r="L542" s="14">
        <f>H542*7.1%</f>
        <v>3905</v>
      </c>
      <c r="M542" s="35">
        <f>H542*1.15%</f>
        <v>632.5</v>
      </c>
      <c r="N542" s="14">
        <f>H542*3.04%</f>
        <v>1672</v>
      </c>
      <c r="O542" s="14">
        <f>H542*7.09%</f>
        <v>3899.5</v>
      </c>
      <c r="P542" s="33">
        <f t="shared" si="432"/>
        <v>11687.5</v>
      </c>
      <c r="Q542" s="33">
        <v>12678.5</v>
      </c>
      <c r="R542" s="14">
        <f>I542+K542+N542+Q542</f>
        <v>18488.68</v>
      </c>
      <c r="S542" s="14">
        <f t="shared" si="414"/>
        <v>8437</v>
      </c>
      <c r="T542" s="172">
        <f>H542-R542</f>
        <v>36511.32</v>
      </c>
      <c r="V542" s="131"/>
    </row>
    <row r="543" spans="1:145" s="39" customFormat="1" ht="24.95" customHeight="1" x14ac:dyDescent="0.25">
      <c r="A543" s="107">
        <v>445</v>
      </c>
      <c r="B543" s="29" t="s">
        <v>592</v>
      </c>
      <c r="C543" s="30" t="s">
        <v>593</v>
      </c>
      <c r="D543" s="31" t="s">
        <v>21</v>
      </c>
      <c r="E543" s="31" t="s">
        <v>105</v>
      </c>
      <c r="F543" s="32">
        <v>45597</v>
      </c>
      <c r="G543" s="32">
        <v>45778</v>
      </c>
      <c r="H543" s="33">
        <v>140000</v>
      </c>
      <c r="I543" s="33">
        <v>21085.5</v>
      </c>
      <c r="J543" s="33">
        <v>0</v>
      </c>
      <c r="K543" s="33">
        <f>H543*2.87%</f>
        <v>4018</v>
      </c>
      <c r="L543" s="33">
        <f>H543*7.1%</f>
        <v>9940</v>
      </c>
      <c r="M543" s="35">
        <v>890.22</v>
      </c>
      <c r="N543" s="33">
        <f>H543*3.04%</f>
        <v>4256</v>
      </c>
      <c r="O543" s="33">
        <f>H543*7.09%</f>
        <v>9926</v>
      </c>
      <c r="P543" s="33">
        <f t="shared" ref="P543" si="434">K543+L543+M543+N543+O543</f>
        <v>29030.22</v>
      </c>
      <c r="Q543" s="33">
        <v>1715.46</v>
      </c>
      <c r="R543" s="14">
        <f>I543+K543+N543+Q543</f>
        <v>31074.959999999999</v>
      </c>
      <c r="S543" s="33">
        <f t="shared" ref="S543" si="435">L543+M543+O543</f>
        <v>20756.22</v>
      </c>
      <c r="T543" s="172">
        <f>H543-R543</f>
        <v>108925.04</v>
      </c>
      <c r="U543" s="11"/>
      <c r="V543" s="131"/>
    </row>
    <row r="544" spans="1:145" s="10" customFormat="1" ht="24.95" customHeight="1" x14ac:dyDescent="0.3">
      <c r="A544" s="110" t="s">
        <v>173</v>
      </c>
      <c r="T544" s="170"/>
      <c r="U544" s="132"/>
      <c r="V544" s="132"/>
      <c r="W544" s="132"/>
      <c r="X544" s="132"/>
      <c r="Y544" s="132"/>
      <c r="Z544" s="132"/>
      <c r="AA544" s="132"/>
      <c r="AB544" s="132"/>
      <c r="AC544" s="132"/>
      <c r="AD544" s="132"/>
      <c r="AE544" s="132"/>
      <c r="AF544" s="132"/>
      <c r="AG544" s="132"/>
      <c r="AH544" s="132"/>
      <c r="AI544" s="132"/>
      <c r="AJ544" s="132"/>
      <c r="AK544" s="132"/>
      <c r="AL544" s="132"/>
      <c r="AM544" s="132"/>
      <c r="AN544" s="132"/>
      <c r="AO544" s="132"/>
      <c r="AP544" s="132"/>
      <c r="AQ544" s="132"/>
      <c r="AR544" s="132"/>
      <c r="AS544" s="132"/>
      <c r="AT544" s="132"/>
      <c r="AU544" s="132"/>
      <c r="AV544" s="132"/>
      <c r="AW544" s="132"/>
      <c r="AX544" s="132"/>
      <c r="AY544" s="132"/>
      <c r="AZ544" s="132"/>
      <c r="BA544" s="132"/>
      <c r="BB544" s="132"/>
      <c r="BC544" s="132"/>
      <c r="BD544" s="132"/>
      <c r="BE544" s="132"/>
      <c r="BF544" s="132"/>
      <c r="BG544" s="132"/>
      <c r="BH544" s="132"/>
      <c r="BI544" s="132"/>
      <c r="BJ544" s="132"/>
      <c r="BK544" s="132"/>
      <c r="BL544" s="132"/>
      <c r="BM544" s="132"/>
      <c r="BN544" s="132"/>
      <c r="BO544" s="132"/>
      <c r="BP544" s="132"/>
      <c r="BQ544" s="132"/>
      <c r="BR544" s="132"/>
      <c r="BS544" s="132"/>
      <c r="BT544" s="132"/>
      <c r="BU544" s="132"/>
      <c r="BV544" s="132"/>
      <c r="BW544" s="132"/>
      <c r="BX544" s="132"/>
      <c r="BY544" s="132"/>
      <c r="BZ544" s="132"/>
      <c r="CA544" s="132"/>
      <c r="CB544" s="132"/>
      <c r="CC544" s="132"/>
      <c r="CD544" s="132"/>
      <c r="CE544" s="132"/>
      <c r="CF544" s="132"/>
      <c r="CG544" s="132"/>
      <c r="CH544" s="132"/>
      <c r="CI544" s="132"/>
      <c r="CJ544" s="132"/>
      <c r="CK544" s="132"/>
      <c r="CL544" s="132"/>
      <c r="CM544" s="132"/>
      <c r="CN544" s="132"/>
      <c r="CO544" s="132"/>
      <c r="CP544" s="132"/>
      <c r="CQ544" s="132"/>
      <c r="CR544" s="132"/>
      <c r="CS544" s="132"/>
      <c r="CT544" s="132"/>
      <c r="CU544" s="132"/>
      <c r="CV544" s="132"/>
      <c r="CW544" s="132"/>
      <c r="CX544" s="132"/>
      <c r="CY544" s="132"/>
      <c r="CZ544" s="132"/>
      <c r="DA544" s="132"/>
      <c r="DB544" s="132"/>
      <c r="DC544" s="132"/>
      <c r="DD544" s="132"/>
      <c r="DE544" s="132"/>
      <c r="DF544" s="132"/>
      <c r="DG544" s="132"/>
      <c r="DH544" s="132"/>
      <c r="DI544" s="132"/>
      <c r="DJ544" s="132"/>
      <c r="DK544" s="132"/>
      <c r="DL544" s="132"/>
      <c r="DM544" s="132"/>
      <c r="DN544" s="132"/>
      <c r="DO544" s="132"/>
      <c r="DP544" s="132"/>
      <c r="DQ544" s="132"/>
      <c r="DR544" s="132"/>
      <c r="DS544" s="132"/>
      <c r="DT544" s="132"/>
      <c r="DU544" s="132"/>
      <c r="DV544" s="132"/>
      <c r="DW544" s="132"/>
      <c r="DX544" s="132"/>
      <c r="DY544" s="132"/>
      <c r="DZ544" s="132"/>
      <c r="EA544" s="132"/>
      <c r="EB544" s="132"/>
      <c r="EC544" s="132"/>
      <c r="ED544" s="132"/>
      <c r="EE544" s="132"/>
      <c r="EF544" s="132"/>
      <c r="EG544" s="132"/>
      <c r="EH544" s="132"/>
      <c r="EI544" s="132"/>
      <c r="EJ544" s="132"/>
      <c r="EK544" s="132"/>
      <c r="EL544" s="132"/>
      <c r="EM544" s="132"/>
      <c r="EN544" s="132"/>
      <c r="EO544" s="132"/>
    </row>
    <row r="545" spans="1:145" s="16" customFormat="1" ht="24.95" customHeight="1" x14ac:dyDescent="0.25">
      <c r="A545" s="108">
        <v>446</v>
      </c>
      <c r="B545" s="12" t="s">
        <v>51</v>
      </c>
      <c r="C545" s="8" t="s">
        <v>397</v>
      </c>
      <c r="D545" s="9" t="s">
        <v>21</v>
      </c>
      <c r="E545" s="9" t="s">
        <v>104</v>
      </c>
      <c r="F545" s="13">
        <v>45723</v>
      </c>
      <c r="G545" s="13">
        <v>45907</v>
      </c>
      <c r="H545" s="14">
        <v>131000</v>
      </c>
      <c r="I545" s="14">
        <v>19397.34</v>
      </c>
      <c r="J545" s="14">
        <v>0</v>
      </c>
      <c r="K545" s="14">
        <f>H545*2.87%</f>
        <v>3759.7</v>
      </c>
      <c r="L545" s="14">
        <f>H545*7.1%</f>
        <v>9301</v>
      </c>
      <c r="M545" s="14">
        <v>890.22</v>
      </c>
      <c r="N545" s="14">
        <f>H545*3.04%</f>
        <v>3982.4</v>
      </c>
      <c r="O545" s="14">
        <f>H545*7.09%</f>
        <v>9287.9</v>
      </c>
      <c r="P545" s="14">
        <f>K545+L545+M545+N545+O545</f>
        <v>27221.22</v>
      </c>
      <c r="Q545" s="14">
        <v>72572.399999999994</v>
      </c>
      <c r="R545" s="14">
        <f>I545+K545+N545+Q545</f>
        <v>99711.84</v>
      </c>
      <c r="S545" s="14">
        <f t="shared" si="414"/>
        <v>19479.12</v>
      </c>
      <c r="T545" s="168">
        <f>H545-R545</f>
        <v>31288.16</v>
      </c>
      <c r="U545" s="11"/>
      <c r="V545" s="131"/>
    </row>
    <row r="546" spans="1:145" s="10" customFormat="1" ht="24.95" customHeight="1" x14ac:dyDescent="0.3">
      <c r="A546" s="110" t="s">
        <v>340</v>
      </c>
      <c r="T546" s="170"/>
      <c r="U546" s="132"/>
      <c r="V546" s="132"/>
      <c r="W546" s="132"/>
      <c r="X546" s="132"/>
      <c r="Y546" s="132"/>
      <c r="Z546" s="132"/>
      <c r="AA546" s="132"/>
      <c r="AB546" s="132"/>
      <c r="AC546" s="132"/>
      <c r="AD546" s="132"/>
      <c r="AE546" s="132"/>
      <c r="AF546" s="132"/>
      <c r="AG546" s="132"/>
      <c r="AH546" s="132"/>
      <c r="AI546" s="132"/>
      <c r="AJ546" s="132"/>
      <c r="AK546" s="132"/>
      <c r="AL546" s="132"/>
      <c r="AM546" s="132"/>
      <c r="AN546" s="132"/>
      <c r="AO546" s="132"/>
      <c r="AP546" s="132"/>
      <c r="AQ546" s="132"/>
      <c r="AR546" s="132"/>
      <c r="AS546" s="132"/>
      <c r="AT546" s="132"/>
      <c r="AU546" s="132"/>
      <c r="AV546" s="132"/>
      <c r="AW546" s="132"/>
      <c r="AX546" s="132"/>
      <c r="AY546" s="132"/>
      <c r="AZ546" s="132"/>
      <c r="BA546" s="132"/>
      <c r="BB546" s="132"/>
      <c r="BC546" s="132"/>
      <c r="BD546" s="132"/>
      <c r="BE546" s="132"/>
      <c r="BF546" s="132"/>
      <c r="BG546" s="132"/>
      <c r="BH546" s="132"/>
      <c r="BI546" s="132"/>
      <c r="BJ546" s="132"/>
      <c r="BK546" s="132"/>
      <c r="BL546" s="132"/>
      <c r="BM546" s="132"/>
      <c r="BN546" s="132"/>
      <c r="BO546" s="132"/>
      <c r="BP546" s="132"/>
      <c r="BQ546" s="132"/>
      <c r="BR546" s="132"/>
      <c r="BS546" s="132"/>
      <c r="BT546" s="132"/>
      <c r="BU546" s="132"/>
      <c r="BV546" s="132"/>
      <c r="BW546" s="132"/>
      <c r="BX546" s="132"/>
      <c r="BY546" s="132"/>
      <c r="BZ546" s="132"/>
      <c r="CA546" s="132"/>
      <c r="CB546" s="132"/>
      <c r="CC546" s="132"/>
      <c r="CD546" s="132"/>
      <c r="CE546" s="132"/>
      <c r="CF546" s="132"/>
      <c r="CG546" s="132"/>
      <c r="CH546" s="132"/>
      <c r="CI546" s="132"/>
      <c r="CJ546" s="132"/>
      <c r="CK546" s="132"/>
      <c r="CL546" s="132"/>
      <c r="CM546" s="132"/>
      <c r="CN546" s="132"/>
      <c r="CO546" s="132"/>
      <c r="CP546" s="132"/>
      <c r="CQ546" s="132"/>
      <c r="CR546" s="132"/>
      <c r="CS546" s="132"/>
      <c r="CT546" s="132"/>
      <c r="CU546" s="132"/>
      <c r="CV546" s="132"/>
      <c r="CW546" s="132"/>
      <c r="CX546" s="132"/>
      <c r="CY546" s="132"/>
      <c r="CZ546" s="132"/>
      <c r="DA546" s="132"/>
      <c r="DB546" s="132"/>
      <c r="DC546" s="132"/>
      <c r="DD546" s="132"/>
      <c r="DE546" s="132"/>
      <c r="DF546" s="132"/>
      <c r="DG546" s="132"/>
      <c r="DH546" s="132"/>
      <c r="DI546" s="132"/>
      <c r="DJ546" s="132"/>
      <c r="DK546" s="132"/>
      <c r="DL546" s="132"/>
      <c r="DM546" s="132"/>
      <c r="DN546" s="132"/>
      <c r="DO546" s="132"/>
      <c r="DP546" s="132"/>
      <c r="DQ546" s="132"/>
      <c r="DR546" s="132"/>
      <c r="DS546" s="132"/>
      <c r="DT546" s="132"/>
      <c r="DU546" s="132"/>
      <c r="DV546" s="132"/>
      <c r="DW546" s="132"/>
      <c r="DX546" s="132"/>
      <c r="DY546" s="132"/>
      <c r="DZ546" s="132"/>
      <c r="EA546" s="132"/>
      <c r="EB546" s="132"/>
      <c r="EC546" s="132"/>
      <c r="ED546" s="132"/>
      <c r="EE546" s="132"/>
      <c r="EF546" s="132"/>
      <c r="EG546" s="132"/>
      <c r="EH546" s="132"/>
      <c r="EI546" s="132"/>
      <c r="EJ546" s="132"/>
      <c r="EK546" s="132"/>
      <c r="EL546" s="132"/>
      <c r="EM546" s="132"/>
      <c r="EN546" s="132"/>
      <c r="EO546" s="132"/>
    </row>
    <row r="547" spans="1:145" s="16" customFormat="1" ht="24.95" customHeight="1" x14ac:dyDescent="0.25">
      <c r="A547" s="111">
        <v>447</v>
      </c>
      <c r="B547" s="29" t="s">
        <v>342</v>
      </c>
      <c r="C547" s="30" t="s">
        <v>339</v>
      </c>
      <c r="D547" s="31" t="s">
        <v>21</v>
      </c>
      <c r="E547" s="34" t="s">
        <v>104</v>
      </c>
      <c r="F547" s="13">
        <v>45717</v>
      </c>
      <c r="G547" s="13">
        <v>45901</v>
      </c>
      <c r="H547" s="33">
        <v>90000</v>
      </c>
      <c r="I547" s="33">
        <v>9753.1200000000008</v>
      </c>
      <c r="J547" s="33">
        <v>0</v>
      </c>
      <c r="K547" s="14">
        <f>H547*2.87%</f>
        <v>2583</v>
      </c>
      <c r="L547" s="14">
        <f>H547*7.1%</f>
        <v>6390</v>
      </c>
      <c r="M547" s="22">
        <v>890.22</v>
      </c>
      <c r="N547" s="14">
        <f>H547*3.04%</f>
        <v>2736</v>
      </c>
      <c r="O547" s="14">
        <f>H547*7.09%</f>
        <v>6381</v>
      </c>
      <c r="P547" s="33">
        <f t="shared" ref="P547" si="436">K547+L547+M547+N547+O547</f>
        <v>18980.22</v>
      </c>
      <c r="Q547" s="33">
        <f t="shared" ref="Q547" si="437">J547</f>
        <v>0</v>
      </c>
      <c r="R547" s="14">
        <f>I547+K547+N547+Q547</f>
        <v>15072.12</v>
      </c>
      <c r="S547" s="14">
        <f t="shared" si="414"/>
        <v>13661.22</v>
      </c>
      <c r="T547" s="172">
        <f>H547-R547</f>
        <v>74927.88</v>
      </c>
      <c r="U547" s="11"/>
      <c r="V547" s="131"/>
    </row>
    <row r="548" spans="1:145" s="16" customFormat="1" ht="24.95" customHeight="1" x14ac:dyDescent="0.25">
      <c r="A548" s="111">
        <v>448</v>
      </c>
      <c r="B548" s="29" t="s">
        <v>343</v>
      </c>
      <c r="C548" s="30" t="s">
        <v>309</v>
      </c>
      <c r="D548" s="31" t="s">
        <v>21</v>
      </c>
      <c r="E548" s="34" t="s">
        <v>105</v>
      </c>
      <c r="F548" s="13">
        <v>45717</v>
      </c>
      <c r="G548" s="13">
        <v>45901</v>
      </c>
      <c r="H548" s="33">
        <v>55000</v>
      </c>
      <c r="I548" s="33">
        <v>2559.6799999999998</v>
      </c>
      <c r="J548" s="33">
        <v>0</v>
      </c>
      <c r="K548" s="14">
        <f>H548*2.87%</f>
        <v>1578.5</v>
      </c>
      <c r="L548" s="14">
        <f>H548*7.1%</f>
        <v>3905</v>
      </c>
      <c r="M548" s="35">
        <f>H548*1.15%</f>
        <v>632.5</v>
      </c>
      <c r="N548" s="14">
        <f>H548*3.04%</f>
        <v>1672</v>
      </c>
      <c r="O548" s="14">
        <f>H548*7.09%</f>
        <v>3899.5</v>
      </c>
      <c r="P548" s="33">
        <f t="shared" ref="P548" si="438">K548+L548+M548+N548+O548</f>
        <v>11687.5</v>
      </c>
      <c r="Q548" s="33">
        <f t="shared" ref="Q548" si="439">J548</f>
        <v>0</v>
      </c>
      <c r="R548" s="14">
        <f>I548+K548+N548+Q548</f>
        <v>5810.18</v>
      </c>
      <c r="S548" s="14">
        <f t="shared" si="414"/>
        <v>8437</v>
      </c>
      <c r="T548" s="172">
        <f>H548-R548</f>
        <v>49189.82</v>
      </c>
      <c r="U548" s="11"/>
      <c r="V548" s="131"/>
    </row>
    <row r="549" spans="1:145" s="16" customFormat="1" ht="24.95" customHeight="1" x14ac:dyDescent="0.25">
      <c r="A549" s="111">
        <v>449</v>
      </c>
      <c r="B549" s="29" t="s">
        <v>341</v>
      </c>
      <c r="C549" s="30" t="s">
        <v>309</v>
      </c>
      <c r="D549" s="31" t="s">
        <v>21</v>
      </c>
      <c r="E549" s="34" t="s">
        <v>105</v>
      </c>
      <c r="F549" s="13">
        <v>45717</v>
      </c>
      <c r="G549" s="13">
        <v>45901</v>
      </c>
      <c r="H549" s="33">
        <v>55000</v>
      </c>
      <c r="I549" s="33">
        <v>2559.6799999999998</v>
      </c>
      <c r="J549" s="33">
        <v>0</v>
      </c>
      <c r="K549" s="14">
        <f>H549*2.87%</f>
        <v>1578.5</v>
      </c>
      <c r="L549" s="14">
        <f>H549*7.1%</f>
        <v>3905</v>
      </c>
      <c r="M549" s="35">
        <f>H549*1.15%</f>
        <v>632.5</v>
      </c>
      <c r="N549" s="14">
        <f>H549*3.04%</f>
        <v>1672</v>
      </c>
      <c r="O549" s="14">
        <f>H549*7.09%</f>
        <v>3899.5</v>
      </c>
      <c r="P549" s="33">
        <f t="shared" ref="P549:P551" si="440">K549+L549+M549+N549+O549</f>
        <v>11687.5</v>
      </c>
      <c r="Q549" s="33">
        <f t="shared" ref="Q549:Q551" si="441">J549</f>
        <v>0</v>
      </c>
      <c r="R549" s="14">
        <f>I549+K549+N549+Q549</f>
        <v>5810.18</v>
      </c>
      <c r="S549" s="14">
        <f t="shared" si="414"/>
        <v>8437</v>
      </c>
      <c r="T549" s="172">
        <f>H549-R549</f>
        <v>49189.82</v>
      </c>
      <c r="U549" s="11"/>
      <c r="V549" s="131"/>
    </row>
    <row r="550" spans="1:145" s="16" customFormat="1" ht="24.95" customHeight="1" x14ac:dyDescent="0.25">
      <c r="A550" s="111">
        <v>450</v>
      </c>
      <c r="B550" s="91" t="s">
        <v>563</v>
      </c>
      <c r="C550" s="92" t="s">
        <v>32</v>
      </c>
      <c r="D550" s="93" t="s">
        <v>21</v>
      </c>
      <c r="E550" s="93" t="s">
        <v>105</v>
      </c>
      <c r="F550" s="114">
        <v>45627</v>
      </c>
      <c r="G550" s="114">
        <v>45809</v>
      </c>
      <c r="H550" s="35">
        <v>90000</v>
      </c>
      <c r="I550" s="35">
        <v>9753.1200000000008</v>
      </c>
      <c r="J550" s="35">
        <v>0</v>
      </c>
      <c r="K550" s="22">
        <f>H550*2.87%</f>
        <v>2583</v>
      </c>
      <c r="L550" s="22">
        <f>H550*7.1%</f>
        <v>6390</v>
      </c>
      <c r="M550" s="22">
        <v>890.22</v>
      </c>
      <c r="N550" s="22">
        <f>H550*3.04%</f>
        <v>2736</v>
      </c>
      <c r="O550" s="22">
        <f>H550*7.09%</f>
        <v>6381</v>
      </c>
      <c r="P550" s="35">
        <f t="shared" si="440"/>
        <v>18980.22</v>
      </c>
      <c r="Q550" s="35">
        <f t="shared" si="441"/>
        <v>0</v>
      </c>
      <c r="R550" s="14">
        <f>I550+K550+N550+Q550</f>
        <v>15072.12</v>
      </c>
      <c r="S550" s="22">
        <f t="shared" si="414"/>
        <v>13661.22</v>
      </c>
      <c r="T550" s="174">
        <f>H550-R550</f>
        <v>74927.88</v>
      </c>
      <c r="U550" s="11"/>
      <c r="V550" s="131"/>
    </row>
    <row r="551" spans="1:145" s="16" customFormat="1" ht="24.95" customHeight="1" x14ac:dyDescent="0.25">
      <c r="A551" s="111">
        <v>451</v>
      </c>
      <c r="B551" s="12" t="s">
        <v>656</v>
      </c>
      <c r="C551" s="30" t="s">
        <v>103</v>
      </c>
      <c r="D551" s="31" t="s">
        <v>21</v>
      </c>
      <c r="E551" s="34" t="s">
        <v>104</v>
      </c>
      <c r="F551" s="32">
        <v>45689</v>
      </c>
      <c r="G551" s="32">
        <v>45870</v>
      </c>
      <c r="H551" s="35">
        <v>90000</v>
      </c>
      <c r="I551" s="35">
        <v>9753.1200000000008</v>
      </c>
      <c r="J551" s="35">
        <v>0</v>
      </c>
      <c r="K551" s="22">
        <f>H551*2.87%</f>
        <v>2583</v>
      </c>
      <c r="L551" s="22">
        <f>H551*7.1%</f>
        <v>6390</v>
      </c>
      <c r="M551" s="22">
        <v>890.22</v>
      </c>
      <c r="N551" s="22">
        <f>H551*3.04%</f>
        <v>2736</v>
      </c>
      <c r="O551" s="22">
        <f>H551*7.09%</f>
        <v>6381</v>
      </c>
      <c r="P551" s="35">
        <f t="shared" si="440"/>
        <v>18980.22</v>
      </c>
      <c r="Q551" s="35">
        <f t="shared" si="441"/>
        <v>0</v>
      </c>
      <c r="R551" s="14">
        <f>I551+K551+N551+Q551</f>
        <v>15072.12</v>
      </c>
      <c r="S551" s="22">
        <f t="shared" si="414"/>
        <v>13661.22</v>
      </c>
      <c r="T551" s="174">
        <f>H551-R551</f>
        <v>74927.88</v>
      </c>
      <c r="U551" s="11"/>
      <c r="V551" s="131"/>
    </row>
    <row r="552" spans="1:145" s="10" customFormat="1" ht="24.95" customHeight="1" x14ac:dyDescent="0.3">
      <c r="A552" s="110" t="s">
        <v>347</v>
      </c>
      <c r="T552" s="170"/>
      <c r="U552" s="132"/>
      <c r="V552" s="132"/>
      <c r="W552" s="132"/>
      <c r="X552" s="132"/>
      <c r="Y552" s="132"/>
      <c r="Z552" s="132"/>
      <c r="AA552" s="132"/>
      <c r="AB552" s="132"/>
      <c r="AC552" s="132"/>
      <c r="AD552" s="132"/>
      <c r="AE552" s="132"/>
      <c r="AF552" s="132"/>
      <c r="AG552" s="132"/>
      <c r="AH552" s="132"/>
      <c r="AI552" s="132"/>
      <c r="AJ552" s="132"/>
      <c r="AK552" s="132"/>
      <c r="AL552" s="132"/>
      <c r="AM552" s="132"/>
      <c r="AN552" s="132"/>
      <c r="AO552" s="132"/>
      <c r="AP552" s="132"/>
      <c r="AQ552" s="132"/>
      <c r="AR552" s="132"/>
      <c r="AS552" s="132"/>
      <c r="AT552" s="132"/>
      <c r="AU552" s="132"/>
      <c r="AV552" s="132"/>
      <c r="AW552" s="132"/>
      <c r="AX552" s="132"/>
      <c r="AY552" s="132"/>
      <c r="AZ552" s="132"/>
      <c r="BA552" s="132"/>
      <c r="BB552" s="132"/>
      <c r="BC552" s="132"/>
      <c r="BD552" s="132"/>
      <c r="BE552" s="132"/>
      <c r="BF552" s="132"/>
      <c r="BG552" s="132"/>
      <c r="BH552" s="132"/>
      <c r="BI552" s="132"/>
      <c r="BJ552" s="132"/>
      <c r="BK552" s="132"/>
      <c r="BL552" s="132"/>
      <c r="BM552" s="132"/>
      <c r="BN552" s="132"/>
      <c r="BO552" s="132"/>
      <c r="BP552" s="132"/>
      <c r="BQ552" s="132"/>
      <c r="BR552" s="132"/>
      <c r="BS552" s="132"/>
      <c r="BT552" s="132"/>
      <c r="BU552" s="132"/>
      <c r="BV552" s="132"/>
      <c r="BW552" s="132"/>
      <c r="BX552" s="132"/>
      <c r="BY552" s="132"/>
      <c r="BZ552" s="132"/>
      <c r="CA552" s="132"/>
      <c r="CB552" s="132"/>
      <c r="CC552" s="132"/>
      <c r="CD552" s="132"/>
      <c r="CE552" s="132"/>
      <c r="CF552" s="132"/>
      <c r="CG552" s="132"/>
      <c r="CH552" s="132"/>
      <c r="CI552" s="132"/>
      <c r="CJ552" s="132"/>
      <c r="CK552" s="132"/>
      <c r="CL552" s="132"/>
      <c r="CM552" s="132"/>
      <c r="CN552" s="132"/>
      <c r="CO552" s="132"/>
      <c r="CP552" s="132"/>
      <c r="CQ552" s="132"/>
      <c r="CR552" s="132"/>
      <c r="CS552" s="132"/>
      <c r="CT552" s="132"/>
      <c r="CU552" s="132"/>
      <c r="CV552" s="132"/>
      <c r="CW552" s="132"/>
      <c r="CX552" s="132"/>
      <c r="CY552" s="132"/>
      <c r="CZ552" s="132"/>
      <c r="DA552" s="132"/>
      <c r="DB552" s="132"/>
      <c r="DC552" s="132"/>
      <c r="DD552" s="132"/>
      <c r="DE552" s="132"/>
      <c r="DF552" s="132"/>
      <c r="DG552" s="132"/>
      <c r="DH552" s="132"/>
      <c r="DI552" s="132"/>
      <c r="DJ552" s="132"/>
      <c r="DK552" s="132"/>
      <c r="DL552" s="132"/>
      <c r="DM552" s="132"/>
      <c r="DN552" s="132"/>
      <c r="DO552" s="132"/>
      <c r="DP552" s="132"/>
      <c r="DQ552" s="132"/>
      <c r="DR552" s="132"/>
      <c r="DS552" s="132"/>
      <c r="DT552" s="132"/>
      <c r="DU552" s="132"/>
      <c r="DV552" s="132"/>
      <c r="DW552" s="132"/>
      <c r="DX552" s="132"/>
      <c r="DY552" s="132"/>
      <c r="DZ552" s="132"/>
      <c r="EA552" s="132"/>
      <c r="EB552" s="132"/>
      <c r="EC552" s="132"/>
      <c r="ED552" s="132"/>
      <c r="EE552" s="132"/>
      <c r="EF552" s="132"/>
      <c r="EG552" s="132"/>
      <c r="EH552" s="132"/>
      <c r="EI552" s="132"/>
      <c r="EJ552" s="132"/>
      <c r="EK552" s="132"/>
      <c r="EL552" s="132"/>
      <c r="EM552" s="132"/>
      <c r="EN552" s="132"/>
      <c r="EO552" s="132"/>
    </row>
    <row r="553" spans="1:145" s="16" customFormat="1" ht="24.95" customHeight="1" x14ac:dyDescent="0.25">
      <c r="A553" s="107">
        <v>452</v>
      </c>
      <c r="B553" s="29" t="s">
        <v>509</v>
      </c>
      <c r="C553" s="30" t="s">
        <v>395</v>
      </c>
      <c r="D553" s="31" t="s">
        <v>21</v>
      </c>
      <c r="E553" s="31" t="s">
        <v>105</v>
      </c>
      <c r="F553" s="13">
        <v>45717</v>
      </c>
      <c r="G553" s="13">
        <v>45901</v>
      </c>
      <c r="H553" s="33">
        <v>115000</v>
      </c>
      <c r="I553" s="33">
        <v>15633.74</v>
      </c>
      <c r="J553" s="33">
        <v>0</v>
      </c>
      <c r="K553" s="14">
        <f>H553*2.87%</f>
        <v>3300.5</v>
      </c>
      <c r="L553" s="14">
        <f>H553*7.1%</f>
        <v>8165</v>
      </c>
      <c r="M553" s="14">
        <v>890.22</v>
      </c>
      <c r="N553" s="14">
        <f>H553*3.04%</f>
        <v>3496</v>
      </c>
      <c r="O553" s="14">
        <f>H553*7.09%</f>
        <v>8153.5</v>
      </c>
      <c r="P553" s="33">
        <f>K553+L553+M553+N553+O553</f>
        <v>24005.22</v>
      </c>
      <c r="Q553" s="33">
        <f>J553</f>
        <v>0</v>
      </c>
      <c r="R553" s="14">
        <f>I553+K553+N553+Q553</f>
        <v>22430.240000000002</v>
      </c>
      <c r="S553" s="14">
        <f t="shared" si="414"/>
        <v>17208.72</v>
      </c>
      <c r="T553" s="172">
        <f>H553-R553</f>
        <v>92569.76</v>
      </c>
      <c r="U553" s="11"/>
      <c r="V553" s="131"/>
    </row>
    <row r="554" spans="1:145" s="16" customFormat="1" ht="24.95" customHeight="1" x14ac:dyDescent="0.25">
      <c r="A554" s="109">
        <v>453</v>
      </c>
      <c r="B554" s="29" t="s">
        <v>348</v>
      </c>
      <c r="C554" s="30" t="s">
        <v>309</v>
      </c>
      <c r="D554" s="31" t="s">
        <v>21</v>
      </c>
      <c r="E554" s="34" t="s">
        <v>104</v>
      </c>
      <c r="F554" s="13">
        <v>45717</v>
      </c>
      <c r="G554" s="13">
        <v>45901</v>
      </c>
      <c r="H554" s="33">
        <v>55000</v>
      </c>
      <c r="I554" s="33">
        <v>2559.6799999999998</v>
      </c>
      <c r="J554" s="33">
        <v>0</v>
      </c>
      <c r="K554" s="14">
        <f>H554*2.87%</f>
        <v>1578.5</v>
      </c>
      <c r="L554" s="14">
        <f>H554*7.1%</f>
        <v>3905</v>
      </c>
      <c r="M554" s="35">
        <f>H554*1.15%</f>
        <v>632.5</v>
      </c>
      <c r="N554" s="14">
        <f>H554*3.04%</f>
        <v>1672</v>
      </c>
      <c r="O554" s="14">
        <f>H554*7.09%</f>
        <v>3899.5</v>
      </c>
      <c r="P554" s="33">
        <f t="shared" ref="P554" si="442">K554+L554+M554+N554+O554</f>
        <v>11687.5</v>
      </c>
      <c r="Q554" s="33">
        <f t="shared" ref="Q554" si="443">J554</f>
        <v>0</v>
      </c>
      <c r="R554" s="14">
        <f>I554+K554+N554+Q554</f>
        <v>5810.18</v>
      </c>
      <c r="S554" s="14">
        <f t="shared" si="414"/>
        <v>8437</v>
      </c>
      <c r="T554" s="172">
        <f>H554-R554</f>
        <v>49189.82</v>
      </c>
      <c r="U554" s="11"/>
      <c r="V554" s="131"/>
    </row>
    <row r="555" spans="1:145" s="10" customFormat="1" ht="24.95" customHeight="1" x14ac:dyDescent="0.3">
      <c r="A555" s="110" t="s">
        <v>360</v>
      </c>
      <c r="T555" s="170"/>
      <c r="U555" s="132"/>
      <c r="V555" s="132"/>
      <c r="W555" s="132"/>
      <c r="X555" s="132"/>
      <c r="Y555" s="132"/>
      <c r="Z555" s="132"/>
      <c r="AA555" s="132"/>
      <c r="AB555" s="132"/>
      <c r="AC555" s="132"/>
      <c r="AD555" s="132"/>
      <c r="AE555" s="132"/>
      <c r="AF555" s="132"/>
      <c r="AG555" s="132"/>
      <c r="AH555" s="132"/>
      <c r="AI555" s="132"/>
      <c r="AJ555" s="132"/>
      <c r="AK555" s="132"/>
      <c r="AL555" s="132"/>
      <c r="AM555" s="132"/>
      <c r="AN555" s="132"/>
      <c r="AO555" s="132"/>
      <c r="AP555" s="132"/>
      <c r="AQ555" s="132"/>
      <c r="AR555" s="132"/>
      <c r="AS555" s="132"/>
      <c r="AT555" s="132"/>
      <c r="AU555" s="132"/>
      <c r="AV555" s="132"/>
      <c r="AW555" s="132"/>
      <c r="AX555" s="132"/>
      <c r="AY555" s="132"/>
      <c r="AZ555" s="132"/>
      <c r="BA555" s="132"/>
      <c r="BB555" s="132"/>
      <c r="BC555" s="132"/>
      <c r="BD555" s="132"/>
      <c r="BE555" s="132"/>
      <c r="BF555" s="132"/>
      <c r="BG555" s="132"/>
      <c r="BH555" s="132"/>
      <c r="BI555" s="132"/>
      <c r="BJ555" s="132"/>
      <c r="BK555" s="132"/>
      <c r="BL555" s="132"/>
      <c r="BM555" s="132"/>
      <c r="BN555" s="132"/>
      <c r="BO555" s="132"/>
      <c r="BP555" s="132"/>
      <c r="BQ555" s="132"/>
      <c r="BR555" s="132"/>
      <c r="BS555" s="132"/>
      <c r="BT555" s="132"/>
      <c r="BU555" s="132"/>
      <c r="BV555" s="132"/>
      <c r="BW555" s="132"/>
      <c r="BX555" s="132"/>
      <c r="BY555" s="132"/>
      <c r="BZ555" s="132"/>
      <c r="CA555" s="132"/>
      <c r="CB555" s="132"/>
      <c r="CC555" s="132"/>
      <c r="CD555" s="132"/>
      <c r="CE555" s="132"/>
      <c r="CF555" s="132"/>
      <c r="CG555" s="132"/>
      <c r="CH555" s="132"/>
      <c r="CI555" s="132"/>
      <c r="CJ555" s="132"/>
      <c r="CK555" s="132"/>
      <c r="CL555" s="132"/>
      <c r="CM555" s="132"/>
      <c r="CN555" s="132"/>
      <c r="CO555" s="132"/>
      <c r="CP555" s="132"/>
      <c r="CQ555" s="132"/>
      <c r="CR555" s="132"/>
      <c r="CS555" s="132"/>
      <c r="CT555" s="132"/>
      <c r="CU555" s="132"/>
      <c r="CV555" s="132"/>
      <c r="CW555" s="132"/>
      <c r="CX555" s="132"/>
      <c r="CY555" s="132"/>
      <c r="CZ555" s="132"/>
      <c r="DA555" s="132"/>
      <c r="DB555" s="132"/>
      <c r="DC555" s="132"/>
      <c r="DD555" s="132"/>
      <c r="DE555" s="132"/>
      <c r="DF555" s="132"/>
      <c r="DG555" s="132"/>
      <c r="DH555" s="132"/>
      <c r="DI555" s="132"/>
      <c r="DJ555" s="132"/>
      <c r="DK555" s="132"/>
      <c r="DL555" s="132"/>
      <c r="DM555" s="132"/>
      <c r="DN555" s="132"/>
      <c r="DO555" s="132"/>
      <c r="DP555" s="132"/>
      <c r="DQ555" s="132"/>
      <c r="DR555" s="132"/>
      <c r="DS555" s="132"/>
      <c r="DT555" s="132"/>
      <c r="DU555" s="132"/>
      <c r="DV555" s="132"/>
      <c r="DW555" s="132"/>
      <c r="DX555" s="132"/>
      <c r="DY555" s="132"/>
      <c r="DZ555" s="132"/>
      <c r="EA555" s="132"/>
      <c r="EB555" s="132"/>
      <c r="EC555" s="132"/>
      <c r="ED555" s="132"/>
      <c r="EE555" s="132"/>
      <c r="EF555" s="132"/>
      <c r="EG555" s="132"/>
      <c r="EH555" s="132"/>
      <c r="EI555" s="132"/>
      <c r="EJ555" s="132"/>
      <c r="EK555" s="132"/>
      <c r="EL555" s="132"/>
      <c r="EM555" s="132"/>
      <c r="EN555" s="132"/>
      <c r="EO555" s="132"/>
    </row>
    <row r="556" spans="1:145" s="16" customFormat="1" ht="24.95" customHeight="1" x14ac:dyDescent="0.25">
      <c r="A556" s="109">
        <v>454</v>
      </c>
      <c r="B556" s="29" t="s">
        <v>359</v>
      </c>
      <c r="C556" s="50" t="s">
        <v>271</v>
      </c>
      <c r="D556" s="51" t="s">
        <v>21</v>
      </c>
      <c r="E556" s="52" t="s">
        <v>105</v>
      </c>
      <c r="F556" s="45">
        <v>45566</v>
      </c>
      <c r="G556" s="45">
        <v>45748</v>
      </c>
      <c r="H556" s="53">
        <v>115000</v>
      </c>
      <c r="I556" s="53">
        <v>15633.74</v>
      </c>
      <c r="J556" s="53">
        <v>0</v>
      </c>
      <c r="K556" s="14">
        <f>H556*2.87%</f>
        <v>3300.5</v>
      </c>
      <c r="L556" s="14">
        <f>H556*7.1%</f>
        <v>8165</v>
      </c>
      <c r="M556" s="47">
        <v>890.22</v>
      </c>
      <c r="N556" s="14">
        <f>H556*3.04%</f>
        <v>3496</v>
      </c>
      <c r="O556" s="33">
        <f>H556*7.09%</f>
        <v>8153.5</v>
      </c>
      <c r="P556" s="53">
        <f>K556+L556+M556+N556+O556</f>
        <v>24005.22</v>
      </c>
      <c r="Q556" s="53">
        <f>J556</f>
        <v>0</v>
      </c>
      <c r="R556" s="14">
        <f>I556+K556+N556+Q556</f>
        <v>22430.240000000002</v>
      </c>
      <c r="S556" s="14">
        <f t="shared" si="414"/>
        <v>17208.72</v>
      </c>
      <c r="T556" s="173">
        <f>H556-R556</f>
        <v>92569.76</v>
      </c>
      <c r="U556" s="11"/>
      <c r="V556" s="131"/>
    </row>
    <row r="557" spans="1:145" s="10" customFormat="1" ht="24.95" customHeight="1" x14ac:dyDescent="0.3">
      <c r="A557" s="110" t="s">
        <v>314</v>
      </c>
      <c r="T557" s="170"/>
      <c r="U557" s="132"/>
      <c r="V557" s="132"/>
      <c r="W557" s="132"/>
      <c r="X557" s="132"/>
      <c r="Y557" s="132"/>
      <c r="Z557" s="132"/>
      <c r="AA557" s="132"/>
      <c r="AB557" s="132"/>
      <c r="AC557" s="132"/>
      <c r="AD557" s="132"/>
      <c r="AE557" s="132"/>
      <c r="AF557" s="132"/>
      <c r="AG557" s="132"/>
      <c r="AH557" s="132"/>
      <c r="AI557" s="132"/>
      <c r="AJ557" s="132"/>
      <c r="AK557" s="132"/>
      <c r="AL557" s="132"/>
      <c r="AM557" s="132"/>
      <c r="AN557" s="132"/>
      <c r="AO557" s="132"/>
      <c r="AP557" s="132"/>
      <c r="AQ557" s="132"/>
      <c r="AR557" s="132"/>
      <c r="AS557" s="132"/>
      <c r="AT557" s="132"/>
      <c r="AU557" s="132"/>
      <c r="AV557" s="132"/>
      <c r="AW557" s="132"/>
      <c r="AX557" s="132"/>
      <c r="AY557" s="132"/>
      <c r="AZ557" s="132"/>
      <c r="BA557" s="132"/>
      <c r="BB557" s="132"/>
      <c r="BC557" s="132"/>
      <c r="BD557" s="132"/>
      <c r="BE557" s="132"/>
      <c r="BF557" s="132"/>
      <c r="BG557" s="132"/>
      <c r="BH557" s="132"/>
      <c r="BI557" s="132"/>
      <c r="BJ557" s="132"/>
      <c r="BK557" s="132"/>
      <c r="BL557" s="132"/>
      <c r="BM557" s="132"/>
      <c r="BN557" s="132"/>
      <c r="BO557" s="132"/>
      <c r="BP557" s="132"/>
      <c r="BQ557" s="132"/>
      <c r="BR557" s="132"/>
      <c r="BS557" s="132"/>
      <c r="BT557" s="132"/>
      <c r="BU557" s="132"/>
      <c r="BV557" s="132"/>
      <c r="BW557" s="132"/>
      <c r="BX557" s="132"/>
      <c r="BY557" s="132"/>
      <c r="BZ557" s="132"/>
      <c r="CA557" s="132"/>
      <c r="CB557" s="132"/>
      <c r="CC557" s="132"/>
      <c r="CD557" s="132"/>
      <c r="CE557" s="132"/>
      <c r="CF557" s="132"/>
      <c r="CG557" s="132"/>
      <c r="CH557" s="132"/>
      <c r="CI557" s="132"/>
      <c r="CJ557" s="132"/>
      <c r="CK557" s="132"/>
      <c r="CL557" s="132"/>
      <c r="CM557" s="132"/>
      <c r="CN557" s="132"/>
      <c r="CO557" s="132"/>
      <c r="CP557" s="132"/>
      <c r="CQ557" s="132"/>
      <c r="CR557" s="132"/>
      <c r="CS557" s="132"/>
      <c r="CT557" s="132"/>
      <c r="CU557" s="132"/>
      <c r="CV557" s="132"/>
      <c r="CW557" s="132"/>
      <c r="CX557" s="132"/>
      <c r="CY557" s="132"/>
      <c r="CZ557" s="132"/>
      <c r="DA557" s="132"/>
      <c r="DB557" s="132"/>
      <c r="DC557" s="132"/>
      <c r="DD557" s="132"/>
      <c r="DE557" s="132"/>
      <c r="DF557" s="132"/>
      <c r="DG557" s="132"/>
      <c r="DH557" s="132"/>
      <c r="DI557" s="132"/>
      <c r="DJ557" s="132"/>
      <c r="DK557" s="132"/>
      <c r="DL557" s="132"/>
      <c r="DM557" s="132"/>
      <c r="DN557" s="132"/>
      <c r="DO557" s="132"/>
      <c r="DP557" s="132"/>
      <c r="DQ557" s="132"/>
      <c r="DR557" s="132"/>
      <c r="DS557" s="132"/>
      <c r="DT557" s="132"/>
      <c r="DU557" s="132"/>
      <c r="DV557" s="132"/>
      <c r="DW557" s="132"/>
      <c r="DX557" s="132"/>
      <c r="DY557" s="132"/>
      <c r="DZ557" s="132"/>
      <c r="EA557" s="132"/>
      <c r="EB557" s="132"/>
      <c r="EC557" s="132"/>
      <c r="ED557" s="132"/>
      <c r="EE557" s="132"/>
      <c r="EF557" s="132"/>
      <c r="EG557" s="132"/>
      <c r="EH557" s="132"/>
      <c r="EI557" s="132"/>
      <c r="EJ557" s="132"/>
      <c r="EK557" s="132"/>
      <c r="EL557" s="132"/>
      <c r="EM557" s="132"/>
      <c r="EN557" s="132"/>
      <c r="EO557" s="132"/>
    </row>
    <row r="558" spans="1:145" s="16" customFormat="1" ht="24.95" customHeight="1" x14ac:dyDescent="0.25">
      <c r="A558" s="108">
        <v>455</v>
      </c>
      <c r="B558" s="12" t="s">
        <v>315</v>
      </c>
      <c r="C558" s="8" t="s">
        <v>25</v>
      </c>
      <c r="D558" s="9" t="s">
        <v>21</v>
      </c>
      <c r="E558" s="17" t="s">
        <v>104</v>
      </c>
      <c r="F558" s="32">
        <v>45658</v>
      </c>
      <c r="G558" s="32">
        <v>45839</v>
      </c>
      <c r="H558" s="14">
        <v>115000</v>
      </c>
      <c r="I558" s="14">
        <v>15204.88</v>
      </c>
      <c r="J558" s="14">
        <v>0</v>
      </c>
      <c r="K558" s="14">
        <f>H558*2.87%</f>
        <v>3300.5</v>
      </c>
      <c r="L558" s="14">
        <f>H558*7.1%</f>
        <v>8165</v>
      </c>
      <c r="M558" s="22">
        <v>890.22</v>
      </c>
      <c r="N558" s="14">
        <f>H558*3.04%</f>
        <v>3496</v>
      </c>
      <c r="O558" s="33">
        <f>H558*7.09%</f>
        <v>8153.5</v>
      </c>
      <c r="P558" s="14">
        <f>K558+L558+M558+N558+O558</f>
        <v>24005.22</v>
      </c>
      <c r="Q558" s="14">
        <v>1715.46</v>
      </c>
      <c r="R558" s="14">
        <f>I558+K558+N558+Q558</f>
        <v>23716.84</v>
      </c>
      <c r="S558" s="14">
        <f t="shared" si="414"/>
        <v>17208.72</v>
      </c>
      <c r="T558" s="168">
        <f>H558-R558</f>
        <v>91283.16</v>
      </c>
      <c r="U558" s="11"/>
      <c r="V558" s="131"/>
    </row>
    <row r="559" spans="1:145" s="10" customFormat="1" ht="24.95" customHeight="1" x14ac:dyDescent="0.3">
      <c r="A559" s="110" t="s">
        <v>366</v>
      </c>
      <c r="T559" s="170"/>
      <c r="U559" s="132"/>
      <c r="V559" s="132"/>
      <c r="W559" s="132"/>
      <c r="X559" s="132"/>
      <c r="Y559" s="132"/>
      <c r="Z559" s="132"/>
      <c r="AA559" s="132"/>
      <c r="AB559" s="132"/>
      <c r="AC559" s="132"/>
      <c r="AD559" s="132"/>
      <c r="AE559" s="132"/>
      <c r="AF559" s="132"/>
      <c r="AG559" s="132"/>
      <c r="AH559" s="132"/>
      <c r="AI559" s="132"/>
      <c r="AJ559" s="132"/>
      <c r="AK559" s="132"/>
      <c r="AL559" s="132"/>
      <c r="AM559" s="132"/>
      <c r="AN559" s="132"/>
      <c r="AO559" s="132"/>
      <c r="AP559" s="132"/>
      <c r="AQ559" s="132"/>
      <c r="AR559" s="132"/>
      <c r="AS559" s="132"/>
      <c r="AT559" s="132"/>
      <c r="AU559" s="132"/>
      <c r="AV559" s="132"/>
      <c r="AW559" s="132"/>
      <c r="AX559" s="132"/>
      <c r="AY559" s="132"/>
      <c r="AZ559" s="132"/>
      <c r="BA559" s="132"/>
      <c r="BB559" s="132"/>
      <c r="BC559" s="132"/>
      <c r="BD559" s="132"/>
      <c r="BE559" s="132"/>
      <c r="BF559" s="132"/>
      <c r="BG559" s="132"/>
      <c r="BH559" s="132"/>
      <c r="BI559" s="132"/>
      <c r="BJ559" s="132"/>
      <c r="BK559" s="132"/>
      <c r="BL559" s="132"/>
      <c r="BM559" s="132"/>
      <c r="BN559" s="132"/>
      <c r="BO559" s="132"/>
      <c r="BP559" s="132"/>
      <c r="BQ559" s="132"/>
      <c r="BR559" s="132"/>
      <c r="BS559" s="132"/>
      <c r="BT559" s="132"/>
      <c r="BU559" s="132"/>
      <c r="BV559" s="132"/>
      <c r="BW559" s="132"/>
      <c r="BX559" s="132"/>
      <c r="BY559" s="132"/>
      <c r="BZ559" s="132"/>
      <c r="CA559" s="132"/>
      <c r="CB559" s="132"/>
      <c r="CC559" s="132"/>
      <c r="CD559" s="132"/>
      <c r="CE559" s="132"/>
      <c r="CF559" s="132"/>
      <c r="CG559" s="132"/>
      <c r="CH559" s="132"/>
      <c r="CI559" s="132"/>
      <c r="CJ559" s="132"/>
      <c r="CK559" s="132"/>
      <c r="CL559" s="132"/>
      <c r="CM559" s="132"/>
      <c r="CN559" s="132"/>
      <c r="CO559" s="132"/>
      <c r="CP559" s="132"/>
      <c r="CQ559" s="132"/>
      <c r="CR559" s="132"/>
      <c r="CS559" s="132"/>
      <c r="CT559" s="132"/>
      <c r="CU559" s="132"/>
      <c r="CV559" s="132"/>
      <c r="CW559" s="132"/>
      <c r="CX559" s="132"/>
      <c r="CY559" s="132"/>
      <c r="CZ559" s="132"/>
      <c r="DA559" s="132"/>
      <c r="DB559" s="132"/>
      <c r="DC559" s="132"/>
      <c r="DD559" s="132"/>
      <c r="DE559" s="132"/>
      <c r="DF559" s="132"/>
      <c r="DG559" s="132"/>
      <c r="DH559" s="132"/>
      <c r="DI559" s="132"/>
      <c r="DJ559" s="132"/>
      <c r="DK559" s="132"/>
      <c r="DL559" s="132"/>
      <c r="DM559" s="132"/>
      <c r="DN559" s="132"/>
      <c r="DO559" s="132"/>
      <c r="DP559" s="132"/>
      <c r="DQ559" s="132"/>
      <c r="DR559" s="132"/>
      <c r="DS559" s="132"/>
      <c r="DT559" s="132"/>
      <c r="DU559" s="132"/>
      <c r="DV559" s="132"/>
      <c r="DW559" s="132"/>
      <c r="DX559" s="132"/>
      <c r="DY559" s="132"/>
      <c r="DZ559" s="132"/>
      <c r="EA559" s="132"/>
      <c r="EB559" s="132"/>
      <c r="EC559" s="132"/>
      <c r="ED559" s="132"/>
      <c r="EE559" s="132"/>
      <c r="EF559" s="132"/>
      <c r="EG559" s="132"/>
      <c r="EH559" s="132"/>
      <c r="EI559" s="132"/>
      <c r="EJ559" s="132"/>
      <c r="EK559" s="132"/>
      <c r="EL559" s="132"/>
      <c r="EM559" s="132"/>
      <c r="EN559" s="132"/>
      <c r="EO559" s="132"/>
    </row>
    <row r="560" spans="1:145" s="16" customFormat="1" ht="24.95" customHeight="1" x14ac:dyDescent="0.25">
      <c r="A560" s="109">
        <v>456</v>
      </c>
      <c r="B560" s="29" t="s">
        <v>367</v>
      </c>
      <c r="C560" s="50" t="s">
        <v>395</v>
      </c>
      <c r="D560" s="51" t="s">
        <v>21</v>
      </c>
      <c r="E560" s="52" t="s">
        <v>105</v>
      </c>
      <c r="F560" s="45">
        <v>45566</v>
      </c>
      <c r="G560" s="45">
        <v>45748</v>
      </c>
      <c r="H560" s="53">
        <v>115000</v>
      </c>
      <c r="I560" s="53">
        <v>15633.74</v>
      </c>
      <c r="J560" s="53">
        <v>0</v>
      </c>
      <c r="K560" s="14">
        <f>H560*2.87%</f>
        <v>3300.5</v>
      </c>
      <c r="L560" s="14">
        <f>H560*7.1%</f>
        <v>8165</v>
      </c>
      <c r="M560" s="47">
        <v>890.22</v>
      </c>
      <c r="N560" s="14">
        <f>H560*3.04%</f>
        <v>3496</v>
      </c>
      <c r="O560" s="33">
        <f>H560*7.09%</f>
        <v>8153.5</v>
      </c>
      <c r="P560" s="53">
        <f>K560+L560+M560+N560+O560</f>
        <v>24005.22</v>
      </c>
      <c r="Q560" s="53">
        <f>J560</f>
        <v>0</v>
      </c>
      <c r="R560" s="14">
        <f>I560+K560+N560+Q560</f>
        <v>22430.240000000002</v>
      </c>
      <c r="S560" s="14">
        <f t="shared" si="414"/>
        <v>17208.72</v>
      </c>
      <c r="T560" s="173">
        <f>H560-R560</f>
        <v>92569.76</v>
      </c>
      <c r="U560" s="11"/>
      <c r="V560" s="131"/>
    </row>
    <row r="561" spans="1:145" s="10" customFormat="1" ht="24.95" customHeight="1" x14ac:dyDescent="0.3">
      <c r="A561" s="110" t="s">
        <v>361</v>
      </c>
      <c r="T561" s="170"/>
      <c r="U561" s="132"/>
      <c r="V561" s="132"/>
      <c r="W561" s="132"/>
      <c r="X561" s="132"/>
      <c r="Y561" s="132"/>
      <c r="Z561" s="132"/>
      <c r="AA561" s="132"/>
      <c r="AB561" s="132"/>
      <c r="AC561" s="132"/>
      <c r="AD561" s="132"/>
      <c r="AE561" s="132"/>
      <c r="AF561" s="132"/>
      <c r="AG561" s="132"/>
      <c r="AH561" s="132"/>
      <c r="AI561" s="132"/>
      <c r="AJ561" s="132"/>
      <c r="AK561" s="132"/>
      <c r="AL561" s="132"/>
      <c r="AM561" s="132"/>
      <c r="AN561" s="132"/>
      <c r="AO561" s="132"/>
      <c r="AP561" s="132"/>
      <c r="AQ561" s="132"/>
      <c r="AR561" s="132"/>
      <c r="AS561" s="132"/>
      <c r="AT561" s="132"/>
      <c r="AU561" s="132"/>
      <c r="AV561" s="132"/>
      <c r="AW561" s="132"/>
      <c r="AX561" s="132"/>
      <c r="AY561" s="132"/>
      <c r="AZ561" s="132"/>
      <c r="BA561" s="132"/>
      <c r="BB561" s="132"/>
      <c r="BC561" s="132"/>
      <c r="BD561" s="132"/>
      <c r="BE561" s="132"/>
      <c r="BF561" s="132"/>
      <c r="BG561" s="132"/>
      <c r="BH561" s="132"/>
      <c r="BI561" s="132"/>
      <c r="BJ561" s="132"/>
      <c r="BK561" s="132"/>
      <c r="BL561" s="132"/>
      <c r="BM561" s="132"/>
      <c r="BN561" s="132"/>
      <c r="BO561" s="132"/>
      <c r="BP561" s="132"/>
      <c r="BQ561" s="132"/>
      <c r="BR561" s="132"/>
      <c r="BS561" s="132"/>
      <c r="BT561" s="132"/>
      <c r="BU561" s="132"/>
      <c r="BV561" s="132"/>
      <c r="BW561" s="132"/>
      <c r="BX561" s="132"/>
      <c r="BY561" s="132"/>
      <c r="BZ561" s="132"/>
      <c r="CA561" s="132"/>
      <c r="CB561" s="132"/>
      <c r="CC561" s="132"/>
      <c r="CD561" s="132"/>
      <c r="CE561" s="132"/>
      <c r="CF561" s="132"/>
      <c r="CG561" s="132"/>
      <c r="CH561" s="132"/>
      <c r="CI561" s="132"/>
      <c r="CJ561" s="132"/>
      <c r="CK561" s="132"/>
      <c r="CL561" s="132"/>
      <c r="CM561" s="132"/>
      <c r="CN561" s="132"/>
      <c r="CO561" s="132"/>
      <c r="CP561" s="132"/>
      <c r="CQ561" s="132"/>
      <c r="CR561" s="132"/>
      <c r="CS561" s="132"/>
      <c r="CT561" s="132"/>
      <c r="CU561" s="132"/>
      <c r="CV561" s="132"/>
      <c r="CW561" s="132"/>
      <c r="CX561" s="132"/>
      <c r="CY561" s="132"/>
      <c r="CZ561" s="132"/>
      <c r="DA561" s="132"/>
      <c r="DB561" s="132"/>
      <c r="DC561" s="132"/>
      <c r="DD561" s="132"/>
      <c r="DE561" s="132"/>
      <c r="DF561" s="132"/>
      <c r="DG561" s="132"/>
      <c r="DH561" s="132"/>
      <c r="DI561" s="132"/>
      <c r="DJ561" s="132"/>
      <c r="DK561" s="132"/>
      <c r="DL561" s="132"/>
      <c r="DM561" s="132"/>
      <c r="DN561" s="132"/>
      <c r="DO561" s="132"/>
      <c r="DP561" s="132"/>
      <c r="DQ561" s="132"/>
      <c r="DR561" s="132"/>
      <c r="DS561" s="132"/>
      <c r="DT561" s="132"/>
      <c r="DU561" s="132"/>
      <c r="DV561" s="132"/>
      <c r="DW561" s="132"/>
      <c r="DX561" s="132"/>
      <c r="DY561" s="132"/>
      <c r="DZ561" s="132"/>
      <c r="EA561" s="132"/>
      <c r="EB561" s="132"/>
      <c r="EC561" s="132"/>
      <c r="ED561" s="132"/>
      <c r="EE561" s="132"/>
      <c r="EF561" s="132"/>
      <c r="EG561" s="132"/>
      <c r="EH561" s="132"/>
      <c r="EI561" s="132"/>
      <c r="EJ561" s="132"/>
      <c r="EK561" s="132"/>
      <c r="EL561" s="132"/>
      <c r="EM561" s="132"/>
      <c r="EN561" s="132"/>
      <c r="EO561" s="132"/>
    </row>
    <row r="562" spans="1:145" s="16" customFormat="1" ht="24.95" customHeight="1" x14ac:dyDescent="0.25">
      <c r="A562" s="109">
        <v>457</v>
      </c>
      <c r="B562" s="29" t="s">
        <v>362</v>
      </c>
      <c r="C562" s="30" t="s">
        <v>309</v>
      </c>
      <c r="D562" s="31" t="s">
        <v>21</v>
      </c>
      <c r="E562" s="34" t="s">
        <v>105</v>
      </c>
      <c r="F562" s="13">
        <v>45717</v>
      </c>
      <c r="G562" s="13">
        <v>45901</v>
      </c>
      <c r="H562" s="33">
        <v>55000</v>
      </c>
      <c r="I562" s="33">
        <v>2559.6799999999998</v>
      </c>
      <c r="J562" s="33">
        <v>0</v>
      </c>
      <c r="K562" s="14">
        <f t="shared" ref="K562:K568" si="444">H562*2.87%</f>
        <v>1578.5</v>
      </c>
      <c r="L562" s="14">
        <f t="shared" ref="L562:L568" si="445">H562*7.1%</f>
        <v>3905</v>
      </c>
      <c r="M562" s="35">
        <f>H562*1.15%</f>
        <v>632.5</v>
      </c>
      <c r="N562" s="14">
        <f t="shared" ref="N562:N568" si="446">H562*3.04%</f>
        <v>1672</v>
      </c>
      <c r="O562" s="33">
        <f t="shared" ref="O562:O568" si="447">H562*7.09%</f>
        <v>3899.5</v>
      </c>
      <c r="P562" s="33">
        <f t="shared" ref="P562:P563" si="448">K562+L562+M562+N562+O562</f>
        <v>11687.5</v>
      </c>
      <c r="Q562" s="33">
        <f t="shared" ref="Q562" si="449">J562</f>
        <v>0</v>
      </c>
      <c r="R562" s="14">
        <f t="shared" ref="R562:R568" si="450">I562+K562+N562+Q562</f>
        <v>5810.18</v>
      </c>
      <c r="S562" s="14">
        <f t="shared" si="414"/>
        <v>8437</v>
      </c>
      <c r="T562" s="172">
        <f t="shared" ref="T562:T568" si="451">H562-R562</f>
        <v>49189.82</v>
      </c>
      <c r="U562" s="11"/>
      <c r="V562" s="131"/>
    </row>
    <row r="563" spans="1:145" s="16" customFormat="1" ht="24.95" customHeight="1" x14ac:dyDescent="0.25">
      <c r="A563" s="111">
        <v>458</v>
      </c>
      <c r="B563" s="12" t="s">
        <v>398</v>
      </c>
      <c r="C563" s="8" t="s">
        <v>339</v>
      </c>
      <c r="D563" s="9" t="s">
        <v>21</v>
      </c>
      <c r="E563" s="17" t="s">
        <v>105</v>
      </c>
      <c r="F563" s="13">
        <v>45717</v>
      </c>
      <c r="G563" s="13">
        <v>45901</v>
      </c>
      <c r="H563" s="14">
        <v>75000</v>
      </c>
      <c r="I563" s="14">
        <v>6309.38</v>
      </c>
      <c r="J563" s="14">
        <v>0</v>
      </c>
      <c r="K563" s="14">
        <f t="shared" si="444"/>
        <v>2152.5</v>
      </c>
      <c r="L563" s="14">
        <f t="shared" si="445"/>
        <v>5325</v>
      </c>
      <c r="M563" s="35">
        <f>H563*1.15%</f>
        <v>862.5</v>
      </c>
      <c r="N563" s="14">
        <f t="shared" si="446"/>
        <v>2280</v>
      </c>
      <c r="O563" s="33">
        <f t="shared" si="447"/>
        <v>5317.5</v>
      </c>
      <c r="P563" s="14">
        <f t="shared" si="448"/>
        <v>15937.5</v>
      </c>
      <c r="Q563" s="14">
        <v>0</v>
      </c>
      <c r="R563" s="14">
        <f t="shared" si="450"/>
        <v>10741.88</v>
      </c>
      <c r="S563" s="14">
        <f t="shared" si="414"/>
        <v>11505</v>
      </c>
      <c r="T563" s="168">
        <f t="shared" si="451"/>
        <v>64258.12</v>
      </c>
      <c r="U563" s="11"/>
      <c r="V563" s="131"/>
    </row>
    <row r="564" spans="1:145" s="16" customFormat="1" ht="24.95" customHeight="1" x14ac:dyDescent="0.25">
      <c r="A564" s="109">
        <v>459</v>
      </c>
      <c r="B564" s="29" t="s">
        <v>363</v>
      </c>
      <c r="C564" s="30" t="s">
        <v>25</v>
      </c>
      <c r="D564" s="31" t="s">
        <v>21</v>
      </c>
      <c r="E564" s="34" t="s">
        <v>105</v>
      </c>
      <c r="F564" s="13">
        <v>45717</v>
      </c>
      <c r="G564" s="13">
        <v>45901</v>
      </c>
      <c r="H564" s="33">
        <v>115000</v>
      </c>
      <c r="I564" s="33">
        <v>15633.74</v>
      </c>
      <c r="J564" s="33">
        <v>0</v>
      </c>
      <c r="K564" s="14">
        <f t="shared" si="444"/>
        <v>3300.5</v>
      </c>
      <c r="L564" s="14">
        <f t="shared" si="445"/>
        <v>8165</v>
      </c>
      <c r="M564" s="22">
        <v>890.22</v>
      </c>
      <c r="N564" s="14">
        <f t="shared" si="446"/>
        <v>3496</v>
      </c>
      <c r="O564" s="33">
        <f t="shared" si="447"/>
        <v>8153.5</v>
      </c>
      <c r="P564" s="33">
        <f>K564+L564+M564+N564+O564</f>
        <v>24005.22</v>
      </c>
      <c r="Q564" s="33">
        <f>J564</f>
        <v>0</v>
      </c>
      <c r="R564" s="14">
        <f t="shared" si="450"/>
        <v>22430.240000000002</v>
      </c>
      <c r="S564" s="14">
        <f t="shared" si="414"/>
        <v>17208.72</v>
      </c>
      <c r="T564" s="172">
        <f t="shared" si="451"/>
        <v>92569.76</v>
      </c>
      <c r="U564" s="11"/>
      <c r="V564" s="131"/>
    </row>
    <row r="565" spans="1:145" s="16" customFormat="1" ht="24.95" customHeight="1" x14ac:dyDescent="0.25">
      <c r="A565" s="111">
        <v>460</v>
      </c>
      <c r="B565" s="29" t="s">
        <v>364</v>
      </c>
      <c r="C565" s="30" t="s">
        <v>309</v>
      </c>
      <c r="D565" s="31" t="s">
        <v>21</v>
      </c>
      <c r="E565" s="34" t="s">
        <v>105</v>
      </c>
      <c r="F565" s="13">
        <v>45717</v>
      </c>
      <c r="G565" s="13">
        <v>45901</v>
      </c>
      <c r="H565" s="33">
        <v>55000</v>
      </c>
      <c r="I565" s="33">
        <v>2302.36</v>
      </c>
      <c r="J565" s="33">
        <v>0</v>
      </c>
      <c r="K565" s="14">
        <f t="shared" si="444"/>
        <v>1578.5</v>
      </c>
      <c r="L565" s="14">
        <f t="shared" si="445"/>
        <v>3905</v>
      </c>
      <c r="M565" s="33">
        <f>H565*1.15%</f>
        <v>632.5</v>
      </c>
      <c r="N565" s="14">
        <f t="shared" si="446"/>
        <v>1672</v>
      </c>
      <c r="O565" s="33">
        <f t="shared" si="447"/>
        <v>3899.5</v>
      </c>
      <c r="P565" s="33">
        <f t="shared" ref="P565:P566" si="452">K565+L565+M565+N565+O565</f>
        <v>11687.5</v>
      </c>
      <c r="Q565" s="33">
        <v>1715.46</v>
      </c>
      <c r="R565" s="14">
        <f t="shared" si="450"/>
        <v>7268.32</v>
      </c>
      <c r="S565" s="14">
        <f t="shared" si="414"/>
        <v>8437</v>
      </c>
      <c r="T565" s="172">
        <f t="shared" si="451"/>
        <v>47731.68</v>
      </c>
      <c r="U565" s="11"/>
      <c r="V565" s="131"/>
    </row>
    <row r="566" spans="1:145" s="16" customFormat="1" ht="24.95" customHeight="1" x14ac:dyDescent="0.25">
      <c r="A566" s="109">
        <v>461</v>
      </c>
      <c r="B566" s="29" t="s">
        <v>365</v>
      </c>
      <c r="C566" s="30" t="s">
        <v>309</v>
      </c>
      <c r="D566" s="31" t="s">
        <v>21</v>
      </c>
      <c r="E566" s="34" t="s">
        <v>104</v>
      </c>
      <c r="F566" s="13">
        <v>45717</v>
      </c>
      <c r="G566" s="13">
        <v>45901</v>
      </c>
      <c r="H566" s="33">
        <v>55000</v>
      </c>
      <c r="I566" s="33">
        <v>2559.6799999999998</v>
      </c>
      <c r="J566" s="33">
        <v>0</v>
      </c>
      <c r="K566" s="14">
        <f t="shared" si="444"/>
        <v>1578.5</v>
      </c>
      <c r="L566" s="14">
        <f t="shared" si="445"/>
        <v>3905</v>
      </c>
      <c r="M566" s="35">
        <f>H566*1.15%</f>
        <v>632.5</v>
      </c>
      <c r="N566" s="14">
        <f t="shared" si="446"/>
        <v>1672</v>
      </c>
      <c r="O566" s="33">
        <f t="shared" si="447"/>
        <v>3899.5</v>
      </c>
      <c r="P566" s="33">
        <f t="shared" si="452"/>
        <v>11687.5</v>
      </c>
      <c r="Q566" s="33">
        <f t="shared" ref="Q566" si="453">J566</f>
        <v>0</v>
      </c>
      <c r="R566" s="14">
        <f t="shared" si="450"/>
        <v>5810.18</v>
      </c>
      <c r="S566" s="14">
        <f t="shared" si="414"/>
        <v>8437</v>
      </c>
      <c r="T566" s="172">
        <f t="shared" si="451"/>
        <v>49189.82</v>
      </c>
      <c r="U566" s="11"/>
      <c r="V566" s="131"/>
    </row>
    <row r="567" spans="1:145" s="16" customFormat="1" ht="24.95" customHeight="1" x14ac:dyDescent="0.25">
      <c r="A567" s="111">
        <v>462</v>
      </c>
      <c r="B567" s="29" t="s">
        <v>369</v>
      </c>
      <c r="C567" s="30" t="s">
        <v>309</v>
      </c>
      <c r="D567" s="31" t="s">
        <v>21</v>
      </c>
      <c r="E567" s="31" t="s">
        <v>105</v>
      </c>
      <c r="F567" s="13">
        <v>45717</v>
      </c>
      <c r="G567" s="13">
        <v>45901</v>
      </c>
      <c r="H567" s="33">
        <v>55000</v>
      </c>
      <c r="I567" s="33">
        <v>2559.6799999999998</v>
      </c>
      <c r="J567" s="33">
        <v>0</v>
      </c>
      <c r="K567" s="14">
        <f t="shared" si="444"/>
        <v>1578.5</v>
      </c>
      <c r="L567" s="14">
        <f t="shared" si="445"/>
        <v>3905</v>
      </c>
      <c r="M567" s="35">
        <f>H567*1.15%</f>
        <v>632.5</v>
      </c>
      <c r="N567" s="14">
        <f t="shared" si="446"/>
        <v>1672</v>
      </c>
      <c r="O567" s="33">
        <f t="shared" si="447"/>
        <v>3899.5</v>
      </c>
      <c r="P567" s="33">
        <f t="shared" ref="P567" si="454">K567+L567+M567+N567+O567</f>
        <v>11687.5</v>
      </c>
      <c r="Q567" s="33">
        <v>15425.83</v>
      </c>
      <c r="R567" s="14">
        <f t="shared" si="450"/>
        <v>21236.01</v>
      </c>
      <c r="S567" s="14">
        <f t="shared" si="414"/>
        <v>8437</v>
      </c>
      <c r="T567" s="172">
        <f t="shared" si="451"/>
        <v>33763.99</v>
      </c>
      <c r="U567" s="11"/>
      <c r="V567" s="131"/>
    </row>
    <row r="568" spans="1:145" s="39" customFormat="1" ht="24.95" customHeight="1" x14ac:dyDescent="0.25">
      <c r="A568" s="109">
        <v>463</v>
      </c>
      <c r="B568" s="29" t="s">
        <v>529</v>
      </c>
      <c r="C568" s="8" t="s">
        <v>32</v>
      </c>
      <c r="D568" s="51" t="s">
        <v>21</v>
      </c>
      <c r="E568" s="51" t="s">
        <v>105</v>
      </c>
      <c r="F568" s="45">
        <v>45566</v>
      </c>
      <c r="G568" s="45">
        <v>45748</v>
      </c>
      <c r="H568" s="53">
        <v>60000</v>
      </c>
      <c r="I568" s="53">
        <v>3143.58</v>
      </c>
      <c r="J568" s="53">
        <v>0</v>
      </c>
      <c r="K568" s="33">
        <f t="shared" si="444"/>
        <v>1722</v>
      </c>
      <c r="L568" s="33">
        <f t="shared" si="445"/>
        <v>4260</v>
      </c>
      <c r="M568" s="14">
        <f>H568*1.15%</f>
        <v>690</v>
      </c>
      <c r="N568" s="33">
        <f t="shared" si="446"/>
        <v>1824</v>
      </c>
      <c r="O568" s="53">
        <f t="shared" si="447"/>
        <v>4254</v>
      </c>
      <c r="P568" s="53">
        <f>K568+L568+M568+N568+O568</f>
        <v>12750</v>
      </c>
      <c r="Q568" s="14">
        <v>1715.46</v>
      </c>
      <c r="R568" s="14">
        <f t="shared" si="450"/>
        <v>8405.0400000000009</v>
      </c>
      <c r="S568" s="14">
        <f>L568+M568+O568</f>
        <v>9204</v>
      </c>
      <c r="T568" s="173">
        <f t="shared" si="451"/>
        <v>51594.96</v>
      </c>
      <c r="U568" s="11"/>
      <c r="V568" s="131"/>
    </row>
    <row r="569" spans="1:145" s="10" customFormat="1" ht="24.95" customHeight="1" x14ac:dyDescent="0.3">
      <c r="A569" s="110" t="s">
        <v>569</v>
      </c>
      <c r="T569" s="170"/>
      <c r="U569" s="132"/>
      <c r="V569" s="132"/>
      <c r="W569" s="132"/>
      <c r="X569" s="132"/>
      <c r="Y569" s="132"/>
      <c r="Z569" s="132"/>
      <c r="AA569" s="132"/>
      <c r="AB569" s="132"/>
      <c r="AC569" s="132"/>
      <c r="AD569" s="132"/>
      <c r="AE569" s="132"/>
      <c r="AF569" s="132"/>
      <c r="AG569" s="132"/>
      <c r="AH569" s="132"/>
      <c r="AI569" s="132"/>
      <c r="AJ569" s="132"/>
      <c r="AK569" s="132"/>
      <c r="AL569" s="132"/>
      <c r="AM569" s="132"/>
      <c r="AN569" s="132"/>
      <c r="AO569" s="132"/>
      <c r="AP569" s="132"/>
      <c r="AQ569" s="132"/>
      <c r="AR569" s="132"/>
      <c r="AS569" s="132"/>
      <c r="AT569" s="132"/>
      <c r="AU569" s="132"/>
      <c r="AV569" s="132"/>
      <c r="AW569" s="132"/>
      <c r="AX569" s="132"/>
      <c r="AY569" s="132"/>
      <c r="AZ569" s="132"/>
      <c r="BA569" s="132"/>
      <c r="BB569" s="132"/>
      <c r="BC569" s="132"/>
      <c r="BD569" s="132"/>
      <c r="BE569" s="132"/>
      <c r="BF569" s="132"/>
      <c r="BG569" s="132"/>
      <c r="BH569" s="132"/>
      <c r="BI569" s="132"/>
      <c r="BJ569" s="132"/>
      <c r="BK569" s="132"/>
      <c r="BL569" s="132"/>
      <c r="BM569" s="132"/>
      <c r="BN569" s="132"/>
      <c r="BO569" s="132"/>
      <c r="BP569" s="132"/>
      <c r="BQ569" s="132"/>
      <c r="BR569" s="132"/>
      <c r="BS569" s="132"/>
      <c r="BT569" s="132"/>
      <c r="BU569" s="132"/>
      <c r="BV569" s="132"/>
      <c r="BW569" s="132"/>
      <c r="BX569" s="132"/>
      <c r="BY569" s="132"/>
      <c r="BZ569" s="132"/>
      <c r="CA569" s="132"/>
      <c r="CB569" s="132"/>
      <c r="CC569" s="132"/>
      <c r="CD569" s="132"/>
      <c r="CE569" s="132"/>
      <c r="CF569" s="132"/>
      <c r="CG569" s="132"/>
      <c r="CH569" s="132"/>
      <c r="CI569" s="132"/>
      <c r="CJ569" s="132"/>
      <c r="CK569" s="132"/>
      <c r="CL569" s="132"/>
      <c r="CM569" s="132"/>
      <c r="CN569" s="132"/>
      <c r="CO569" s="132"/>
      <c r="CP569" s="132"/>
      <c r="CQ569" s="132"/>
      <c r="CR569" s="132"/>
      <c r="CS569" s="132"/>
      <c r="CT569" s="132"/>
      <c r="CU569" s="132"/>
      <c r="CV569" s="132"/>
      <c r="CW569" s="132"/>
      <c r="CX569" s="132"/>
      <c r="CY569" s="132"/>
      <c r="CZ569" s="132"/>
      <c r="DA569" s="132"/>
      <c r="DB569" s="132"/>
      <c r="DC569" s="132"/>
      <c r="DD569" s="132"/>
      <c r="DE569" s="132"/>
      <c r="DF569" s="132"/>
      <c r="DG569" s="132"/>
      <c r="DH569" s="132"/>
      <c r="DI569" s="132"/>
      <c r="DJ569" s="132"/>
      <c r="DK569" s="132"/>
      <c r="DL569" s="132"/>
      <c r="DM569" s="132"/>
      <c r="DN569" s="132"/>
      <c r="DO569" s="132"/>
      <c r="DP569" s="132"/>
      <c r="DQ569" s="132"/>
      <c r="DR569" s="132"/>
      <c r="DS569" s="132"/>
      <c r="DT569" s="132"/>
      <c r="DU569" s="132"/>
      <c r="DV569" s="132"/>
      <c r="DW569" s="132"/>
      <c r="DX569" s="132"/>
      <c r="DY569" s="132"/>
      <c r="DZ569" s="132"/>
      <c r="EA569" s="132"/>
      <c r="EB569" s="132"/>
      <c r="EC569" s="132"/>
      <c r="ED569" s="132"/>
      <c r="EE569" s="132"/>
      <c r="EF569" s="132"/>
      <c r="EG569" s="132"/>
      <c r="EH569" s="132"/>
      <c r="EI569" s="132"/>
      <c r="EJ569" s="132"/>
      <c r="EK569" s="132"/>
      <c r="EL569" s="132"/>
      <c r="EM569" s="132"/>
      <c r="EN569" s="132"/>
      <c r="EO569" s="132"/>
    </row>
    <row r="570" spans="1:145" s="39" customFormat="1" ht="24.95" customHeight="1" x14ac:dyDescent="0.25">
      <c r="A570" s="107">
        <v>464</v>
      </c>
      <c r="B570" s="29" t="s">
        <v>567</v>
      </c>
      <c r="C570" s="8" t="s">
        <v>568</v>
      </c>
      <c r="D570" s="51" t="s">
        <v>21</v>
      </c>
      <c r="E570" s="34" t="s">
        <v>104</v>
      </c>
      <c r="F570" s="55">
        <v>45689</v>
      </c>
      <c r="G570" s="32">
        <v>45870</v>
      </c>
      <c r="H570" s="53">
        <v>140000</v>
      </c>
      <c r="I570" s="33">
        <v>21514.37</v>
      </c>
      <c r="J570" s="53">
        <v>0</v>
      </c>
      <c r="K570" s="33">
        <f>H570*2.87%</f>
        <v>4018</v>
      </c>
      <c r="L570" s="33">
        <f>H570*7.1%</f>
        <v>9940</v>
      </c>
      <c r="M570" s="22">
        <v>890.22</v>
      </c>
      <c r="N570" s="33">
        <f>H570*3.04%</f>
        <v>4256</v>
      </c>
      <c r="O570" s="53">
        <f>H570*7.09%</f>
        <v>9926</v>
      </c>
      <c r="P570" s="53">
        <f>K570+L570+M570+N570+O570</f>
        <v>29030.22</v>
      </c>
      <c r="Q570" s="14">
        <v>0</v>
      </c>
      <c r="R570" s="14">
        <f>I570+K570+N570+Q570</f>
        <v>29788.37</v>
      </c>
      <c r="S570" s="14">
        <f>L570+M570+O570</f>
        <v>20756.22</v>
      </c>
      <c r="T570" s="173">
        <f>H570-R570</f>
        <v>110211.63</v>
      </c>
      <c r="U570" s="11"/>
      <c r="V570" s="131"/>
    </row>
    <row r="571" spans="1:145" s="10" customFormat="1" ht="24.95" customHeight="1" x14ac:dyDescent="0.3">
      <c r="A571" s="110" t="s">
        <v>570</v>
      </c>
      <c r="T571" s="170"/>
      <c r="U571" s="132"/>
      <c r="V571" s="132"/>
      <c r="W571" s="132"/>
      <c r="X571" s="132"/>
      <c r="Y571" s="132"/>
      <c r="Z571" s="132"/>
      <c r="AA571" s="132"/>
      <c r="AB571" s="132"/>
      <c r="AC571" s="132"/>
      <c r="AD571" s="132"/>
      <c r="AE571" s="132"/>
      <c r="AF571" s="132"/>
      <c r="AG571" s="132"/>
      <c r="AH571" s="132"/>
      <c r="AI571" s="132"/>
      <c r="AJ571" s="132"/>
      <c r="AK571" s="132"/>
      <c r="AL571" s="132"/>
      <c r="AM571" s="132"/>
      <c r="AN571" s="132"/>
      <c r="AO571" s="132"/>
      <c r="AP571" s="132"/>
      <c r="AQ571" s="132"/>
      <c r="AR571" s="132"/>
      <c r="AS571" s="132"/>
      <c r="AT571" s="132"/>
      <c r="AU571" s="132"/>
      <c r="AV571" s="132"/>
      <c r="AW571" s="132"/>
      <c r="AX571" s="132"/>
      <c r="AY571" s="132"/>
      <c r="AZ571" s="132"/>
      <c r="BA571" s="132"/>
      <c r="BB571" s="132"/>
      <c r="BC571" s="132"/>
      <c r="BD571" s="132"/>
      <c r="BE571" s="132"/>
      <c r="BF571" s="132"/>
      <c r="BG571" s="132"/>
      <c r="BH571" s="132"/>
      <c r="BI571" s="132"/>
      <c r="BJ571" s="132"/>
      <c r="BK571" s="132"/>
      <c r="BL571" s="132"/>
      <c r="BM571" s="132"/>
      <c r="BN571" s="132"/>
      <c r="BO571" s="132"/>
      <c r="BP571" s="132"/>
      <c r="BQ571" s="132"/>
      <c r="BR571" s="132"/>
      <c r="BS571" s="132"/>
      <c r="BT571" s="132"/>
      <c r="BU571" s="132"/>
      <c r="BV571" s="132"/>
      <c r="BW571" s="132"/>
      <c r="BX571" s="132"/>
      <c r="BY571" s="132"/>
      <c r="BZ571" s="132"/>
      <c r="CA571" s="132"/>
      <c r="CB571" s="132"/>
      <c r="CC571" s="132"/>
      <c r="CD571" s="132"/>
      <c r="CE571" s="132"/>
      <c r="CF571" s="132"/>
      <c r="CG571" s="132"/>
      <c r="CH571" s="132"/>
      <c r="CI571" s="132"/>
      <c r="CJ571" s="132"/>
      <c r="CK571" s="132"/>
      <c r="CL571" s="132"/>
      <c r="CM571" s="132"/>
      <c r="CN571" s="132"/>
      <c r="CO571" s="132"/>
      <c r="CP571" s="132"/>
      <c r="CQ571" s="132"/>
      <c r="CR571" s="132"/>
      <c r="CS571" s="132"/>
      <c r="CT571" s="132"/>
      <c r="CU571" s="132"/>
      <c r="CV571" s="132"/>
      <c r="CW571" s="132"/>
      <c r="CX571" s="132"/>
      <c r="CY571" s="132"/>
      <c r="CZ571" s="132"/>
      <c r="DA571" s="132"/>
      <c r="DB571" s="132"/>
      <c r="DC571" s="132"/>
      <c r="DD571" s="132"/>
      <c r="DE571" s="132"/>
      <c r="DF571" s="132"/>
      <c r="DG571" s="132"/>
      <c r="DH571" s="132"/>
      <c r="DI571" s="132"/>
      <c r="DJ571" s="132"/>
      <c r="DK571" s="132"/>
      <c r="DL571" s="132"/>
      <c r="DM571" s="132"/>
      <c r="DN571" s="132"/>
      <c r="DO571" s="132"/>
      <c r="DP571" s="132"/>
      <c r="DQ571" s="132"/>
      <c r="DR571" s="132"/>
      <c r="DS571" s="132"/>
      <c r="DT571" s="132"/>
      <c r="DU571" s="132"/>
      <c r="DV571" s="132"/>
      <c r="DW571" s="132"/>
      <c r="DX571" s="132"/>
      <c r="DY571" s="132"/>
      <c r="DZ571" s="132"/>
      <c r="EA571" s="132"/>
      <c r="EB571" s="132"/>
      <c r="EC571" s="132"/>
      <c r="ED571" s="132"/>
      <c r="EE571" s="132"/>
      <c r="EF571" s="132"/>
      <c r="EG571" s="132"/>
      <c r="EH571" s="132"/>
      <c r="EI571" s="132"/>
      <c r="EJ571" s="132"/>
      <c r="EK571" s="132"/>
      <c r="EL571" s="132"/>
      <c r="EM571" s="132"/>
      <c r="EN571" s="132"/>
      <c r="EO571" s="132"/>
    </row>
    <row r="572" spans="1:145" s="39" customFormat="1" ht="24.95" customHeight="1" x14ac:dyDescent="0.25">
      <c r="A572" s="107">
        <v>465</v>
      </c>
      <c r="B572" s="29" t="s">
        <v>571</v>
      </c>
      <c r="C572" s="8" t="s">
        <v>568</v>
      </c>
      <c r="D572" s="51" t="s">
        <v>21</v>
      </c>
      <c r="E572" s="34" t="s">
        <v>104</v>
      </c>
      <c r="F572" s="55">
        <v>45689</v>
      </c>
      <c r="G572" s="32">
        <v>45870</v>
      </c>
      <c r="H572" s="53">
        <v>140000</v>
      </c>
      <c r="I572" s="33">
        <v>21514.37</v>
      </c>
      <c r="J572" s="53">
        <v>0</v>
      </c>
      <c r="K572" s="33">
        <f>H572*2.87%</f>
        <v>4018</v>
      </c>
      <c r="L572" s="33">
        <f>H572*7.1%</f>
        <v>9940</v>
      </c>
      <c r="M572" s="22">
        <v>890.22</v>
      </c>
      <c r="N572" s="33">
        <f>H572*3.04%</f>
        <v>4256</v>
      </c>
      <c r="O572" s="53">
        <f>H572*7.09%</f>
        <v>9926</v>
      </c>
      <c r="P572" s="53">
        <f>K572+L572+M572+N572+O572</f>
        <v>29030.22</v>
      </c>
      <c r="Q572" s="14">
        <v>0</v>
      </c>
      <c r="R572" s="14">
        <f>I572+K572+N572+Q572</f>
        <v>29788.37</v>
      </c>
      <c r="S572" s="14">
        <f>L572+M572+O572</f>
        <v>20756.22</v>
      </c>
      <c r="T572" s="173">
        <f>H572-R572</f>
        <v>110211.63</v>
      </c>
      <c r="U572" s="11"/>
      <c r="V572" s="131"/>
    </row>
    <row r="573" spans="1:145" s="10" customFormat="1" ht="24.95" customHeight="1" x14ac:dyDescent="0.3">
      <c r="A573" s="110" t="s">
        <v>370</v>
      </c>
      <c r="T573" s="170"/>
      <c r="U573" s="132"/>
      <c r="V573" s="132"/>
      <c r="W573" s="132"/>
      <c r="X573" s="132"/>
      <c r="Y573" s="132"/>
      <c r="Z573" s="132"/>
      <c r="AA573" s="132"/>
      <c r="AB573" s="132"/>
      <c r="AC573" s="132"/>
      <c r="AD573" s="132"/>
      <c r="AE573" s="132"/>
      <c r="AF573" s="132"/>
      <c r="AG573" s="132"/>
      <c r="AH573" s="132"/>
      <c r="AI573" s="132"/>
      <c r="AJ573" s="132"/>
      <c r="AK573" s="132"/>
      <c r="AL573" s="132"/>
      <c r="AM573" s="132"/>
      <c r="AN573" s="132"/>
      <c r="AO573" s="132"/>
      <c r="AP573" s="132"/>
      <c r="AQ573" s="132"/>
      <c r="AR573" s="132"/>
      <c r="AS573" s="132"/>
      <c r="AT573" s="132"/>
      <c r="AU573" s="132"/>
      <c r="AV573" s="132"/>
      <c r="AW573" s="132"/>
      <c r="AX573" s="132"/>
      <c r="AY573" s="132"/>
      <c r="AZ573" s="132"/>
      <c r="BA573" s="132"/>
      <c r="BB573" s="132"/>
      <c r="BC573" s="132"/>
      <c r="BD573" s="132"/>
      <c r="BE573" s="132"/>
      <c r="BF573" s="132"/>
      <c r="BG573" s="132"/>
      <c r="BH573" s="132"/>
      <c r="BI573" s="132"/>
      <c r="BJ573" s="132"/>
      <c r="BK573" s="132"/>
      <c r="BL573" s="132"/>
      <c r="BM573" s="132"/>
      <c r="BN573" s="132"/>
      <c r="BO573" s="132"/>
      <c r="BP573" s="132"/>
      <c r="BQ573" s="132"/>
      <c r="BR573" s="132"/>
      <c r="BS573" s="132"/>
      <c r="BT573" s="132"/>
      <c r="BU573" s="132"/>
      <c r="BV573" s="132"/>
      <c r="BW573" s="132"/>
      <c r="BX573" s="132"/>
      <c r="BY573" s="132"/>
      <c r="BZ573" s="132"/>
      <c r="CA573" s="132"/>
      <c r="CB573" s="132"/>
      <c r="CC573" s="132"/>
      <c r="CD573" s="132"/>
      <c r="CE573" s="132"/>
      <c r="CF573" s="132"/>
      <c r="CG573" s="132"/>
      <c r="CH573" s="132"/>
      <c r="CI573" s="132"/>
      <c r="CJ573" s="132"/>
      <c r="CK573" s="132"/>
      <c r="CL573" s="132"/>
      <c r="CM573" s="132"/>
      <c r="CN573" s="132"/>
      <c r="CO573" s="132"/>
      <c r="CP573" s="132"/>
      <c r="CQ573" s="132"/>
      <c r="CR573" s="132"/>
      <c r="CS573" s="132"/>
      <c r="CT573" s="132"/>
      <c r="CU573" s="132"/>
      <c r="CV573" s="132"/>
      <c r="CW573" s="132"/>
      <c r="CX573" s="132"/>
      <c r="CY573" s="132"/>
      <c r="CZ573" s="132"/>
      <c r="DA573" s="132"/>
      <c r="DB573" s="132"/>
      <c r="DC573" s="132"/>
      <c r="DD573" s="132"/>
      <c r="DE573" s="132"/>
      <c r="DF573" s="132"/>
      <c r="DG573" s="132"/>
      <c r="DH573" s="132"/>
      <c r="DI573" s="132"/>
      <c r="DJ573" s="132"/>
      <c r="DK573" s="132"/>
      <c r="DL573" s="132"/>
      <c r="DM573" s="132"/>
      <c r="DN573" s="132"/>
      <c r="DO573" s="132"/>
      <c r="DP573" s="132"/>
      <c r="DQ573" s="132"/>
      <c r="DR573" s="132"/>
      <c r="DS573" s="132"/>
      <c r="DT573" s="132"/>
      <c r="DU573" s="132"/>
      <c r="DV573" s="132"/>
      <c r="DW573" s="132"/>
      <c r="DX573" s="132"/>
      <c r="DY573" s="132"/>
      <c r="DZ573" s="132"/>
      <c r="EA573" s="132"/>
      <c r="EB573" s="132"/>
      <c r="EC573" s="132"/>
      <c r="ED573" s="132"/>
      <c r="EE573" s="132"/>
      <c r="EF573" s="132"/>
      <c r="EG573" s="132"/>
      <c r="EH573" s="132"/>
      <c r="EI573" s="132"/>
      <c r="EJ573" s="132"/>
      <c r="EK573" s="132"/>
      <c r="EL573" s="132"/>
      <c r="EM573" s="132"/>
      <c r="EN573" s="132"/>
      <c r="EO573" s="132"/>
    </row>
    <row r="574" spans="1:145" s="16" customFormat="1" ht="24.95" customHeight="1" x14ac:dyDescent="0.25">
      <c r="A574" s="109">
        <v>466</v>
      </c>
      <c r="B574" s="29" t="s">
        <v>371</v>
      </c>
      <c r="C574" s="30" t="s">
        <v>309</v>
      </c>
      <c r="D574" s="31" t="s">
        <v>21</v>
      </c>
      <c r="E574" s="34" t="s">
        <v>105</v>
      </c>
      <c r="F574" s="45">
        <v>45566</v>
      </c>
      <c r="G574" s="45">
        <v>45748</v>
      </c>
      <c r="H574" s="33">
        <v>55000</v>
      </c>
      <c r="I574" s="33">
        <v>2559.6799999999998</v>
      </c>
      <c r="J574" s="33">
        <v>0</v>
      </c>
      <c r="K574" s="14">
        <f>H574*2.87%</f>
        <v>1578.5</v>
      </c>
      <c r="L574" s="14">
        <f>H574*7.1%</f>
        <v>3905</v>
      </c>
      <c r="M574" s="35">
        <f>H574*1.15%</f>
        <v>632.5</v>
      </c>
      <c r="N574" s="14">
        <f>H574*3.04%</f>
        <v>1672</v>
      </c>
      <c r="O574" s="33">
        <f>H574*7.09%</f>
        <v>3899.5</v>
      </c>
      <c r="P574" s="33">
        <f t="shared" ref="P574" si="455">K574+L574+M574+N574+O574</f>
        <v>11687.5</v>
      </c>
      <c r="Q574" s="33">
        <v>12762.87</v>
      </c>
      <c r="R574" s="14">
        <f>I574+K574+N574+Q574</f>
        <v>18573.05</v>
      </c>
      <c r="S574" s="14">
        <f t="shared" si="414"/>
        <v>8437</v>
      </c>
      <c r="T574" s="172">
        <f>H574-R574</f>
        <v>36426.949999999997</v>
      </c>
      <c r="U574" s="11"/>
      <c r="V574" s="131"/>
    </row>
    <row r="575" spans="1:145" s="10" customFormat="1" ht="24.95" customHeight="1" x14ac:dyDescent="0.3">
      <c r="A575" s="110" t="s">
        <v>107</v>
      </c>
      <c r="T575" s="170"/>
      <c r="U575" s="132"/>
      <c r="V575" s="132"/>
      <c r="W575" s="132"/>
      <c r="X575" s="132"/>
      <c r="Y575" s="132"/>
      <c r="Z575" s="132"/>
      <c r="AA575" s="132"/>
      <c r="AB575" s="132"/>
      <c r="AC575" s="132"/>
      <c r="AD575" s="132"/>
      <c r="AE575" s="132"/>
      <c r="AF575" s="132"/>
      <c r="AG575" s="132"/>
      <c r="AH575" s="132"/>
      <c r="AI575" s="132"/>
      <c r="AJ575" s="132"/>
      <c r="AK575" s="132"/>
      <c r="AL575" s="132"/>
      <c r="AM575" s="132"/>
      <c r="AN575" s="132"/>
      <c r="AO575" s="132"/>
      <c r="AP575" s="132"/>
      <c r="AQ575" s="132"/>
      <c r="AR575" s="132"/>
      <c r="AS575" s="132"/>
      <c r="AT575" s="132"/>
      <c r="AU575" s="132"/>
      <c r="AV575" s="132"/>
      <c r="AW575" s="132"/>
      <c r="AX575" s="132"/>
      <c r="AY575" s="132"/>
      <c r="AZ575" s="132"/>
      <c r="BA575" s="132"/>
      <c r="BB575" s="132"/>
      <c r="BC575" s="132"/>
      <c r="BD575" s="132"/>
      <c r="BE575" s="132"/>
      <c r="BF575" s="132"/>
      <c r="BG575" s="132"/>
      <c r="BH575" s="132"/>
      <c r="BI575" s="132"/>
      <c r="BJ575" s="132"/>
      <c r="BK575" s="132"/>
      <c r="BL575" s="132"/>
      <c r="BM575" s="132"/>
      <c r="BN575" s="132"/>
      <c r="BO575" s="132"/>
      <c r="BP575" s="132"/>
      <c r="BQ575" s="132"/>
      <c r="BR575" s="132"/>
      <c r="BS575" s="132"/>
      <c r="BT575" s="132"/>
      <c r="BU575" s="132"/>
      <c r="BV575" s="132"/>
      <c r="BW575" s="132"/>
      <c r="BX575" s="132"/>
      <c r="BY575" s="132"/>
      <c r="BZ575" s="132"/>
      <c r="CA575" s="132"/>
      <c r="CB575" s="132"/>
      <c r="CC575" s="132"/>
      <c r="CD575" s="132"/>
      <c r="CE575" s="132"/>
      <c r="CF575" s="132"/>
      <c r="CG575" s="132"/>
      <c r="CH575" s="132"/>
      <c r="CI575" s="132"/>
      <c r="CJ575" s="132"/>
      <c r="CK575" s="132"/>
      <c r="CL575" s="132"/>
      <c r="CM575" s="132"/>
      <c r="CN575" s="132"/>
      <c r="CO575" s="132"/>
      <c r="CP575" s="132"/>
      <c r="CQ575" s="132"/>
      <c r="CR575" s="132"/>
      <c r="CS575" s="132"/>
      <c r="CT575" s="132"/>
      <c r="CU575" s="132"/>
      <c r="CV575" s="132"/>
      <c r="CW575" s="132"/>
      <c r="CX575" s="132"/>
      <c r="CY575" s="132"/>
      <c r="CZ575" s="132"/>
      <c r="DA575" s="132"/>
      <c r="DB575" s="132"/>
      <c r="DC575" s="132"/>
      <c r="DD575" s="132"/>
      <c r="DE575" s="132"/>
      <c r="DF575" s="132"/>
      <c r="DG575" s="132"/>
      <c r="DH575" s="132"/>
      <c r="DI575" s="132"/>
      <c r="DJ575" s="132"/>
      <c r="DK575" s="132"/>
      <c r="DL575" s="132"/>
      <c r="DM575" s="132"/>
      <c r="DN575" s="132"/>
      <c r="DO575" s="132"/>
      <c r="DP575" s="132"/>
      <c r="DQ575" s="132"/>
      <c r="DR575" s="132"/>
      <c r="DS575" s="132"/>
      <c r="DT575" s="132"/>
      <c r="DU575" s="132"/>
      <c r="DV575" s="132"/>
      <c r="DW575" s="132"/>
      <c r="DX575" s="132"/>
      <c r="DY575" s="132"/>
      <c r="DZ575" s="132"/>
      <c r="EA575" s="132"/>
      <c r="EB575" s="132"/>
      <c r="EC575" s="132"/>
      <c r="ED575" s="132"/>
      <c r="EE575" s="132"/>
      <c r="EF575" s="132"/>
      <c r="EG575" s="132"/>
      <c r="EH575" s="132"/>
      <c r="EI575" s="132"/>
      <c r="EJ575" s="132"/>
      <c r="EK575" s="132"/>
      <c r="EL575" s="132"/>
      <c r="EM575" s="132"/>
      <c r="EN575" s="132"/>
      <c r="EO575" s="132"/>
    </row>
    <row r="576" spans="1:145" s="27" customFormat="1" ht="24.95" customHeight="1" x14ac:dyDescent="0.25">
      <c r="A576" s="107">
        <v>467</v>
      </c>
      <c r="B576" s="29" t="s">
        <v>351</v>
      </c>
      <c r="C576" s="30" t="s">
        <v>339</v>
      </c>
      <c r="D576" s="31" t="s">
        <v>21</v>
      </c>
      <c r="E576" s="34" t="s">
        <v>105</v>
      </c>
      <c r="F576" s="13">
        <v>45717</v>
      </c>
      <c r="G576" s="13">
        <v>45901</v>
      </c>
      <c r="H576" s="33">
        <v>90000</v>
      </c>
      <c r="I576" s="33">
        <v>9753.1200000000008</v>
      </c>
      <c r="J576" s="33">
        <v>0</v>
      </c>
      <c r="K576" s="14">
        <f>H576*2.87%</f>
        <v>2583</v>
      </c>
      <c r="L576" s="14">
        <f>H576*7.1%</f>
        <v>6390</v>
      </c>
      <c r="M576" s="14">
        <v>890.22</v>
      </c>
      <c r="N576" s="14">
        <f>H576*3.04%</f>
        <v>2736</v>
      </c>
      <c r="O576" s="46">
        <f>H576*7.09%</f>
        <v>6381</v>
      </c>
      <c r="P576" s="33">
        <f>K576+L576+M576+N576+O576</f>
        <v>18980.22</v>
      </c>
      <c r="Q576" s="33">
        <f t="shared" ref="Q576" si="456">J576</f>
        <v>0</v>
      </c>
      <c r="R576" s="14">
        <f>I576+K576+N576+Q576</f>
        <v>15072.12</v>
      </c>
      <c r="S576" s="14">
        <f t="shared" si="414"/>
        <v>13661.22</v>
      </c>
      <c r="T576" s="172">
        <f>H576-R576</f>
        <v>74927.88</v>
      </c>
      <c r="U576" s="11"/>
      <c r="V576" s="131"/>
    </row>
    <row r="577" spans="1:145" s="16" customFormat="1" ht="24.95" customHeight="1" x14ac:dyDescent="0.25">
      <c r="A577" s="108">
        <v>468</v>
      </c>
      <c r="B577" s="12" t="s">
        <v>97</v>
      </c>
      <c r="C577" s="43" t="s">
        <v>103</v>
      </c>
      <c r="D577" s="44" t="s">
        <v>21</v>
      </c>
      <c r="E577" s="44" t="s">
        <v>104</v>
      </c>
      <c r="F577" s="45">
        <v>45566</v>
      </c>
      <c r="G577" s="45">
        <v>45748</v>
      </c>
      <c r="H577" s="46">
        <v>75000</v>
      </c>
      <c r="I577" s="46">
        <v>6309.38</v>
      </c>
      <c r="J577" s="46">
        <v>0</v>
      </c>
      <c r="K577" s="14">
        <f>H577*2.87%</f>
        <v>2152.5</v>
      </c>
      <c r="L577" s="14">
        <f>H577*7.1%</f>
        <v>5325</v>
      </c>
      <c r="M577" s="35">
        <f>H577*1.15%</f>
        <v>862.5</v>
      </c>
      <c r="N577" s="14">
        <f>H577*3.04%</f>
        <v>2280</v>
      </c>
      <c r="O577" s="46">
        <f>H577*7.09%</f>
        <v>5317.5</v>
      </c>
      <c r="P577" s="46">
        <f>K577+L577+M577+N577+O577</f>
        <v>15937.5</v>
      </c>
      <c r="Q577" s="46">
        <f t="shared" si="406"/>
        <v>0</v>
      </c>
      <c r="R577" s="14">
        <f>I577+K577+N577+Q577</f>
        <v>10741.88</v>
      </c>
      <c r="S577" s="14">
        <f t="shared" si="414"/>
        <v>11505</v>
      </c>
      <c r="T577" s="169">
        <f>H577-R577</f>
        <v>64258.12</v>
      </c>
      <c r="U577" s="11"/>
      <c r="V577" s="131"/>
    </row>
    <row r="578" spans="1:145" s="10" customFormat="1" ht="24.95" customHeight="1" x14ac:dyDescent="0.3">
      <c r="A578" s="110" t="s">
        <v>555</v>
      </c>
      <c r="T578" s="170"/>
      <c r="U578" s="132"/>
      <c r="V578" s="132"/>
      <c r="W578" s="132"/>
      <c r="X578" s="132"/>
      <c r="Y578" s="132"/>
      <c r="Z578" s="132"/>
      <c r="AA578" s="132"/>
      <c r="AB578" s="132"/>
      <c r="AC578" s="132"/>
      <c r="AD578" s="132"/>
      <c r="AE578" s="132"/>
      <c r="AF578" s="132"/>
      <c r="AG578" s="132"/>
      <c r="AH578" s="132"/>
      <c r="AI578" s="132"/>
      <c r="AJ578" s="132"/>
      <c r="AK578" s="132"/>
      <c r="AL578" s="132"/>
      <c r="AM578" s="132"/>
      <c r="AN578" s="132"/>
      <c r="AO578" s="132"/>
      <c r="AP578" s="132"/>
      <c r="AQ578" s="132"/>
      <c r="AR578" s="132"/>
      <c r="AS578" s="132"/>
      <c r="AT578" s="132"/>
      <c r="AU578" s="132"/>
      <c r="AV578" s="132"/>
      <c r="AW578" s="132"/>
      <c r="AX578" s="132"/>
      <c r="AY578" s="132"/>
      <c r="AZ578" s="132"/>
      <c r="BA578" s="132"/>
      <c r="BB578" s="132"/>
      <c r="BC578" s="132"/>
      <c r="BD578" s="132"/>
      <c r="BE578" s="132"/>
      <c r="BF578" s="132"/>
      <c r="BG578" s="132"/>
      <c r="BH578" s="132"/>
      <c r="BI578" s="132"/>
      <c r="BJ578" s="132"/>
      <c r="BK578" s="132"/>
      <c r="BL578" s="132"/>
      <c r="BM578" s="132"/>
      <c r="BN578" s="132"/>
      <c r="BO578" s="132"/>
      <c r="BP578" s="132"/>
      <c r="BQ578" s="132"/>
      <c r="BR578" s="132"/>
      <c r="BS578" s="132"/>
      <c r="BT578" s="132"/>
      <c r="BU578" s="132"/>
      <c r="BV578" s="132"/>
      <c r="BW578" s="132"/>
      <c r="BX578" s="132"/>
      <c r="BY578" s="132"/>
      <c r="BZ578" s="132"/>
      <c r="CA578" s="132"/>
      <c r="CB578" s="132"/>
      <c r="CC578" s="132"/>
      <c r="CD578" s="132"/>
      <c r="CE578" s="132"/>
      <c r="CF578" s="132"/>
      <c r="CG578" s="132"/>
      <c r="CH578" s="132"/>
      <c r="CI578" s="132"/>
      <c r="CJ578" s="132"/>
      <c r="CK578" s="132"/>
      <c r="CL578" s="132"/>
      <c r="CM578" s="132"/>
      <c r="CN578" s="132"/>
      <c r="CO578" s="132"/>
      <c r="CP578" s="132"/>
      <c r="CQ578" s="132"/>
      <c r="CR578" s="132"/>
      <c r="CS578" s="132"/>
      <c r="CT578" s="132"/>
      <c r="CU578" s="132"/>
      <c r="CV578" s="132"/>
      <c r="CW578" s="132"/>
      <c r="CX578" s="132"/>
      <c r="CY578" s="132"/>
      <c r="CZ578" s="132"/>
      <c r="DA578" s="132"/>
      <c r="DB578" s="132"/>
      <c r="DC578" s="132"/>
      <c r="DD578" s="132"/>
      <c r="DE578" s="132"/>
      <c r="DF578" s="132"/>
      <c r="DG578" s="132"/>
      <c r="DH578" s="132"/>
      <c r="DI578" s="132"/>
      <c r="DJ578" s="132"/>
      <c r="DK578" s="132"/>
      <c r="DL578" s="132"/>
      <c r="DM578" s="132"/>
      <c r="DN578" s="132"/>
      <c r="DO578" s="132"/>
      <c r="DP578" s="132"/>
      <c r="DQ578" s="132"/>
      <c r="DR578" s="132"/>
      <c r="DS578" s="132"/>
      <c r="DT578" s="132"/>
      <c r="DU578" s="132"/>
      <c r="DV578" s="132"/>
      <c r="DW578" s="132"/>
      <c r="DX578" s="132"/>
      <c r="DY578" s="132"/>
      <c r="DZ578" s="132"/>
      <c r="EA578" s="132"/>
      <c r="EB578" s="132"/>
      <c r="EC578" s="132"/>
      <c r="ED578" s="132"/>
      <c r="EE578" s="132"/>
      <c r="EF578" s="132"/>
      <c r="EG578" s="132"/>
      <c r="EH578" s="132"/>
      <c r="EI578" s="132"/>
      <c r="EJ578" s="132"/>
      <c r="EK578" s="132"/>
      <c r="EL578" s="132"/>
      <c r="EM578" s="132"/>
      <c r="EN578" s="132"/>
      <c r="EO578" s="132"/>
    </row>
    <row r="579" spans="1:145" s="16" customFormat="1" ht="24.95" customHeight="1" x14ac:dyDescent="0.25">
      <c r="A579" s="108">
        <v>469</v>
      </c>
      <c r="B579" s="12" t="s">
        <v>556</v>
      </c>
      <c r="C579" s="43" t="s">
        <v>557</v>
      </c>
      <c r="D579" s="44" t="s">
        <v>21</v>
      </c>
      <c r="E579" s="34" t="s">
        <v>105</v>
      </c>
      <c r="F579" s="32">
        <v>45627</v>
      </c>
      <c r="G579" s="62">
        <v>45809</v>
      </c>
      <c r="H579" s="46">
        <v>140000</v>
      </c>
      <c r="I579" s="69">
        <v>21514.37</v>
      </c>
      <c r="J579" s="46">
        <v>0</v>
      </c>
      <c r="K579" s="14">
        <f>H579*2.87%</f>
        <v>4018</v>
      </c>
      <c r="L579" s="14">
        <f>H579*7.1%</f>
        <v>9940</v>
      </c>
      <c r="M579" s="22">
        <v>890.22</v>
      </c>
      <c r="N579" s="14">
        <f>H579*3.04%</f>
        <v>4256</v>
      </c>
      <c r="O579" s="46">
        <f>H579*7.09%</f>
        <v>9926</v>
      </c>
      <c r="P579" s="46">
        <f>K579+L579+M579+N579+O579</f>
        <v>29030.22</v>
      </c>
      <c r="Q579" s="46">
        <f t="shared" si="406"/>
        <v>0</v>
      </c>
      <c r="R579" s="14">
        <f>I579+K579+N579+Q579</f>
        <v>29788.37</v>
      </c>
      <c r="S579" s="14">
        <f t="shared" si="414"/>
        <v>20756.22</v>
      </c>
      <c r="T579" s="169">
        <f>H579-R579</f>
        <v>110211.63</v>
      </c>
      <c r="U579" s="11"/>
      <c r="V579" s="131"/>
    </row>
    <row r="580" spans="1:145" s="1" customFormat="1" ht="24.95" customHeight="1" thickBot="1" x14ac:dyDescent="0.3">
      <c r="A580" s="149"/>
      <c r="B580" s="150"/>
      <c r="C580" s="150"/>
      <c r="D580" s="150"/>
      <c r="E580" s="150"/>
      <c r="F580" s="150"/>
      <c r="G580" s="150"/>
      <c r="H580" s="113">
        <f>SUM(H17:H579)</f>
        <v>35271500</v>
      </c>
      <c r="I580" s="113">
        <f>SUM(I18:I579)</f>
        <v>2906839.94</v>
      </c>
      <c r="J580" s="113">
        <v>0</v>
      </c>
      <c r="K580" s="113">
        <f>SUM(K18:K579)</f>
        <v>1012292.05</v>
      </c>
      <c r="L580" s="113">
        <f>SUM(L18:L579)</f>
        <v>2504276.5</v>
      </c>
      <c r="M580" s="113">
        <f>SUM(M18:M579)</f>
        <v>356086.06</v>
      </c>
      <c r="N580" s="113">
        <f>SUM(N18:N579)</f>
        <v>1072253.6000000001</v>
      </c>
      <c r="O580" s="113">
        <f>SUM(O17:O579)</f>
        <v>2500749.35</v>
      </c>
      <c r="P580" s="113">
        <f>SUM(P17:P579)</f>
        <v>7445627.6299999999</v>
      </c>
      <c r="Q580" s="113">
        <f>SUM(Q18:Q579)</f>
        <v>2230662.7400000002</v>
      </c>
      <c r="R580" s="113">
        <f>SUM(R18:R579)</f>
        <v>7222048.3300000001</v>
      </c>
      <c r="S580" s="113">
        <f>SUM(S18:S579)</f>
        <v>5361111.91</v>
      </c>
      <c r="T580" s="183">
        <f>SUM(T17:T579)</f>
        <v>28049451.670000002</v>
      </c>
    </row>
    <row r="581" spans="1:145" ht="30" customHeight="1" x14ac:dyDescent="0.25">
      <c r="I581" s="6"/>
      <c r="L581" s="6"/>
      <c r="M581" s="6"/>
      <c r="O581" s="6"/>
      <c r="P581" s="3"/>
      <c r="S581" s="6"/>
    </row>
    <row r="582" spans="1:145" ht="24.95" customHeight="1" x14ac:dyDescent="0.25">
      <c r="J582" s="6"/>
      <c r="L582" s="3"/>
      <c r="P582" s="3"/>
      <c r="S582" s="3"/>
    </row>
  </sheetData>
  <mergeCells count="26">
    <mergeCell ref="A580:G580"/>
    <mergeCell ref="A6:T7"/>
    <mergeCell ref="A8:T8"/>
    <mergeCell ref="A9:T9"/>
    <mergeCell ref="R14:S14"/>
    <mergeCell ref="T14:T16"/>
    <mergeCell ref="K15:L15"/>
    <mergeCell ref="M15:M16"/>
    <mergeCell ref="N15:O15"/>
    <mergeCell ref="R15:R16"/>
    <mergeCell ref="H14:H16"/>
    <mergeCell ref="I14:I16"/>
    <mergeCell ref="A12:T12"/>
    <mergeCell ref="F14:G15"/>
    <mergeCell ref="A10:T10"/>
    <mergeCell ref="A13:T13"/>
    <mergeCell ref="A349:T349"/>
    <mergeCell ref="S15:S16"/>
    <mergeCell ref="A14:A16"/>
    <mergeCell ref="B14:B16"/>
    <mergeCell ref="J14:J16"/>
    <mergeCell ref="C14:C16"/>
    <mergeCell ref="P15:P16"/>
    <mergeCell ref="K14:P14"/>
    <mergeCell ref="D14:D16"/>
    <mergeCell ref="E14:E16"/>
  </mergeCells>
  <conditionalFormatting sqref="A484 A486 A488 A490:A491 A493 A523 A525 A545 A553:A554 A556 A558 A560 A570 A572 A574 A576:A577 A579:A1048576 A163:T163 A37:T37 A172:T172 A1:A36 A468:A472 A474:A482 A495:A509 A511:A515 A517:A521 A527:A531 A533:A538 A540:A543 A547:A551 A562:A568 A258:A466 A38:A162 A164:A171 A173:A256">
    <cfRule type="duplicateValues" dxfId="9" priority="15"/>
  </conditionalFormatting>
  <conditionalFormatting sqref="A119:B119 AP484 BK484 CF484 DA484 DV484 EQ484 FL484 GG484 HB484 HW484 IR484 JM484 KH484 LC484 LX484 MS484 NN484 OI484 PD484 PY484 QT484 RO484 SJ484 TE484 TZ484 UU484 VP484 WK484 XF484 YA484 YV484 ZQ484 AAL484 ABG484 ACB484 ACW484 ADR484 AEM484 AFH484 AGC484 AGX484 AHS484 AIN484 AJI484 AKD484 AKY484 ALT484 AMO484 ANJ484 AOE484 AOZ484 APU484 AQP484 ARK484 ASF484 ATA484 ATV484 AUQ484 AVL484 AWG484 AXB484 AXW484 AYR484 AZM484 BAH484 BBC484 BBX484 BCS484 BDN484 BEI484 BFD484 BFY484 BGT484 BHO484 BIJ484 BJE484 BJZ484 BKU484 BLP484 BMK484 BNF484 BOA484 BOV484 BPQ484 BQL484 BRG484 BSB484 BSW484 BTR484 BUM484 BVH484 BWC484 BWX484 BXS484 BYN484 BZI484 CAD484 CAY484 CBT484 CCO484 CDJ484 CEE484 CEZ484 CFU484 CGP484 CHK484 CIF484 CJA484 CJV484 CKQ484 CLL484 CMG484 CNB484 CNW484 COR484 CPM484 CQH484 CRC484 CRX484 CSS484 CTN484 CUI484 CVD484 CVY484 CWT484 CXO484 CYJ484 CZE484 CZZ484 DAU484 DBP484 DCK484 DDF484 DEA484 DEV484 DFQ484 DGL484 DHG484 DIB484 DIW484 DJR484 DKM484 DLH484 DMC484 DMX484 DNS484 DON484 DPI484 DQD484 DQY484 DRT484 DSO484 DTJ484 DUE484 DUZ484 DVU484 DWP484 DXK484 DYF484 DZA484 DZV484 EAQ484 EBL484 ECG484 EDB484 EDW484 EER484 EFM484 EGH484 EHC484 EHX484 EIS484 EJN484 EKI484 ELD484 ELY484 EMT484 ENO484 EOJ484 EPE484 EPZ484 EQU484 ERP484 ESK484 ETF484 EUA484 EUV484 EVQ484 EWL484 EXG484 EYB484 EYW484 EZR484 FAM484 FBH484 FCC484 FCX484 FDS484 FEN484 FFI484 FGD484 FGY484 FHT484 FIO484 FJJ484 FKE484 FKZ484 FLU484 FMP484 FNK484 FOF484 FPA484 FPV484 FQQ484 FRL484 FSG484 FTB484 FTW484 FUR484 FVM484 FWH484 FXC484 FXX484 FYS484 FZN484 GAI484 GBD484 GBY484 GCT484 GDO484 GEJ484 GFE484 GFZ484 GGU484 GHP484 GIK484 GJF484 GKA484 GKV484 GLQ484 GML484 GNG484 GOB484 GOW484 GPR484 GQM484 GRH484 GSC484 GSX484 GTS484 GUN484 GVI484 GWD484 GWY484 GXT484 GYO484 GZJ484 HAE484 HAZ484 HBU484 HCP484 HDK484 HEF484 HFA484 HFV484 HGQ484 HHL484 HIG484 HJB484 HJW484 HKR484 HLM484 HMH484 HNC484 HNX484 HOS484 HPN484 HQI484 HRD484 HRY484 HST484 HTO484 HUJ484 HVE484 HVZ484 HWU484 HXP484 HYK484 HZF484 IAA484 IAV484 IBQ484 ICL484 IDG484 IEB484 IEW484 IFR484 IGM484 IHH484 IIC484 IIX484 IJS484 IKN484 ILI484 IMD484 IMY484 INT484 IOO484 IPJ484 IQE484 IQZ484 IRU484 ISP484 ITK484 IUF484 IVA484 IVV484 IWQ484 IXL484 IYG484 IZB484 IZW484 JAR484 JBM484 JCH484 JDC484 JDX484 JES484 JFN484 JGI484 JHD484 JHY484 JIT484 JJO484 JKJ484 JLE484 JLZ484 JMU484 JNP484 JOK484 JPF484 JQA484 JQV484 JRQ484 JSL484 JTG484 JUB484 JUW484 JVR484 JWM484 JXH484 JYC484 JYX484 JZS484 KAN484 KBI484 KCD484 KCY484 KDT484 KEO484 KFJ484 KGE484 KGZ484 KHU484 KIP484 KJK484 KKF484 KLA484 KLV484 KMQ484 KNL484 KOG484 KPB484 KPW484 KQR484 KRM484 KSH484 KTC484 KTX484 KUS484 KVN484 KWI484 KXD484 KXY484 KYT484 KZO484 LAJ484 LBE484 LBZ484 LCU484 LDP484 LEK484 LFF484 LGA484 LGV484 LHQ484 LIL484 LJG484 LKB484 LKW484 LLR484 LMM484 LNH484 LOC484 LOX484 LPS484 LQN484 LRI484 LSD484 LSY484 LTT484 LUO484 LVJ484 LWE484 LWZ484 LXU484 LYP484 LZK484 MAF484 MBA484 MBV484 MCQ484 MDL484 MEG484 MFB484 MFW484 MGR484 MHM484 MIH484 MJC484 MJX484 MKS484 MLN484 MMI484 MND484 MNY484 MOT484 MPO484 MQJ484 MRE484 MRZ484 MSU484 MTP484 MUK484 MVF484 MWA484 MWV484 MXQ484 MYL484 MZG484 NAB484 NAW484 NBR484 NCM484 NDH484 NEC484 NEX484 NFS484 NGN484 NHI484 NID484 NIY484 NJT484 NKO484 NLJ484 NME484 NMZ484 NNU484 NOP484 NPK484 NQF484 NRA484 NRV484 NSQ484 NTL484 NUG484 NVB484 NVW484 NWR484 NXM484 NYH484 NZC484 NZX484 OAS484 OBN484 OCI484 ODD484 ODY484 OET484 OFO484 OGJ484 OHE484 OHZ484 OIU484 OJP484 OKK484 OLF484 OMA484 OMV484 ONQ484 OOL484 OPG484 OQB484 OQW484 ORR484 OSM484 OTH484 OUC484 OUX484 OVS484 OWN484 OXI484 OYD484 OYY484 OZT484 PAO484 PBJ484 PCE484 PCZ484 PDU484 PEP484 PFK484 PGF484 PHA484 PHV484 PIQ484 PJL484 PKG484 PLB484 PLW484 PMR484 PNM484 POH484 PPC484 PPX484 PQS484 PRN484 PSI484 PTD484 PTY484 PUT484 PVO484 PWJ484 PXE484 PXZ484 PYU484 PZP484 QAK484 QBF484 QCA484 QCV484 QDQ484 QEL484 QFG484 QGB484 QGW484 QHR484 QIM484 QJH484 QKC484 QKX484 QLS484 QMN484 QNI484 QOD484 QOY484 QPT484 QQO484 QRJ484 QSE484 QSZ484 QTU484 QUP484 QVK484 QWF484 QXA484 QXV484 QYQ484 QZL484 RAG484 RBB484 RBW484 RCR484 RDM484 REH484 RFC484 RFX484 RGS484 RHN484 RII484 RJD484 RJY484 RKT484 RLO484 RMJ484 RNE484 RNZ484 ROU484 RPP484 RQK484 RRF484 RSA484 RSV484 RTQ484 RUL484 RVG484 RWB484 RWW484 RXR484 RYM484 RZH484 SAC484 SAX484 SBS484 SCN484 SDI484 SED484 SEY484 SFT484 SGO484 SHJ484 SIE484 SIZ484 SJU484 SKP484 SLK484 SMF484 SNA484 SNV484 SOQ484 SPL484 SQG484 SRB484 SRW484 SSR484 STM484 SUH484 SVC484 SVX484 SWS484 SXN484 SYI484 SZD484 SZY484 TAT484 TBO484 TCJ484 TDE484 TDZ484 TEU484 TFP484 TGK484 THF484 TIA484 TIV484 TJQ484 TKL484 TLG484 TMB484 TMW484 TNR484 TOM484 TPH484 TQC484 TQX484 TRS484 TSN484 TTI484 TUD484 TUY484 TVT484 TWO484 TXJ484 TYE484 TYZ484 TZU484 UAP484 UBK484 UCF484 UDA484 UDV484 UEQ484 UFL484 UGG484 UHB484 UHW484 UIR484 UJM484 UKH484 ULC484 ULX484 UMS484 UNN484 UOI484 UPD484 UPY484 UQT484 URO484 USJ484 UTE484 UTZ484 UUU484 UVP484 UWK484 UXF484 UYA484 UYV484 UZQ484 VAL484 VBG484 VCB484 VCW484 VDR484 VEM484 VFH484 VGC484 VGX484 VHS484 VIN484 VJI484 VKD484 VKY484 VLT484 VMO484 VNJ484 VOE484 VOZ484 VPU484 VQP484 VRK484 VSF484 VTA484 VTV484 VUQ484 VVL484 VWG484 VXB484 VXW484 VYR484 VZM484 WAH484 WBC484 WBX484 WCS484 WDN484 WEI484 WFD484 WFY484 WGT484 WHO484 WIJ484 WJE484 WJZ484 WKU484 WLP484 WMK484 WNF484 WOA484 WOV484 WPQ484 WQL484 WRG484 WSB484 WSW484 WTR484 WUM484 WVH484 WWC484 WWX484 WXS484 WYN484 WZI484 A484 A486 A488 A490:A491 A493 A523 A525 A545 A553:A554 A556 A558 A560 A570 A572 A574 A576:A577 A579:A1048576 A37:T37 A163:T163 A172:T172 A1:A36 A38:A118 A468:A472 A474:A482 A495:A509 A511:A515 A517:A521 A527:A531 A533:A538 A540:A543 A547:A551 A562:A568 A258:A466 A120:A162 A164:A171 A173:A256">
    <cfRule type="duplicateValues" dxfId="8" priority="14"/>
  </conditionalFormatting>
  <conditionalFormatting sqref="A257:B257">
    <cfRule type="duplicateValues" dxfId="7" priority="3"/>
    <cfRule type="duplicateValues" dxfId="6" priority="4"/>
    <cfRule type="duplicateValues" dxfId="5" priority="6"/>
    <cfRule type="duplicateValues" dxfId="4" priority="7"/>
  </conditionalFormatting>
  <conditionalFormatting sqref="B123">
    <cfRule type="duplicateValues" dxfId="3" priority="1"/>
  </conditionalFormatting>
  <conditionalFormatting sqref="B484 B164:B171 B1:B16 B18:B36 B38:B116 B468:B472 B474:B482 B486 B488 B490:B491 B493 B495:B509 B511:B515 B517:B521 B523 B527:B531 B525 B533:B538 B540:B543 B545 B547:B551 B553:B554 B556 B558 B560 B562:B568 B570 B572 B574 B576:B577 B579:B1048576 B118:B122 B124:B162 B173:B348 B350:B466">
    <cfRule type="duplicateValues" dxfId="2" priority="19"/>
  </conditionalFormatting>
  <conditionalFormatting sqref="C257">
    <cfRule type="duplicateValues" dxfId="1" priority="5"/>
    <cfRule type="duplicateValues" dxfId="0" priority="8"/>
  </conditionalFormatting>
  <printOptions horizontalCentered="1"/>
  <pageMargins left="0.15748031496062992" right="0.19685039370078741" top="0.27559055118110237" bottom="0.19685039370078741" header="0.27559055118110237" footer="0.11811023622047245"/>
  <pageSetup paperSize="5" scale="40" fitToHeight="20" orientation="landscape" r:id="rId1"/>
  <headerFooter>
    <oddFooter>&amp;R&amp;"Malgun Gothic Semilight,Regular"&amp;10Página &amp;"Malgun Gothic Semilight,Bold"&amp;P&amp;"Malgun Gothic Semilight,Regular" de &amp;"Malgun Gothic Semilight,Bold"&amp;N</oddFooter>
  </headerFooter>
  <rowBreaks count="1" manualBreakCount="1">
    <brk id="582"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MARZO 2025</vt:lpstr>
      <vt:lpstr>'MARZO 2025'!Área_de_impresión</vt:lpstr>
      <vt:lpstr>'MARZO 2025'!Títulos_a_imprimir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Rodssebel Michael Acevedo Mojica</dc:creator>
  <cp:lastModifiedBy>Teofila Encarnacion Quevedo</cp:lastModifiedBy>
  <cp:lastPrinted>2025-04-01T21:32:07Z</cp:lastPrinted>
  <dcterms:created xsi:type="dcterms:W3CDTF">2017-09-27T15:04:47Z</dcterms:created>
  <dcterms:modified xsi:type="dcterms:W3CDTF">2025-04-01T21:32:24Z</dcterms:modified>
</cp:coreProperties>
</file>