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ssebel.acevedo\Desktop\Nomina Transparencia\Nómina 2018\3- Marzo 2018\"/>
    </mc:Choice>
  </mc:AlternateContent>
  <bookViews>
    <workbookView xWindow="0" yWindow="0" windowWidth="19260" windowHeight="5085"/>
  </bookViews>
  <sheets>
    <sheet name="Sheet1" sheetId="1" r:id="rId1"/>
  </sheets>
  <definedNames>
    <definedName name="_xlnm._FilterDatabase" localSheetId="0" hidden="1">Sheet1!$D$16:$D$18</definedName>
    <definedName name="_xlnm.Print_Area" localSheetId="0">Sheet1!$A$1:$S$46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 l="1"/>
  <c r="M25" i="1" l="1"/>
  <c r="K25" i="1"/>
  <c r="J25" i="1"/>
  <c r="F39" i="1" l="1"/>
  <c r="G39" i="1"/>
  <c r="H39" i="1"/>
  <c r="I39" i="1"/>
  <c r="J39" i="1"/>
  <c r="K39" i="1"/>
  <c r="L39" i="1"/>
  <c r="O14" i="1"/>
  <c r="P14" i="1"/>
  <c r="Q14" i="1"/>
  <c r="R14" i="1"/>
  <c r="O16" i="1"/>
  <c r="P16" i="1"/>
  <c r="P39" i="1" s="1"/>
  <c r="Q16" i="1"/>
  <c r="R16" i="1"/>
  <c r="O17" i="1"/>
  <c r="P17" i="1"/>
  <c r="Q17" i="1"/>
  <c r="R17" i="1"/>
  <c r="O18" i="1"/>
  <c r="P18" i="1"/>
  <c r="Q18" i="1"/>
  <c r="R18" i="1"/>
  <c r="O20" i="1"/>
  <c r="P20" i="1"/>
  <c r="Q20" i="1"/>
  <c r="R20" i="1"/>
  <c r="O21" i="1"/>
  <c r="P21" i="1"/>
  <c r="Q21" i="1"/>
  <c r="R21" i="1"/>
  <c r="O22" i="1"/>
  <c r="P22" i="1"/>
  <c r="Q22" i="1"/>
  <c r="R22" i="1"/>
  <c r="O23" i="1"/>
  <c r="P23" i="1"/>
  <c r="Q23" i="1"/>
  <c r="R23" i="1"/>
  <c r="O24" i="1"/>
  <c r="P24" i="1"/>
  <c r="Q24" i="1"/>
  <c r="R24" i="1"/>
  <c r="O25" i="1"/>
  <c r="P25" i="1"/>
  <c r="Q25" i="1"/>
  <c r="Q39" i="1" s="1"/>
  <c r="O26" i="1"/>
  <c r="P26" i="1"/>
  <c r="Q26" i="1"/>
  <c r="R26" i="1"/>
  <c r="O27" i="1"/>
  <c r="P27" i="1"/>
  <c r="Q27" i="1"/>
  <c r="R27" i="1"/>
  <c r="O28" i="1"/>
  <c r="P28" i="1"/>
  <c r="Q28" i="1"/>
  <c r="R28" i="1"/>
  <c r="O29" i="1"/>
  <c r="P29" i="1"/>
  <c r="Q29" i="1"/>
  <c r="R29" i="1"/>
  <c r="O30" i="1"/>
  <c r="P30" i="1"/>
  <c r="Q30" i="1"/>
  <c r="R30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O37" i="1"/>
  <c r="P37" i="1"/>
  <c r="Q37" i="1"/>
  <c r="R37" i="1"/>
  <c r="P38" i="1"/>
  <c r="Q38" i="1"/>
  <c r="R38" i="1"/>
  <c r="M39" i="1"/>
  <c r="N39" i="1"/>
  <c r="O39" i="1" l="1"/>
  <c r="R25" i="1"/>
  <c r="R39" i="1" s="1"/>
</calcChain>
</file>

<file path=xl/sharedStrings.xml><?xml version="1.0" encoding="utf-8"?>
<sst xmlns="http://schemas.openxmlformats.org/spreadsheetml/2006/main" count="130" uniqueCount="70">
  <si>
    <t>Nombre</t>
  </si>
  <si>
    <t>S.Bruto (RD$)</t>
  </si>
  <si>
    <t>Seguridad Social (LEY 87-01)</t>
  </si>
  <si>
    <t>Total Retenciones y Aportes</t>
  </si>
  <si>
    <t>S.Neto (RD$)</t>
  </si>
  <si>
    <t>Sub-Cuenta No.</t>
  </si>
  <si>
    <t>Estatus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</si>
  <si>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</si>
  <si>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</si>
  <si>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</si>
  <si>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</si>
  <si>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</si>
  <si>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</si>
  <si>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</si>
  <si>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</si>
  <si>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</si>
  <si>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</si>
  <si>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Jose Luis Martinez Perez</t>
  </si>
  <si>
    <t>Josefa Mendez De Franco</t>
  </si>
  <si>
    <t>Maria Yanelis Del Carmen Ynoa Nunez</t>
  </si>
  <si>
    <t>Jose Ricardo Hernandez Tejada</t>
  </si>
  <si>
    <t>Candida Jaquez Lebron De Ferreras</t>
  </si>
  <si>
    <t>Aurin Antonia Perez Bello</t>
  </si>
  <si>
    <t>Carmen Lidia Mane Pena</t>
  </si>
  <si>
    <t>Carmen Rosanna Mercedes Lizardo</t>
  </si>
  <si>
    <t>Rita Edith Portorreal Capellan</t>
  </si>
  <si>
    <t>Anastacia Adames Escolastico</t>
  </si>
  <si>
    <t>Dayanara Reyes Baez</t>
  </si>
  <si>
    <t>Delfi Altagracia Castillo Bonifacio</t>
  </si>
  <si>
    <t>Mario Emilio Jimenez Alcantara</t>
  </si>
  <si>
    <t>Ruth Delania Mota</t>
  </si>
  <si>
    <t>Ricarda Sanchez</t>
  </si>
  <si>
    <t>Otilio Dominguez Fermin</t>
  </si>
  <si>
    <t>Miriam Angnoris Novas Cuevas</t>
  </si>
  <si>
    <t>India Altagracia Colon Estevez</t>
  </si>
  <si>
    <t>Adalgisa Mercedes Rosario</t>
  </si>
  <si>
    <t>Austria Olga Ogando Familia</t>
  </si>
  <si>
    <t>Victor Manuel Reyes Lara</t>
  </si>
  <si>
    <t>Manuel Ramon Vasquez Vargas</t>
  </si>
  <si>
    <t>Director Dc</t>
  </si>
  <si>
    <t>Tecn. Doc. Nac.</t>
  </si>
  <si>
    <t>Coordinador Doc</t>
  </si>
  <si>
    <t>Encargado Dc</t>
  </si>
  <si>
    <t>ISR (Ley 11-92)</t>
  </si>
  <si>
    <t xml:space="preserve">Cargo </t>
  </si>
  <si>
    <t>MINISTERIO   DE   EDUCACIÓN</t>
  </si>
  <si>
    <t>Total General :</t>
  </si>
  <si>
    <t>Seguro de Pensión ( AFP ) (9.97%)</t>
  </si>
  <si>
    <t>Seguro de Salud ( SFS ) (10.53%)</t>
  </si>
  <si>
    <t>Observaciones:</t>
  </si>
  <si>
    <t>Riesgos Laborales (1.15%)</t>
  </si>
  <si>
    <t xml:space="preserve">   (1*) El valor exento de Impuestos Sobre la Renta es de RD$34,685.00. Deducción directa en declaración ISR empleados del SUIRPLUS. Rentas hasta RD$371,124.00 estan exentas.</t>
  </si>
  <si>
    <t>Fijo</t>
  </si>
  <si>
    <t>Seguro de Vida</t>
  </si>
  <si>
    <t>Departamento de Servicios Estudiantiles</t>
  </si>
  <si>
    <t>Departamento de Gestión Alimentaria</t>
  </si>
  <si>
    <t>Departamento de Gestión de Salud Escolar</t>
  </si>
  <si>
    <t>Depto. Gestión Alimentaria</t>
  </si>
  <si>
    <t>Depto. De Servicios Estudiantiles</t>
  </si>
  <si>
    <t>Depto. De Gestión de Salud Escolar</t>
  </si>
  <si>
    <t>Depto. Compras y Contrataciones</t>
  </si>
  <si>
    <t>Departamento de Compras y Contrataciones</t>
  </si>
  <si>
    <t>2.1.1</t>
  </si>
  <si>
    <t xml:space="preserve">   (3*) Salario cotizable hasta RD$118,260.00, deducción directa de la declaración TSS del SUIRPLUS.(Seguro de Salud)</t>
  </si>
  <si>
    <t xml:space="preserve">   (4*) Salario cotizable hasta RD$236,520.00, deducción directa de la declaración TSS del SUIRPLUS.(Seguro de Pension)</t>
  </si>
  <si>
    <t xml:space="preserve">   (2*) Salario cotizable hasta RD$47,304.00, deducción directa de la declaración TSS del SUIRPLUS.(Riesgo Laboral)</t>
  </si>
  <si>
    <t xml:space="preserve">   (5*) Deducción directa declaración TSS del SUIRPLUS por registro de dependientes adicionales al SDSS. RD$1,031.62 por cada dependiente adicional registrado.</t>
  </si>
  <si>
    <t>Instituto Nacional de Bienestar Estudiantil  (INABIE)</t>
  </si>
  <si>
    <t>"Año del Fomento a las Exportaciones"</t>
  </si>
  <si>
    <t>Nómina Docente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</si>
</sst>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3" fillId="0" borderId="0"/>
    <xf numFmtId="43" fontId="13" fillId="0" borderId="0" applyFont="0" applyFill="0" applyBorder="0" applyAlignment="0" applyProtection="0"/>
  </cellStyleXfs>
  <cellXfs count="107">
    <xf numFmtId="0" fontId="0" fillId="0" borderId="0" xfId="0"/>
    <xf numFmtId="0" fontId="0" fillId="2" borderId="0" xfId="0" applyFill="1" applyBorder="1"/>
    <xf numFmtId="0" fontId="6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4" fontId="0" fillId="2" borderId="0" xfId="0" applyNumberFormat="1" applyFill="1"/>
    <xf numFmtId="0" fontId="0" fillId="2" borderId="0" xfId="0" applyFill="1" applyAlignment="1">
      <alignment horizontal="right"/>
    </xf>
    <xf numFmtId="2" fontId="0" fillId="2" borderId="0" xfId="0" applyNumberFormat="1" applyFill="1"/>
    <xf numFmtId="0" fontId="5" fillId="5" borderId="0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4" fillId="2" borderId="21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4" fontId="7" fillId="2" borderId="21" xfId="0" applyNumberFormat="1" applyFont="1" applyFill="1" applyBorder="1" applyAlignment="1">
      <alignment vertical="center"/>
    </xf>
    <xf numFmtId="4" fontId="7" fillId="2" borderId="21" xfId="0" applyNumberFormat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4" fontId="7" fillId="2" borderId="9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4" fontId="13" fillId="2" borderId="0" xfId="3" applyNumberFormat="1" applyFont="1" applyFill="1" applyBorder="1" applyAlignment="1">
      <alignment horizontal="center" vertical="center"/>
    </xf>
    <xf numFmtId="4" fontId="13" fillId="2" borderId="0" xfId="2" applyNumberFormat="1" applyFill="1" applyBorder="1" applyAlignment="1">
      <alignment vertical="center"/>
    </xf>
    <xf numFmtId="4" fontId="13" fillId="2" borderId="0" xfId="3" applyNumberFormat="1" applyFont="1" applyFill="1" applyBorder="1" applyAlignment="1">
      <alignment vertical="center"/>
    </xf>
    <xf numFmtId="44" fontId="1" fillId="0" borderId="31" xfId="0" applyNumberFormat="1" applyFont="1" applyFill="1" applyBorder="1" applyAlignment="1">
      <alignment horizontal="center" vertical="center"/>
    </xf>
    <xf numFmtId="0" fontId="0" fillId="10" borderId="30" xfId="0" applyFill="1" applyBorder="1"/>
    <xf numFmtId="0" fontId="7" fillId="0" borderId="18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right" vertical="center"/>
    </xf>
    <xf numFmtId="4" fontId="7" fillId="0" borderId="13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4" fontId="0" fillId="2" borderId="0" xfId="0" applyNumberFormat="1" applyFill="1"/>
    <xf numFmtId="4" fontId="15" fillId="0" borderId="13" xfId="0" applyNumberFormat="1" applyFont="1" applyFill="1" applyBorder="1" applyAlignment="1">
      <alignment horizontal="right" vertical="center"/>
    </xf>
    <xf numFmtId="0" fontId="14" fillId="2" borderId="0" xfId="2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4" fontId="5" fillId="5" borderId="23" xfId="0" applyNumberFormat="1" applyFont="1" applyFill="1" applyBorder="1" applyAlignment="1">
      <alignment horizontal="center" vertical="center" wrapText="1"/>
    </xf>
    <xf numFmtId="4" fontId="5" fillId="5" borderId="7" xfId="0" applyNumberFormat="1" applyFont="1" applyFill="1" applyBorder="1" applyAlignment="1">
      <alignment horizontal="center" vertical="center" wrapText="1"/>
    </xf>
    <xf numFmtId="4" fontId="5" fillId="5" borderId="38" xfId="0" applyNumberFormat="1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3" fillId="2" borderId="3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5" fillId="6" borderId="39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</cellXfs>
  <cellStyles count="4">
    <cellStyle name="Millares 2 3" xfId="3"/>
    <cellStyle name="Normal" xfId="0" builtinId="0"/>
    <cellStyle name="Normal 2" xfId="1"/>
    <cellStyle name="Normal 4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952499</xdr:colOff>
      <xdr:row>0</xdr:row>
      <xdr:rowOff>114300</xdr:rowOff>
    </xdr:from>
    <xdr:to>
      <xdr:col>18</xdr:col>
      <xdr:colOff>2760</xdr:colOff>
      <xdr:row>8</xdr:row>
      <xdr:rowOff>182700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12149" y="114300"/>
          <a:ext cx="4574761" cy="144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647698</xdr:colOff>
      <xdr:row>1</xdr:row>
      <xdr:rowOff>38101</xdr:rowOff>
    </xdr:from>
    <xdr:to>
      <xdr:col>1</xdr:col>
      <xdr:colOff>1867699</xdr:colOff>
      <xdr:row>7</xdr:row>
      <xdr:rowOff>127501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3" y="228601"/>
          <a:ext cx="1220001" cy="108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view="pageBreakPreview" zoomScaleNormal="100" zoomScaleSheetLayoutView="100" workbookViewId="0">
      <selection activeCell="A10" sqref="A10:A12"/>
    </sheetView>
  </sheetViews>
  <sheetFormatPr defaultRowHeight="15" x14ac:dyDescent="0.25"/>
  <cols>
    <col min="1" max="1" width="5.5703125" style="3" bestFit="1" customWidth="1"/>
    <col min="2" max="2" width="39.42578125" style="3" bestFit="1" customWidth="1"/>
    <col min="3" max="3" width="34.5703125" style="3" bestFit="1" customWidth="1"/>
    <col min="4" max="4" width="19.140625" style="3" bestFit="1" customWidth="1"/>
    <col min="5" max="5" width="15.7109375" style="3" customWidth="1"/>
    <col min="6" max="6" width="20.7109375" style="4" customWidth="1"/>
    <col min="7" max="10" width="20.7109375" style="3" customWidth="1"/>
    <col min="11" max="11" width="20.7109375" style="6" customWidth="1"/>
    <col min="12" max="19" width="20.7109375" style="3" customWidth="1"/>
    <col min="20" max="16384" width="9.140625" style="3"/>
  </cols>
  <sheetData>
    <row r="1" spans="1:19" s="1" customFormat="1" ht="15" customHeight="1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1"/>
    </row>
    <row r="2" spans="1:19" s="1" customFormat="1" ht="9.9499999999999993" customHeight="1" x14ac:dyDescent="0.25">
      <c r="A2" s="82" t="s">
        <v>45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4"/>
    </row>
    <row r="3" spans="1:19" s="1" customFormat="1" ht="9.9499999999999993" customHeight="1" x14ac:dyDescent="0.25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4"/>
    </row>
    <row r="4" spans="1:19" s="1" customFormat="1" ht="12" customHeight="1" x14ac:dyDescent="0.25">
      <c r="A4" s="85" t="s">
        <v>67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7"/>
    </row>
    <row r="5" spans="1:19" s="1" customFormat="1" ht="12" customHeight="1" x14ac:dyDescent="0.25">
      <c r="A5" s="85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7"/>
    </row>
    <row r="6" spans="1:19" s="1" customFormat="1" ht="20.100000000000001" customHeight="1" x14ac:dyDescent="0.4">
      <c r="A6" s="88" t="s">
        <v>68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s="1" customFormat="1" ht="15" customHeight="1" x14ac:dyDescent="0.25">
      <c r="A7" s="101" t="s">
        <v>69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</row>
    <row r="8" spans="1:19" s="1" customFormat="1" ht="15" customHeight="1" x14ac:dyDescent="0.25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3"/>
    </row>
    <row r="9" spans="1:19" s="1" customFormat="1" ht="15" customHeight="1" thickBot="1" x14ac:dyDescent="0.3">
      <c r="A9" s="104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6"/>
    </row>
    <row r="10" spans="1:19" s="2" customFormat="1" ht="20.100000000000001" customHeight="1" x14ac:dyDescent="0.2">
      <c r="A10" s="74" t="s">
        <v>13</v>
      </c>
      <c r="B10" s="71" t="s">
        <v>0</v>
      </c>
      <c r="C10" s="71" t="s">
        <v>14</v>
      </c>
      <c r="D10" s="71" t="s">
        <v>44</v>
      </c>
      <c r="E10" s="75" t="s">
        <v>6</v>
      </c>
      <c r="F10" s="62" t="s">
        <v>1</v>
      </c>
      <c r="G10" s="65" t="s">
        <v>43</v>
      </c>
      <c r="H10" s="65" t="s">
        <v>53</v>
      </c>
      <c r="I10" s="68" t="s">
        <v>2</v>
      </c>
      <c r="J10" s="68"/>
      <c r="K10" s="68"/>
      <c r="L10" s="68"/>
      <c r="M10" s="69"/>
      <c r="N10" s="68"/>
      <c r="O10" s="70"/>
      <c r="P10" s="91" t="s">
        <v>3</v>
      </c>
      <c r="Q10" s="92"/>
      <c r="R10" s="93" t="s">
        <v>4</v>
      </c>
      <c r="S10" s="74" t="s">
        <v>5</v>
      </c>
    </row>
    <row r="11" spans="1:19" s="2" customFormat="1" ht="20.100000000000001" customHeight="1" x14ac:dyDescent="0.2">
      <c r="A11" s="74"/>
      <c r="B11" s="71"/>
      <c r="C11" s="71"/>
      <c r="D11" s="71"/>
      <c r="E11" s="71"/>
      <c r="F11" s="63"/>
      <c r="G11" s="66"/>
      <c r="H11" s="66"/>
      <c r="I11" s="96" t="s">
        <v>47</v>
      </c>
      <c r="J11" s="97"/>
      <c r="K11" s="98" t="s">
        <v>50</v>
      </c>
      <c r="L11" s="99" t="s">
        <v>48</v>
      </c>
      <c r="M11" s="100"/>
      <c r="N11" s="98" t="s">
        <v>15</v>
      </c>
      <c r="O11" s="51" t="s">
        <v>16</v>
      </c>
      <c r="P11" s="77" t="s">
        <v>7</v>
      </c>
      <c r="Q11" s="72" t="s">
        <v>8</v>
      </c>
      <c r="R11" s="94"/>
      <c r="S11" s="74"/>
    </row>
    <row r="12" spans="1:19" s="2" customFormat="1" ht="20.100000000000001" customHeight="1" thickBot="1" x14ac:dyDescent="0.25">
      <c r="A12" s="74"/>
      <c r="B12" s="71"/>
      <c r="C12" s="71"/>
      <c r="D12" s="71"/>
      <c r="E12" s="76"/>
      <c r="F12" s="64"/>
      <c r="G12" s="67"/>
      <c r="H12" s="67"/>
      <c r="I12" s="8" t="s">
        <v>9</v>
      </c>
      <c r="J12" s="9" t="s">
        <v>10</v>
      </c>
      <c r="K12" s="67"/>
      <c r="L12" s="10" t="s">
        <v>11</v>
      </c>
      <c r="M12" s="11" t="s">
        <v>12</v>
      </c>
      <c r="N12" s="67"/>
      <c r="O12" s="52"/>
      <c r="P12" s="78"/>
      <c r="Q12" s="73"/>
      <c r="R12" s="95"/>
      <c r="S12" s="74"/>
    </row>
    <row r="13" spans="1:19" s="17" customFormat="1" ht="30" customHeight="1" x14ac:dyDescent="0.25">
      <c r="A13" s="55" t="s">
        <v>61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7"/>
    </row>
    <row r="14" spans="1:19" s="17" customFormat="1" ht="30" customHeight="1" thickBot="1" x14ac:dyDescent="0.3">
      <c r="A14" s="20">
        <v>1</v>
      </c>
      <c r="B14" s="18" t="s">
        <v>23</v>
      </c>
      <c r="C14" s="33" t="s">
        <v>60</v>
      </c>
      <c r="D14" s="19" t="s">
        <v>40</v>
      </c>
      <c r="E14" s="24" t="s">
        <v>52</v>
      </c>
      <c r="F14" s="22">
        <v>104843.88</v>
      </c>
      <c r="G14" s="21">
        <v>13244.77</v>
      </c>
      <c r="H14" s="22">
        <v>25</v>
      </c>
      <c r="I14" s="21">
        <v>3009.02</v>
      </c>
      <c r="J14" s="21">
        <v>7443.92</v>
      </c>
      <c r="K14" s="22">
        <v>544</v>
      </c>
      <c r="L14" s="21">
        <v>3187.25</v>
      </c>
      <c r="M14" s="21">
        <v>7433.43</v>
      </c>
      <c r="N14" s="22">
        <v>0</v>
      </c>
      <c r="O14" s="21">
        <f>SUM(I14:N14)</f>
        <v>21617.62</v>
      </c>
      <c r="P14" s="21">
        <f>SUM(G14,H14,I14,L14,N14)</f>
        <v>19466.04</v>
      </c>
      <c r="Q14" s="21">
        <f>+J14+K14+M14</f>
        <v>15421.35</v>
      </c>
      <c r="R14" s="21">
        <f>SUM(F14,-P14)</f>
        <v>85377.84</v>
      </c>
      <c r="S14" s="32" t="s">
        <v>62</v>
      </c>
    </row>
    <row r="15" spans="1:19" s="17" customFormat="1" ht="30" customHeight="1" x14ac:dyDescent="0.25">
      <c r="A15" s="55" t="s">
        <v>56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7"/>
    </row>
    <row r="16" spans="1:19" s="17" customFormat="1" ht="30" customHeight="1" x14ac:dyDescent="0.25">
      <c r="A16" s="13">
        <v>2</v>
      </c>
      <c r="B16" s="12" t="s">
        <v>27</v>
      </c>
      <c r="C16" s="53" t="s">
        <v>59</v>
      </c>
      <c r="D16" s="14" t="s">
        <v>40</v>
      </c>
      <c r="E16" s="23" t="s">
        <v>52</v>
      </c>
      <c r="F16" s="16">
        <v>97460.51</v>
      </c>
      <c r="G16" s="15">
        <v>0</v>
      </c>
      <c r="H16" s="16">
        <v>25</v>
      </c>
      <c r="I16" s="15">
        <v>2797.12</v>
      </c>
      <c r="J16" s="15">
        <v>6919.7</v>
      </c>
      <c r="K16" s="16">
        <v>544</v>
      </c>
      <c r="L16" s="15">
        <v>2962.8</v>
      </c>
      <c r="M16" s="15">
        <v>6909.95</v>
      </c>
      <c r="N16" s="16">
        <v>0</v>
      </c>
      <c r="O16" s="15">
        <f>SUM(I16:N16)</f>
        <v>20133.57</v>
      </c>
      <c r="P16" s="15">
        <f>SUM(G16,H16,I16,L16,N16)</f>
        <v>5784.92</v>
      </c>
      <c r="Q16" s="15">
        <f>+J16+K16+M16</f>
        <v>14373.65</v>
      </c>
      <c r="R16" s="15">
        <f>SUM(F16,-P16)</f>
        <v>91675.59</v>
      </c>
      <c r="S16" s="31" t="s">
        <v>62</v>
      </c>
    </row>
    <row r="17" spans="1:19" s="17" customFormat="1" ht="30" customHeight="1" x14ac:dyDescent="0.25">
      <c r="A17" s="13">
        <v>3</v>
      </c>
      <c r="B17" s="12" t="s">
        <v>33</v>
      </c>
      <c r="C17" s="54"/>
      <c r="D17" s="14" t="s">
        <v>40</v>
      </c>
      <c r="E17" s="23" t="s">
        <v>52</v>
      </c>
      <c r="F17" s="16">
        <v>104843.88</v>
      </c>
      <c r="G17" s="15">
        <v>13244.77</v>
      </c>
      <c r="H17" s="16">
        <v>25</v>
      </c>
      <c r="I17" s="15">
        <v>3009.02</v>
      </c>
      <c r="J17" s="15">
        <v>7443.92</v>
      </c>
      <c r="K17" s="16">
        <v>544</v>
      </c>
      <c r="L17" s="15">
        <v>3187.25</v>
      </c>
      <c r="M17" s="15">
        <v>7433.43</v>
      </c>
      <c r="N17" s="16">
        <v>0</v>
      </c>
      <c r="O17" s="15">
        <f>SUM(I17:N17)</f>
        <v>21617.62</v>
      </c>
      <c r="P17" s="15">
        <f>SUM(G17,H17,I17,L17,N17)</f>
        <v>19466.04</v>
      </c>
      <c r="Q17" s="15">
        <f>+J17+K17+M17</f>
        <v>15421.35</v>
      </c>
      <c r="R17" s="15">
        <f>SUM(F17,-P17)</f>
        <v>85377.84</v>
      </c>
      <c r="S17" s="31" t="s">
        <v>62</v>
      </c>
    </row>
    <row r="18" spans="1:19" s="17" customFormat="1" ht="30" customHeight="1" thickBot="1" x14ac:dyDescent="0.3">
      <c r="A18" s="20">
        <v>4</v>
      </c>
      <c r="B18" s="18" t="s">
        <v>38</v>
      </c>
      <c r="C18" s="58"/>
      <c r="D18" s="19" t="s">
        <v>41</v>
      </c>
      <c r="E18" s="24" t="s">
        <v>52</v>
      </c>
      <c r="F18" s="22">
        <v>102467.51</v>
      </c>
      <c r="G18" s="21">
        <v>12685.79</v>
      </c>
      <c r="H18" s="22">
        <v>25</v>
      </c>
      <c r="I18" s="21">
        <v>2940.82</v>
      </c>
      <c r="J18" s="21">
        <v>7275.19</v>
      </c>
      <c r="K18" s="16">
        <v>544</v>
      </c>
      <c r="L18" s="21">
        <v>3115.01</v>
      </c>
      <c r="M18" s="21">
        <v>7264.95</v>
      </c>
      <c r="N18" s="22">
        <v>0</v>
      </c>
      <c r="O18" s="21">
        <f>SUM(I18:N18)</f>
        <v>21139.97</v>
      </c>
      <c r="P18" s="21">
        <f>SUM(G18,H18,I18,L18,N18)</f>
        <v>18766.62</v>
      </c>
      <c r="Q18" s="21">
        <f>+J18+K18+M18</f>
        <v>15084.14</v>
      </c>
      <c r="R18" s="21">
        <f>SUM(F18,-P18)</f>
        <v>83700.89</v>
      </c>
      <c r="S18" s="32" t="s">
        <v>62</v>
      </c>
    </row>
    <row r="19" spans="1:19" s="17" customFormat="1" ht="30" customHeight="1" x14ac:dyDescent="0.25">
      <c r="A19" s="55" t="s">
        <v>54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7"/>
    </row>
    <row r="20" spans="1:19" s="17" customFormat="1" ht="30" customHeight="1" x14ac:dyDescent="0.25">
      <c r="A20" s="13">
        <v>5</v>
      </c>
      <c r="B20" s="12" t="s">
        <v>28</v>
      </c>
      <c r="C20" s="53" t="s">
        <v>58</v>
      </c>
      <c r="D20" s="14" t="s">
        <v>39</v>
      </c>
      <c r="E20" s="23" t="s">
        <v>52</v>
      </c>
      <c r="F20" s="16">
        <v>112500.26</v>
      </c>
      <c r="G20" s="15">
        <v>15045.74</v>
      </c>
      <c r="H20" s="16">
        <v>25</v>
      </c>
      <c r="I20" s="15">
        <v>3228.76</v>
      </c>
      <c r="J20" s="15">
        <v>7987.52</v>
      </c>
      <c r="K20" s="16">
        <v>544</v>
      </c>
      <c r="L20" s="15">
        <v>3420.01</v>
      </c>
      <c r="M20" s="15">
        <v>7976.27</v>
      </c>
      <c r="N20" s="16">
        <v>0</v>
      </c>
      <c r="O20" s="15">
        <f t="shared" ref="O20:O30" si="0">SUM(I20:N20)</f>
        <v>23156.560000000001</v>
      </c>
      <c r="P20" s="15">
        <f t="shared" ref="P20:P30" si="1">SUM(G20,H20,I20,L20,N20)</f>
        <v>21719.51</v>
      </c>
      <c r="Q20" s="15">
        <f t="shared" ref="Q20:Q30" si="2">+J20+K20+M20</f>
        <v>16507.79</v>
      </c>
      <c r="R20" s="15">
        <f t="shared" ref="R20:R30" si="3">SUM(F20,-P20)</f>
        <v>90780.75</v>
      </c>
      <c r="S20" s="31" t="s">
        <v>62</v>
      </c>
    </row>
    <row r="21" spans="1:19" s="17" customFormat="1" ht="30" customHeight="1" x14ac:dyDescent="0.25">
      <c r="A21" s="13">
        <v>6</v>
      </c>
      <c r="B21" s="12" t="s">
        <v>29</v>
      </c>
      <c r="C21" s="54"/>
      <c r="D21" s="14" t="s">
        <v>39</v>
      </c>
      <c r="E21" s="23" t="s">
        <v>52</v>
      </c>
      <c r="F21" s="16">
        <v>100362.72</v>
      </c>
      <c r="G21" s="15">
        <v>12190.69</v>
      </c>
      <c r="H21" s="16">
        <v>25</v>
      </c>
      <c r="I21" s="15">
        <v>2880.41</v>
      </c>
      <c r="J21" s="15">
        <v>7125.75</v>
      </c>
      <c r="K21" s="16">
        <v>544</v>
      </c>
      <c r="L21" s="15">
        <v>3051.03</v>
      </c>
      <c r="M21" s="15">
        <v>7115.72</v>
      </c>
      <c r="N21" s="16">
        <v>0</v>
      </c>
      <c r="O21" s="15">
        <f t="shared" si="0"/>
        <v>20716.91</v>
      </c>
      <c r="P21" s="15">
        <f t="shared" si="1"/>
        <v>18147.13</v>
      </c>
      <c r="Q21" s="15">
        <f t="shared" si="2"/>
        <v>14785.47</v>
      </c>
      <c r="R21" s="15">
        <f t="shared" si="3"/>
        <v>82215.59</v>
      </c>
      <c r="S21" s="31" t="s">
        <v>62</v>
      </c>
    </row>
    <row r="22" spans="1:19" s="17" customFormat="1" ht="30" customHeight="1" x14ac:dyDescent="0.25">
      <c r="A22" s="13">
        <v>7</v>
      </c>
      <c r="B22" s="12" t="s">
        <v>18</v>
      </c>
      <c r="C22" s="54"/>
      <c r="D22" s="14" t="s">
        <v>39</v>
      </c>
      <c r="E22" s="23" t="s">
        <v>52</v>
      </c>
      <c r="F22" s="16">
        <v>100757.75999999999</v>
      </c>
      <c r="G22" s="15">
        <v>12025.71</v>
      </c>
      <c r="H22" s="16">
        <v>25</v>
      </c>
      <c r="I22" s="15">
        <v>2891.75</v>
      </c>
      <c r="J22" s="15">
        <v>7153.8</v>
      </c>
      <c r="K22" s="16">
        <v>544</v>
      </c>
      <c r="L22" s="15">
        <v>3063.04</v>
      </c>
      <c r="M22" s="15">
        <v>7143.73</v>
      </c>
      <c r="N22" s="16">
        <v>1031.6199999999999</v>
      </c>
      <c r="O22" s="15">
        <f t="shared" si="0"/>
        <v>21827.94</v>
      </c>
      <c r="P22" s="15">
        <f t="shared" si="1"/>
        <v>19037.12</v>
      </c>
      <c r="Q22" s="15">
        <f t="shared" si="2"/>
        <v>14841.53</v>
      </c>
      <c r="R22" s="15">
        <f t="shared" si="3"/>
        <v>81720.639999999999</v>
      </c>
      <c r="S22" s="31" t="s">
        <v>62</v>
      </c>
    </row>
    <row r="23" spans="1:19" s="17" customFormat="1" ht="30" customHeight="1" x14ac:dyDescent="0.25">
      <c r="A23" s="25">
        <v>8</v>
      </c>
      <c r="B23" s="26" t="s">
        <v>17</v>
      </c>
      <c r="C23" s="54"/>
      <c r="D23" s="27" t="s">
        <v>39</v>
      </c>
      <c r="E23" s="34" t="s">
        <v>52</v>
      </c>
      <c r="F23" s="28">
        <v>100757.75999999999</v>
      </c>
      <c r="G23" s="29">
        <v>12283.61</v>
      </c>
      <c r="H23" s="28">
        <v>25</v>
      </c>
      <c r="I23" s="29">
        <v>2891.75</v>
      </c>
      <c r="J23" s="29">
        <v>7153.8</v>
      </c>
      <c r="K23" s="16">
        <v>544</v>
      </c>
      <c r="L23" s="29">
        <v>3063.04</v>
      </c>
      <c r="M23" s="29">
        <v>7143.73</v>
      </c>
      <c r="N23" s="28">
        <v>0</v>
      </c>
      <c r="O23" s="29">
        <f t="shared" si="0"/>
        <v>20796.32</v>
      </c>
      <c r="P23" s="29">
        <f t="shared" si="1"/>
        <v>18263.400000000001</v>
      </c>
      <c r="Q23" s="29">
        <f t="shared" si="2"/>
        <v>14841.53</v>
      </c>
      <c r="R23" s="29">
        <f t="shared" si="3"/>
        <v>82494.36</v>
      </c>
      <c r="S23" s="30" t="s">
        <v>62</v>
      </c>
    </row>
    <row r="24" spans="1:19" s="17" customFormat="1" ht="30" customHeight="1" x14ac:dyDescent="0.25">
      <c r="A24" s="13">
        <v>9</v>
      </c>
      <c r="B24" s="12" t="s">
        <v>26</v>
      </c>
      <c r="C24" s="54"/>
      <c r="D24" s="14" t="s">
        <v>40</v>
      </c>
      <c r="E24" s="23" t="s">
        <v>52</v>
      </c>
      <c r="F24" s="16">
        <v>97460.51</v>
      </c>
      <c r="G24" s="15">
        <v>11508.02</v>
      </c>
      <c r="H24" s="16">
        <v>25</v>
      </c>
      <c r="I24" s="15">
        <v>2797.12</v>
      </c>
      <c r="J24" s="15">
        <v>6919.7</v>
      </c>
      <c r="K24" s="16">
        <v>544</v>
      </c>
      <c r="L24" s="15">
        <v>2962.8</v>
      </c>
      <c r="M24" s="15">
        <v>6909.95</v>
      </c>
      <c r="N24" s="16">
        <v>0</v>
      </c>
      <c r="O24" s="15">
        <f t="shared" si="0"/>
        <v>20133.57</v>
      </c>
      <c r="P24" s="15">
        <f t="shared" si="1"/>
        <v>17292.939999999999</v>
      </c>
      <c r="Q24" s="15">
        <f t="shared" si="2"/>
        <v>14373.65</v>
      </c>
      <c r="R24" s="15">
        <f t="shared" si="3"/>
        <v>80167.570000000007</v>
      </c>
      <c r="S24" s="31" t="s">
        <v>62</v>
      </c>
    </row>
    <row r="25" spans="1:19" s="47" customFormat="1" ht="30" customHeight="1" x14ac:dyDescent="0.25">
      <c r="A25" s="40">
        <v>10</v>
      </c>
      <c r="B25" s="41" t="s">
        <v>19</v>
      </c>
      <c r="C25" s="54"/>
      <c r="D25" s="42" t="s">
        <v>40</v>
      </c>
      <c r="E25" s="43" t="s">
        <v>52</v>
      </c>
      <c r="F25" s="44">
        <v>104843.88</v>
      </c>
      <c r="G25" s="45">
        <v>12728.96</v>
      </c>
      <c r="H25" s="44">
        <v>25</v>
      </c>
      <c r="I25" s="45">
        <v>3009.02</v>
      </c>
      <c r="J25" s="45">
        <f>IF(F25&gt;=236520,236520*7.1%,F25*7.1%)</f>
        <v>7443.92</v>
      </c>
      <c r="K25" s="44">
        <f>IF(F25&gt;=47304,47304*1.15%,F25*1.15%)</f>
        <v>544</v>
      </c>
      <c r="L25" s="45">
        <v>3187.25</v>
      </c>
      <c r="M25" s="45">
        <f>IF(F25&gt;=118260,118260*7.09%,F25*7.09%)</f>
        <v>7433.43</v>
      </c>
      <c r="N25" s="44">
        <v>2063.2399999999998</v>
      </c>
      <c r="O25" s="45">
        <f t="shared" si="0"/>
        <v>23680.86</v>
      </c>
      <c r="P25" s="45">
        <f t="shared" si="1"/>
        <v>21013.47</v>
      </c>
      <c r="Q25" s="45">
        <f t="shared" si="2"/>
        <v>15421.35</v>
      </c>
      <c r="R25" s="45">
        <f t="shared" si="3"/>
        <v>83830.41</v>
      </c>
      <c r="S25" s="46" t="s">
        <v>62</v>
      </c>
    </row>
    <row r="26" spans="1:19" s="47" customFormat="1" ht="30" customHeight="1" x14ac:dyDescent="0.25">
      <c r="A26" s="40">
        <v>11</v>
      </c>
      <c r="B26" s="41" t="s">
        <v>25</v>
      </c>
      <c r="C26" s="54"/>
      <c r="D26" s="42" t="s">
        <v>40</v>
      </c>
      <c r="E26" s="43" t="s">
        <v>52</v>
      </c>
      <c r="F26" s="44">
        <v>101152.2</v>
      </c>
      <c r="G26" s="45">
        <v>12118.49</v>
      </c>
      <c r="H26" s="44">
        <v>25</v>
      </c>
      <c r="I26" s="45">
        <v>2903.07</v>
      </c>
      <c r="J26" s="45">
        <v>7181.81</v>
      </c>
      <c r="K26" s="44">
        <v>544</v>
      </c>
      <c r="L26" s="45">
        <v>3075.03</v>
      </c>
      <c r="M26" s="45">
        <v>7171.69</v>
      </c>
      <c r="N26" s="49">
        <v>1031.6199999999999</v>
      </c>
      <c r="O26" s="45">
        <f t="shared" si="0"/>
        <v>21907.22</v>
      </c>
      <c r="P26" s="45">
        <f t="shared" si="1"/>
        <v>19153.21</v>
      </c>
      <c r="Q26" s="45">
        <f t="shared" si="2"/>
        <v>14897.5</v>
      </c>
      <c r="R26" s="45">
        <f t="shared" si="3"/>
        <v>81998.990000000005</v>
      </c>
      <c r="S26" s="46" t="s">
        <v>62</v>
      </c>
    </row>
    <row r="27" spans="1:19" s="17" customFormat="1" ht="30" customHeight="1" x14ac:dyDescent="0.25">
      <c r="A27" s="13">
        <v>12</v>
      </c>
      <c r="B27" s="12" t="s">
        <v>20</v>
      </c>
      <c r="C27" s="54"/>
      <c r="D27" s="14" t="s">
        <v>40</v>
      </c>
      <c r="E27" s="23" t="s">
        <v>52</v>
      </c>
      <c r="F27" s="16">
        <v>101152.2</v>
      </c>
      <c r="G27" s="15">
        <v>12376.39</v>
      </c>
      <c r="H27" s="16">
        <v>25</v>
      </c>
      <c r="I27" s="15">
        <v>2903.07</v>
      </c>
      <c r="J27" s="15">
        <v>7181.81</v>
      </c>
      <c r="K27" s="16">
        <v>544</v>
      </c>
      <c r="L27" s="15">
        <v>3075.03</v>
      </c>
      <c r="M27" s="15">
        <v>7171.69</v>
      </c>
      <c r="N27" s="16">
        <v>0</v>
      </c>
      <c r="O27" s="15">
        <f t="shared" si="0"/>
        <v>20875.599999999999</v>
      </c>
      <c r="P27" s="15">
        <f t="shared" si="1"/>
        <v>18379.490000000002</v>
      </c>
      <c r="Q27" s="15">
        <f t="shared" si="2"/>
        <v>14897.5</v>
      </c>
      <c r="R27" s="15">
        <f t="shared" si="3"/>
        <v>82772.710000000006</v>
      </c>
      <c r="S27" s="31" t="s">
        <v>62</v>
      </c>
    </row>
    <row r="28" spans="1:19" s="17" customFormat="1" ht="30" customHeight="1" x14ac:dyDescent="0.25">
      <c r="A28" s="13">
        <v>13</v>
      </c>
      <c r="B28" s="12" t="s">
        <v>21</v>
      </c>
      <c r="C28" s="54"/>
      <c r="D28" s="14" t="s">
        <v>40</v>
      </c>
      <c r="E28" s="23" t="s">
        <v>52</v>
      </c>
      <c r="F28" s="16">
        <v>97460.51</v>
      </c>
      <c r="G28" s="15">
        <v>11508.02</v>
      </c>
      <c r="H28" s="16">
        <v>25</v>
      </c>
      <c r="I28" s="15">
        <v>2797.12</v>
      </c>
      <c r="J28" s="15">
        <v>6919.7</v>
      </c>
      <c r="K28" s="16">
        <v>544</v>
      </c>
      <c r="L28" s="15">
        <v>2962.8</v>
      </c>
      <c r="M28" s="15">
        <v>6909.95</v>
      </c>
      <c r="N28" s="16">
        <v>0</v>
      </c>
      <c r="O28" s="15">
        <f t="shared" si="0"/>
        <v>20133.57</v>
      </c>
      <c r="P28" s="15">
        <f t="shared" si="1"/>
        <v>17292.939999999999</v>
      </c>
      <c r="Q28" s="15">
        <f t="shared" si="2"/>
        <v>14373.65</v>
      </c>
      <c r="R28" s="15">
        <f t="shared" si="3"/>
        <v>80167.570000000007</v>
      </c>
      <c r="S28" s="31" t="s">
        <v>62</v>
      </c>
    </row>
    <row r="29" spans="1:19" s="17" customFormat="1" ht="30" customHeight="1" x14ac:dyDescent="0.25">
      <c r="A29" s="13">
        <v>14</v>
      </c>
      <c r="B29" s="12" t="s">
        <v>22</v>
      </c>
      <c r="C29" s="54"/>
      <c r="D29" s="14" t="s">
        <v>40</v>
      </c>
      <c r="E29" s="23" t="s">
        <v>52</v>
      </c>
      <c r="F29" s="16">
        <v>104843.88</v>
      </c>
      <c r="G29" s="15">
        <v>12986.87</v>
      </c>
      <c r="H29" s="16">
        <v>25</v>
      </c>
      <c r="I29" s="15">
        <v>3009.02</v>
      </c>
      <c r="J29" s="15">
        <v>7443.92</v>
      </c>
      <c r="K29" s="16">
        <v>544</v>
      </c>
      <c r="L29" s="15">
        <v>3187.25</v>
      </c>
      <c r="M29" s="15">
        <v>7433.43</v>
      </c>
      <c r="N29" s="16">
        <v>1031.6199999999999</v>
      </c>
      <c r="O29" s="15">
        <f t="shared" si="0"/>
        <v>22649.24</v>
      </c>
      <c r="P29" s="15">
        <f t="shared" si="1"/>
        <v>20239.759999999998</v>
      </c>
      <c r="Q29" s="15">
        <f t="shared" si="2"/>
        <v>15421.35</v>
      </c>
      <c r="R29" s="15">
        <f t="shared" si="3"/>
        <v>84604.12</v>
      </c>
      <c r="S29" s="31" t="s">
        <v>62</v>
      </c>
    </row>
    <row r="30" spans="1:19" s="17" customFormat="1" ht="30" customHeight="1" thickBot="1" x14ac:dyDescent="0.3">
      <c r="A30" s="20">
        <v>15</v>
      </c>
      <c r="B30" s="18" t="s">
        <v>32</v>
      </c>
      <c r="C30" s="58"/>
      <c r="D30" s="19" t="s">
        <v>41</v>
      </c>
      <c r="E30" s="24" t="s">
        <v>52</v>
      </c>
      <c r="F30" s="22">
        <v>41799.78</v>
      </c>
      <c r="G30" s="21">
        <v>696.66</v>
      </c>
      <c r="H30" s="22">
        <v>25</v>
      </c>
      <c r="I30" s="21">
        <v>1199.6500000000001</v>
      </c>
      <c r="J30" s="21">
        <v>2967.78</v>
      </c>
      <c r="K30" s="16">
        <v>480.7</v>
      </c>
      <c r="L30" s="21">
        <v>1270.71</v>
      </c>
      <c r="M30" s="21">
        <v>2963.6</v>
      </c>
      <c r="N30" s="22">
        <v>0</v>
      </c>
      <c r="O30" s="21">
        <f t="shared" si="0"/>
        <v>8882.44</v>
      </c>
      <c r="P30" s="21">
        <f t="shared" si="1"/>
        <v>3192.02</v>
      </c>
      <c r="Q30" s="21">
        <f t="shared" si="2"/>
        <v>6412.08</v>
      </c>
      <c r="R30" s="21">
        <f t="shared" si="3"/>
        <v>38607.760000000002</v>
      </c>
      <c r="S30" s="32" t="s">
        <v>62</v>
      </c>
    </row>
    <row r="31" spans="1:19" s="17" customFormat="1" ht="30" customHeight="1" x14ac:dyDescent="0.25">
      <c r="A31" s="55" t="s">
        <v>55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7"/>
    </row>
    <row r="32" spans="1:19" s="17" customFormat="1" ht="30" customHeight="1" x14ac:dyDescent="0.25">
      <c r="A32" s="13">
        <v>16</v>
      </c>
      <c r="B32" s="12" t="s">
        <v>37</v>
      </c>
      <c r="C32" s="53" t="s">
        <v>57</v>
      </c>
      <c r="D32" s="14" t="s">
        <v>42</v>
      </c>
      <c r="E32" s="23" t="s">
        <v>52</v>
      </c>
      <c r="F32" s="16">
        <v>95398.63</v>
      </c>
      <c r="G32" s="15">
        <v>11023.01</v>
      </c>
      <c r="H32" s="16">
        <v>25</v>
      </c>
      <c r="I32" s="15">
        <v>2737.94</v>
      </c>
      <c r="J32" s="15">
        <v>6773.3</v>
      </c>
      <c r="K32" s="16">
        <v>544</v>
      </c>
      <c r="L32" s="15">
        <v>2900.12</v>
      </c>
      <c r="M32" s="15">
        <v>6763.76</v>
      </c>
      <c r="N32" s="16">
        <v>0</v>
      </c>
      <c r="O32" s="15">
        <f t="shared" ref="O32:O37" si="4">SUM(I32:N32)</f>
        <v>19719.12</v>
      </c>
      <c r="P32" s="15">
        <f t="shared" ref="P32:P38" si="5">SUM(G32,H32,I32,L32,N32)</f>
        <v>16686.07</v>
      </c>
      <c r="Q32" s="15">
        <f t="shared" ref="Q32:Q38" si="6">+J32+K32+M32</f>
        <v>14081.06</v>
      </c>
      <c r="R32" s="15">
        <f t="shared" ref="R32:R38" si="7">SUM(F32,-P32)</f>
        <v>78712.56</v>
      </c>
      <c r="S32" s="31" t="s">
        <v>62</v>
      </c>
    </row>
    <row r="33" spans="1:19" s="17" customFormat="1" ht="30" customHeight="1" x14ac:dyDescent="0.25">
      <c r="A33" s="13">
        <v>17</v>
      </c>
      <c r="B33" s="12" t="s">
        <v>34</v>
      </c>
      <c r="C33" s="54"/>
      <c r="D33" s="14" t="s">
        <v>40</v>
      </c>
      <c r="E33" s="23" t="s">
        <v>52</v>
      </c>
      <c r="F33" s="16">
        <v>104843.88</v>
      </c>
      <c r="G33" s="15">
        <v>13244.77</v>
      </c>
      <c r="H33" s="16">
        <v>25</v>
      </c>
      <c r="I33" s="15">
        <v>3009.02</v>
      </c>
      <c r="J33" s="15">
        <v>7443.92</v>
      </c>
      <c r="K33" s="16">
        <v>544</v>
      </c>
      <c r="L33" s="15">
        <v>3187.25</v>
      </c>
      <c r="M33" s="15">
        <v>7433.43</v>
      </c>
      <c r="N33" s="16">
        <v>0</v>
      </c>
      <c r="O33" s="15">
        <f t="shared" si="4"/>
        <v>21617.62</v>
      </c>
      <c r="P33" s="15">
        <f t="shared" si="5"/>
        <v>19466.04</v>
      </c>
      <c r="Q33" s="15">
        <f t="shared" si="6"/>
        <v>15421.35</v>
      </c>
      <c r="R33" s="15">
        <f t="shared" si="7"/>
        <v>85377.84</v>
      </c>
      <c r="S33" s="31" t="s">
        <v>62</v>
      </c>
    </row>
    <row r="34" spans="1:19" s="17" customFormat="1" ht="30" customHeight="1" x14ac:dyDescent="0.25">
      <c r="A34" s="13">
        <v>18</v>
      </c>
      <c r="B34" s="12" t="s">
        <v>24</v>
      </c>
      <c r="C34" s="54"/>
      <c r="D34" s="14" t="s">
        <v>40</v>
      </c>
      <c r="E34" s="23" t="s">
        <v>52</v>
      </c>
      <c r="F34" s="16">
        <v>90077.14</v>
      </c>
      <c r="G34" s="15">
        <v>9771.26</v>
      </c>
      <c r="H34" s="16">
        <v>25</v>
      </c>
      <c r="I34" s="15">
        <v>2585.21</v>
      </c>
      <c r="J34" s="15">
        <v>6395.48</v>
      </c>
      <c r="K34" s="16">
        <v>544</v>
      </c>
      <c r="L34" s="15">
        <v>2738.35</v>
      </c>
      <c r="M34" s="15">
        <v>6386.47</v>
      </c>
      <c r="N34" s="16">
        <v>0</v>
      </c>
      <c r="O34" s="15">
        <f t="shared" si="4"/>
        <v>18649.509999999998</v>
      </c>
      <c r="P34" s="15">
        <f t="shared" si="5"/>
        <v>15119.82</v>
      </c>
      <c r="Q34" s="15">
        <f t="shared" si="6"/>
        <v>13325.95</v>
      </c>
      <c r="R34" s="15">
        <f t="shared" si="7"/>
        <v>74957.320000000007</v>
      </c>
      <c r="S34" s="31" t="s">
        <v>62</v>
      </c>
    </row>
    <row r="35" spans="1:19" s="17" customFormat="1" ht="30" customHeight="1" x14ac:dyDescent="0.25">
      <c r="A35" s="13">
        <v>19</v>
      </c>
      <c r="B35" s="12" t="s">
        <v>35</v>
      </c>
      <c r="C35" s="54"/>
      <c r="D35" s="14" t="s">
        <v>40</v>
      </c>
      <c r="E35" s="23" t="s">
        <v>52</v>
      </c>
      <c r="F35" s="16">
        <v>101152.2</v>
      </c>
      <c r="G35" s="15">
        <v>12376.39</v>
      </c>
      <c r="H35" s="16">
        <v>25</v>
      </c>
      <c r="I35" s="15">
        <v>2903.07</v>
      </c>
      <c r="J35" s="15">
        <v>7181.81</v>
      </c>
      <c r="K35" s="16">
        <v>544</v>
      </c>
      <c r="L35" s="15">
        <v>3075.03</v>
      </c>
      <c r="M35" s="15">
        <v>7171.69</v>
      </c>
      <c r="N35" s="16">
        <v>0</v>
      </c>
      <c r="O35" s="15">
        <f t="shared" si="4"/>
        <v>20875.599999999999</v>
      </c>
      <c r="P35" s="15">
        <f t="shared" si="5"/>
        <v>18379.490000000002</v>
      </c>
      <c r="Q35" s="15">
        <f t="shared" si="6"/>
        <v>14897.5</v>
      </c>
      <c r="R35" s="15">
        <f t="shared" si="7"/>
        <v>82772.710000000006</v>
      </c>
      <c r="S35" s="31" t="s">
        <v>62</v>
      </c>
    </row>
    <row r="36" spans="1:19" s="17" customFormat="1" ht="30" customHeight="1" x14ac:dyDescent="0.25">
      <c r="A36" s="13">
        <v>20</v>
      </c>
      <c r="B36" s="12" t="s">
        <v>30</v>
      </c>
      <c r="C36" s="54"/>
      <c r="D36" s="14" t="s">
        <v>40</v>
      </c>
      <c r="E36" s="23" t="s">
        <v>52</v>
      </c>
      <c r="F36" s="16">
        <v>104843.88</v>
      </c>
      <c r="G36" s="15">
        <v>13244.77</v>
      </c>
      <c r="H36" s="16">
        <v>25</v>
      </c>
      <c r="I36" s="15">
        <v>3009.02</v>
      </c>
      <c r="J36" s="15">
        <v>7443.92</v>
      </c>
      <c r="K36" s="16">
        <v>544</v>
      </c>
      <c r="L36" s="15">
        <v>3187.25</v>
      </c>
      <c r="M36" s="15">
        <v>7433.43</v>
      </c>
      <c r="N36" s="16">
        <v>0</v>
      </c>
      <c r="O36" s="15">
        <f t="shared" si="4"/>
        <v>21617.62</v>
      </c>
      <c r="P36" s="15">
        <f t="shared" si="5"/>
        <v>19466.04</v>
      </c>
      <c r="Q36" s="15">
        <f t="shared" si="6"/>
        <v>15421.35</v>
      </c>
      <c r="R36" s="15">
        <f t="shared" si="7"/>
        <v>85377.84</v>
      </c>
      <c r="S36" s="31" t="s">
        <v>62</v>
      </c>
    </row>
    <row r="37" spans="1:19" s="17" customFormat="1" ht="30" customHeight="1" x14ac:dyDescent="0.25">
      <c r="A37" s="13">
        <v>21</v>
      </c>
      <c r="B37" s="12" t="s">
        <v>31</v>
      </c>
      <c r="C37" s="54"/>
      <c r="D37" s="14" t="s">
        <v>40</v>
      </c>
      <c r="E37" s="23" t="s">
        <v>52</v>
      </c>
      <c r="F37" s="16">
        <v>97460.51</v>
      </c>
      <c r="G37" s="15">
        <v>11508.02</v>
      </c>
      <c r="H37" s="16">
        <v>25</v>
      </c>
      <c r="I37" s="15">
        <v>2797.12</v>
      </c>
      <c r="J37" s="15">
        <v>6919.7</v>
      </c>
      <c r="K37" s="16">
        <v>544</v>
      </c>
      <c r="L37" s="15">
        <v>2962.8</v>
      </c>
      <c r="M37" s="15">
        <v>6909.95</v>
      </c>
      <c r="N37" s="16">
        <v>0</v>
      </c>
      <c r="O37" s="15">
        <f t="shared" si="4"/>
        <v>20133.57</v>
      </c>
      <c r="P37" s="15">
        <f t="shared" si="5"/>
        <v>17292.939999999999</v>
      </c>
      <c r="Q37" s="15">
        <f t="shared" si="6"/>
        <v>14373.65</v>
      </c>
      <c r="R37" s="15">
        <f t="shared" si="7"/>
        <v>80167.570000000007</v>
      </c>
      <c r="S37" s="31" t="s">
        <v>62</v>
      </c>
    </row>
    <row r="38" spans="1:19" s="17" customFormat="1" ht="30" customHeight="1" thickBot="1" x14ac:dyDescent="0.3">
      <c r="A38" s="25">
        <v>22</v>
      </c>
      <c r="B38" s="26" t="s">
        <v>36</v>
      </c>
      <c r="C38" s="54"/>
      <c r="D38" s="27" t="s">
        <v>40</v>
      </c>
      <c r="E38" s="34" t="s">
        <v>52</v>
      </c>
      <c r="F38" s="28">
        <v>97460.51</v>
      </c>
      <c r="G38" s="29">
        <v>11508.02</v>
      </c>
      <c r="H38" s="28">
        <v>25</v>
      </c>
      <c r="I38" s="29">
        <v>2797.12</v>
      </c>
      <c r="J38" s="29">
        <v>6919.7</v>
      </c>
      <c r="K38" s="28">
        <v>544</v>
      </c>
      <c r="L38" s="29">
        <v>2962.8</v>
      </c>
      <c r="M38" s="29">
        <v>6909.95</v>
      </c>
      <c r="N38" s="28">
        <v>0</v>
      </c>
      <c r="O38" s="29">
        <f>SUM(I38:N38)</f>
        <v>20133.57</v>
      </c>
      <c r="P38" s="29">
        <f t="shared" si="5"/>
        <v>17292.939999999999</v>
      </c>
      <c r="Q38" s="29">
        <f t="shared" si="6"/>
        <v>14373.65</v>
      </c>
      <c r="R38" s="29">
        <f t="shared" si="7"/>
        <v>80167.570000000007</v>
      </c>
      <c r="S38" s="30" t="s">
        <v>62</v>
      </c>
    </row>
    <row r="39" spans="1:19" s="17" customFormat="1" ht="30" customHeight="1" thickBot="1" x14ac:dyDescent="0.3">
      <c r="A39" s="59" t="s">
        <v>46</v>
      </c>
      <c r="B39" s="60"/>
      <c r="C39" s="60"/>
      <c r="D39" s="60"/>
      <c r="E39" s="61"/>
      <c r="F39" s="38">
        <f t="shared" ref="F39:R39" si="8">SUM(F13:F38)</f>
        <v>2163943.9900000002</v>
      </c>
      <c r="G39" s="38">
        <f t="shared" si="8"/>
        <v>247320.73</v>
      </c>
      <c r="H39" s="38">
        <f t="shared" si="8"/>
        <v>550</v>
      </c>
      <c r="I39" s="38">
        <f t="shared" si="8"/>
        <v>62105.22</v>
      </c>
      <c r="J39" s="38">
        <f t="shared" si="8"/>
        <v>153640.07</v>
      </c>
      <c r="K39" s="38">
        <f t="shared" si="8"/>
        <v>11904.7</v>
      </c>
      <c r="L39" s="38">
        <f>SUM(L13:L38)</f>
        <v>65783.899999999994</v>
      </c>
      <c r="M39" s="38">
        <f>SUM(M13:M38)</f>
        <v>153423.63</v>
      </c>
      <c r="N39" s="38">
        <f t="shared" si="8"/>
        <v>5158.1000000000004</v>
      </c>
      <c r="O39" s="38">
        <f t="shared" si="8"/>
        <v>452015.62</v>
      </c>
      <c r="P39" s="38">
        <f>SUM(P13:P38)</f>
        <v>380917.95</v>
      </c>
      <c r="Q39" s="38">
        <f t="shared" si="8"/>
        <v>318968.40000000002</v>
      </c>
      <c r="R39" s="38">
        <f t="shared" si="8"/>
        <v>1783026.04</v>
      </c>
      <c r="S39" s="39"/>
    </row>
    <row r="41" spans="1:19" x14ac:dyDescent="0.25">
      <c r="B41" s="3" t="s">
        <v>49</v>
      </c>
      <c r="I41" s="7"/>
      <c r="N41" s="5"/>
    </row>
    <row r="42" spans="1:19" x14ac:dyDescent="0.25">
      <c r="B42" s="3" t="s">
        <v>51</v>
      </c>
      <c r="H42" s="7"/>
      <c r="N42" s="48"/>
    </row>
    <row r="43" spans="1:19" x14ac:dyDescent="0.25">
      <c r="B43" s="3" t="s">
        <v>65</v>
      </c>
      <c r="H43" s="50"/>
      <c r="I43" s="50"/>
      <c r="J43" s="50"/>
      <c r="K43" s="50"/>
    </row>
    <row r="44" spans="1:19" x14ac:dyDescent="0.25">
      <c r="B44" s="3" t="s">
        <v>63</v>
      </c>
      <c r="H44" s="35"/>
      <c r="I44" s="36"/>
      <c r="J44" s="37"/>
      <c r="K44" s="36"/>
    </row>
    <row r="45" spans="1:19" x14ac:dyDescent="0.25">
      <c r="B45" s="3" t="s">
        <v>64</v>
      </c>
      <c r="H45" s="35"/>
      <c r="I45" s="36"/>
      <c r="J45" s="37"/>
      <c r="K45" s="36"/>
    </row>
    <row r="46" spans="1:19" x14ac:dyDescent="0.25">
      <c r="B46" s="3" t="s">
        <v>66</v>
      </c>
      <c r="H46" s="35"/>
      <c r="J46" s="36"/>
      <c r="K46" s="36"/>
    </row>
    <row r="47" spans="1:19" x14ac:dyDescent="0.25">
      <c r="H47" s="35"/>
      <c r="I47" s="36"/>
      <c r="J47" s="37"/>
      <c r="K47" s="36"/>
    </row>
    <row r="48" spans="1:19" x14ac:dyDescent="0.25">
      <c r="H48" s="35"/>
      <c r="I48" s="36"/>
      <c r="J48" s="37"/>
      <c r="K48" s="36"/>
    </row>
  </sheetData>
  <sortState ref="A20:P30">
    <sortCondition ref="A16"/>
  </sortState>
  <mergeCells count="33">
    <mergeCell ref="B10:B12"/>
    <mergeCell ref="D10:D12"/>
    <mergeCell ref="A15:S15"/>
    <mergeCell ref="E10:E12"/>
    <mergeCell ref="P11:P12"/>
    <mergeCell ref="A1:S1"/>
    <mergeCell ref="S10:S12"/>
    <mergeCell ref="A2:S3"/>
    <mergeCell ref="A4:S5"/>
    <mergeCell ref="A6:S6"/>
    <mergeCell ref="P10:Q10"/>
    <mergeCell ref="R10:R12"/>
    <mergeCell ref="I11:J11"/>
    <mergeCell ref="K11:K12"/>
    <mergeCell ref="L11:M11"/>
    <mergeCell ref="N11:N12"/>
    <mergeCell ref="A7:S9"/>
    <mergeCell ref="H43:K43"/>
    <mergeCell ref="O11:O12"/>
    <mergeCell ref="C32:C38"/>
    <mergeCell ref="A31:S31"/>
    <mergeCell ref="C20:C30"/>
    <mergeCell ref="A19:S19"/>
    <mergeCell ref="A39:E39"/>
    <mergeCell ref="F10:F12"/>
    <mergeCell ref="G10:G12"/>
    <mergeCell ref="H10:H12"/>
    <mergeCell ref="I10:O10"/>
    <mergeCell ref="C10:C12"/>
    <mergeCell ref="Q11:Q12"/>
    <mergeCell ref="A13:S13"/>
    <mergeCell ref="C16:C18"/>
    <mergeCell ref="A10:A12"/>
  </mergeCells>
  <pageMargins left="0.15748031496062992" right="0.15748031496062992" top="0.15748031496062992" bottom="0.15748031496062992" header="0.15748031496062992" footer="0.15748031496062992"/>
  <pageSetup paperSize="5" scale="43" fitToHeight="10" orientation="landscape" r:id="rId1"/>
  <ignoredErrors>
    <ignoredError sqref="O14:R14 O16:R18 O20:R30 O32:R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2017-10-02T15:36:35Z</cp:lastPrinted>
  <dcterms:created xsi:type="dcterms:W3CDTF">2017-09-27T15:04:47Z</dcterms:created>
  <dcterms:modified xsi:type="dcterms:W3CDTF">2018-03-20T19:18:16Z</dcterms:modified>
</cp:coreProperties>
</file>