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W:\GESTIÓN 2025\Transparencia 2025\enero 2025\"/>
    </mc:Choice>
  </mc:AlternateContent>
  <xr:revisionPtr revIDLastSave="0" documentId="13_ncr:1_{2A38ECC5-5B28-4E59-B147-520F776EDCE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nero 2025" sheetId="1" r:id="rId1"/>
  </sheets>
  <definedNames>
    <definedName name="_xlnm.Print_Area" localSheetId="0">'Enero 2025'!$B$1:$S$93</definedName>
    <definedName name="DATOS">#REF!</definedName>
    <definedName name="DATOSS">#REF!</definedName>
    <definedName name="_xlnm.Print_Titles" localSheetId="0">'Enero 2025'!$1:$14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" l="1"/>
  <c r="M50" i="1"/>
  <c r="K50" i="1"/>
  <c r="R50" i="1" s="1"/>
  <c r="J50" i="1"/>
  <c r="N48" i="1"/>
  <c r="M48" i="1"/>
  <c r="K48" i="1"/>
  <c r="J48" i="1"/>
  <c r="H90" i="1"/>
  <c r="N46" i="1"/>
  <c r="M46" i="1"/>
  <c r="K46" i="1"/>
  <c r="R46" i="1" s="1"/>
  <c r="J46" i="1"/>
  <c r="J23" i="1"/>
  <c r="K23" i="1"/>
  <c r="L23" i="1"/>
  <c r="M23" i="1"/>
  <c r="N23" i="1"/>
  <c r="J22" i="1"/>
  <c r="K22" i="1"/>
  <c r="L22" i="1"/>
  <c r="M22" i="1"/>
  <c r="N22" i="1"/>
  <c r="I90" i="1"/>
  <c r="N60" i="1"/>
  <c r="M60" i="1"/>
  <c r="K60" i="1"/>
  <c r="J60" i="1"/>
  <c r="N19" i="1"/>
  <c r="M19" i="1"/>
  <c r="K19" i="1"/>
  <c r="J19" i="1"/>
  <c r="Q46" i="1" l="1"/>
  <c r="S46" i="1" s="1"/>
  <c r="Q48" i="1"/>
  <c r="S48" i="1" s="1"/>
  <c r="R48" i="1"/>
  <c r="Q50" i="1"/>
  <c r="S50" i="1" s="1"/>
  <c r="R23" i="1"/>
  <c r="O50" i="1"/>
  <c r="Q22" i="1"/>
  <c r="S22" i="1" s="1"/>
  <c r="O48" i="1"/>
  <c r="R22" i="1"/>
  <c r="O22" i="1"/>
  <c r="O46" i="1"/>
  <c r="O23" i="1"/>
  <c r="Q23" i="1"/>
  <c r="S23" i="1" s="1"/>
  <c r="R19" i="1"/>
  <c r="Q19" i="1"/>
  <c r="S19" i="1" s="1"/>
  <c r="Q60" i="1"/>
  <c r="S60" i="1" s="1"/>
  <c r="R60" i="1"/>
  <c r="O60" i="1"/>
  <c r="O19" i="1"/>
  <c r="N56" i="1"/>
  <c r="M56" i="1"/>
  <c r="L56" i="1"/>
  <c r="K56" i="1"/>
  <c r="J56" i="1"/>
  <c r="J55" i="1"/>
  <c r="L55" i="1"/>
  <c r="N55" i="1"/>
  <c r="M55" i="1"/>
  <c r="K55" i="1"/>
  <c r="Q55" i="1" l="1"/>
  <c r="S55" i="1" s="1"/>
  <c r="R55" i="1"/>
  <c r="Q56" i="1"/>
  <c r="S56" i="1" s="1"/>
  <c r="R56" i="1"/>
  <c r="O55" i="1"/>
  <c r="O56" i="1"/>
  <c r="N87" i="1" l="1"/>
  <c r="M87" i="1"/>
  <c r="K87" i="1"/>
  <c r="J87" i="1"/>
  <c r="N38" i="1"/>
  <c r="M38" i="1"/>
  <c r="L38" i="1"/>
  <c r="K38" i="1"/>
  <c r="J38" i="1"/>
  <c r="N37" i="1"/>
  <c r="N36" i="1"/>
  <c r="N35" i="1"/>
  <c r="M37" i="1"/>
  <c r="M36" i="1"/>
  <c r="M35" i="1"/>
  <c r="L37" i="1"/>
  <c r="L36" i="1"/>
  <c r="L35" i="1"/>
  <c r="K37" i="1"/>
  <c r="K36" i="1"/>
  <c r="K35" i="1"/>
  <c r="J37" i="1"/>
  <c r="J36" i="1"/>
  <c r="J35" i="1"/>
  <c r="N44" i="1"/>
  <c r="J44" i="1"/>
  <c r="K44" i="1"/>
  <c r="M44" i="1"/>
  <c r="L44" i="1"/>
  <c r="R87" i="1" l="1"/>
  <c r="R36" i="1"/>
  <c r="R37" i="1"/>
  <c r="Q87" i="1"/>
  <c r="S87" i="1" s="1"/>
  <c r="O38" i="1"/>
  <c r="R35" i="1"/>
  <c r="O87" i="1"/>
  <c r="R38" i="1"/>
  <c r="Q38" i="1"/>
  <c r="S38" i="1" s="1"/>
  <c r="Q35" i="1"/>
  <c r="S35" i="1" s="1"/>
  <c r="Q36" i="1"/>
  <c r="S36" i="1" s="1"/>
  <c r="Q37" i="1"/>
  <c r="S37" i="1" s="1"/>
  <c r="O35" i="1"/>
  <c r="O36" i="1"/>
  <c r="O37" i="1"/>
  <c r="R44" i="1"/>
  <c r="Q44" i="1"/>
  <c r="S44" i="1" s="1"/>
  <c r="O44" i="1"/>
  <c r="J71" i="1" l="1"/>
  <c r="N71" i="1"/>
  <c r="M71" i="1"/>
  <c r="K71" i="1"/>
  <c r="N17" i="1"/>
  <c r="M17" i="1"/>
  <c r="K17" i="1"/>
  <c r="J17" i="1"/>
  <c r="N28" i="1"/>
  <c r="M28" i="1"/>
  <c r="K28" i="1"/>
  <c r="J28" i="1"/>
  <c r="N25" i="1"/>
  <c r="M25" i="1"/>
  <c r="K25" i="1"/>
  <c r="J25" i="1"/>
  <c r="R25" i="1" l="1"/>
  <c r="Q17" i="1"/>
  <c r="S17" i="1" s="1"/>
  <c r="R71" i="1"/>
  <c r="Q71" i="1"/>
  <c r="S71" i="1" s="1"/>
  <c r="Q25" i="1"/>
  <c r="S25" i="1" s="1"/>
  <c r="R28" i="1"/>
  <c r="O28" i="1"/>
  <c r="O71" i="1"/>
  <c r="R17" i="1"/>
  <c r="O17" i="1"/>
  <c r="Q28" i="1"/>
  <c r="S28" i="1" s="1"/>
  <c r="O25" i="1"/>
  <c r="N43" i="1" l="1"/>
  <c r="M43" i="1"/>
  <c r="Q43" i="1" s="1"/>
  <c r="S43" i="1" s="1"/>
  <c r="K43" i="1"/>
  <c r="P90" i="1"/>
  <c r="N89" i="1"/>
  <c r="M89" i="1"/>
  <c r="K89" i="1"/>
  <c r="J89" i="1"/>
  <c r="N83" i="1"/>
  <c r="M83" i="1"/>
  <c r="L83" i="1"/>
  <c r="K83" i="1"/>
  <c r="J83" i="1"/>
  <c r="Q89" i="1" l="1"/>
  <c r="S89" i="1" s="1"/>
  <c r="R89" i="1"/>
  <c r="R43" i="1"/>
  <c r="R83" i="1"/>
  <c r="O83" i="1"/>
  <c r="O43" i="1"/>
  <c r="O89" i="1"/>
  <c r="Q83" i="1"/>
  <c r="S83" i="1" s="1"/>
  <c r="N21" i="1" l="1"/>
  <c r="M21" i="1"/>
  <c r="L21" i="1"/>
  <c r="K21" i="1"/>
  <c r="J21" i="1"/>
  <c r="N79" i="1"/>
  <c r="M79" i="1"/>
  <c r="L79" i="1"/>
  <c r="K79" i="1"/>
  <c r="J79" i="1"/>
  <c r="R21" i="1" l="1"/>
  <c r="Q21" i="1"/>
  <c r="S21" i="1" s="1"/>
  <c r="Q79" i="1"/>
  <c r="S79" i="1" s="1"/>
  <c r="O21" i="1"/>
  <c r="O79" i="1"/>
  <c r="R79" i="1"/>
  <c r="N77" i="1"/>
  <c r="M77" i="1"/>
  <c r="L77" i="1"/>
  <c r="K77" i="1"/>
  <c r="J77" i="1"/>
  <c r="N26" i="1"/>
  <c r="M26" i="1"/>
  <c r="L26" i="1"/>
  <c r="K26" i="1"/>
  <c r="J26" i="1"/>
  <c r="N63" i="1"/>
  <c r="M63" i="1"/>
  <c r="K63" i="1"/>
  <c r="J63" i="1"/>
  <c r="N34" i="1"/>
  <c r="M34" i="1"/>
  <c r="L34" i="1"/>
  <c r="K34" i="1"/>
  <c r="J34" i="1"/>
  <c r="N85" i="1"/>
  <c r="M85" i="1"/>
  <c r="L85" i="1"/>
  <c r="K85" i="1"/>
  <c r="J85" i="1"/>
  <c r="N81" i="1"/>
  <c r="M81" i="1"/>
  <c r="K81" i="1"/>
  <c r="J81" i="1"/>
  <c r="N76" i="1"/>
  <c r="N75" i="1"/>
  <c r="M76" i="1"/>
  <c r="M75" i="1"/>
  <c r="L76" i="1"/>
  <c r="L75" i="1"/>
  <c r="K76" i="1"/>
  <c r="K75" i="1"/>
  <c r="J76" i="1"/>
  <c r="J75" i="1"/>
  <c r="L90" i="1" l="1"/>
  <c r="Q77" i="1"/>
  <c r="S77" i="1" s="1"/>
  <c r="R77" i="1"/>
  <c r="O77" i="1"/>
  <c r="R63" i="1"/>
  <c r="Q76" i="1"/>
  <c r="S76" i="1" s="1"/>
  <c r="Q26" i="1"/>
  <c r="S26" i="1" s="1"/>
  <c r="R34" i="1"/>
  <c r="Q63" i="1"/>
  <c r="S63" i="1" s="1"/>
  <c r="Q34" i="1"/>
  <c r="S34" i="1" s="1"/>
  <c r="R26" i="1"/>
  <c r="O26" i="1"/>
  <c r="O75" i="1"/>
  <c r="Q85" i="1"/>
  <c r="S85" i="1" s="1"/>
  <c r="O63" i="1"/>
  <c r="R85" i="1"/>
  <c r="O34" i="1"/>
  <c r="O85" i="1"/>
  <c r="R75" i="1"/>
  <c r="Q81" i="1"/>
  <c r="S81" i="1" s="1"/>
  <c r="R76" i="1"/>
  <c r="R81" i="1"/>
  <c r="O76" i="1"/>
  <c r="O81" i="1"/>
  <c r="Q75" i="1"/>
  <c r="S75" i="1" s="1"/>
  <c r="N70" i="1" l="1"/>
  <c r="M70" i="1"/>
  <c r="Q70" i="1" s="1"/>
  <c r="S70" i="1" s="1"/>
  <c r="K70" i="1"/>
  <c r="R70" i="1" l="1"/>
  <c r="O70" i="1"/>
  <c r="N16" i="1" l="1"/>
  <c r="M16" i="1"/>
  <c r="K16" i="1"/>
  <c r="J16" i="1"/>
  <c r="J66" i="1"/>
  <c r="N33" i="1"/>
  <c r="M33" i="1"/>
  <c r="K33" i="1"/>
  <c r="J33" i="1"/>
  <c r="M66" i="1"/>
  <c r="K66" i="1"/>
  <c r="K65" i="1"/>
  <c r="J65" i="1"/>
  <c r="Q16" i="1" l="1"/>
  <c r="Q66" i="1"/>
  <c r="S66" i="1" s="1"/>
  <c r="R16" i="1"/>
  <c r="Q33" i="1"/>
  <c r="S33" i="1" s="1"/>
  <c r="R33" i="1"/>
  <c r="O16" i="1"/>
  <c r="O33" i="1"/>
  <c r="R66" i="1"/>
  <c r="O66" i="1"/>
  <c r="S16" i="1" l="1"/>
  <c r="N40" i="1"/>
  <c r="M40" i="1"/>
  <c r="K40" i="1"/>
  <c r="J40" i="1"/>
  <c r="R40" i="1" l="1"/>
  <c r="Q40" i="1"/>
  <c r="S40" i="1" s="1"/>
  <c r="O40" i="1"/>
  <c r="N73" i="1" l="1"/>
  <c r="M73" i="1"/>
  <c r="K73" i="1"/>
  <c r="J73" i="1"/>
  <c r="N68" i="1"/>
  <c r="M68" i="1"/>
  <c r="K68" i="1"/>
  <c r="J68" i="1"/>
  <c r="N65" i="1"/>
  <c r="M65" i="1"/>
  <c r="N62" i="1"/>
  <c r="M62" i="1"/>
  <c r="K62" i="1"/>
  <c r="J62" i="1"/>
  <c r="N58" i="1"/>
  <c r="M58" i="1"/>
  <c r="K58" i="1"/>
  <c r="J58" i="1"/>
  <c r="N54" i="1"/>
  <c r="M54" i="1"/>
  <c r="K54" i="1"/>
  <c r="J54" i="1"/>
  <c r="N52" i="1"/>
  <c r="M52" i="1"/>
  <c r="K52" i="1"/>
  <c r="J52" i="1"/>
  <c r="N42" i="1"/>
  <c r="M42" i="1"/>
  <c r="K42" i="1"/>
  <c r="J42" i="1"/>
  <c r="N32" i="1"/>
  <c r="M32" i="1"/>
  <c r="K32" i="1"/>
  <c r="J32" i="1"/>
  <c r="N31" i="1"/>
  <c r="M31" i="1"/>
  <c r="K31" i="1"/>
  <c r="J31" i="1"/>
  <c r="N30" i="1"/>
  <c r="M30" i="1"/>
  <c r="K30" i="1"/>
  <c r="J30" i="1"/>
  <c r="J90" i="1" l="1"/>
  <c r="K90" i="1"/>
  <c r="M90" i="1"/>
  <c r="N90" i="1"/>
  <c r="R73" i="1"/>
  <c r="Q52" i="1"/>
  <c r="S52" i="1" s="1"/>
  <c r="R42" i="1"/>
  <c r="R62" i="1"/>
  <c r="Q73" i="1"/>
  <c r="S73" i="1" s="1"/>
  <c r="Q32" i="1"/>
  <c r="S32" i="1" s="1"/>
  <c r="Q31" i="1"/>
  <c r="S31" i="1" s="1"/>
  <c r="Q58" i="1"/>
  <c r="S58" i="1" s="1"/>
  <c r="Q42" i="1"/>
  <c r="S42" i="1" s="1"/>
  <c r="R31" i="1"/>
  <c r="R58" i="1"/>
  <c r="R52" i="1"/>
  <c r="Q65" i="1"/>
  <c r="S65" i="1" s="1"/>
  <c r="R30" i="1"/>
  <c r="R54" i="1"/>
  <c r="Q30" i="1"/>
  <c r="Q62" i="1"/>
  <c r="S62" i="1" s="1"/>
  <c r="R68" i="1"/>
  <c r="Q54" i="1"/>
  <c r="S54" i="1" s="1"/>
  <c r="Q68" i="1"/>
  <c r="S68" i="1" s="1"/>
  <c r="R65" i="1"/>
  <c r="R32" i="1"/>
  <c r="O73" i="1"/>
  <c r="O68" i="1"/>
  <c r="O65" i="1"/>
  <c r="O62" i="1"/>
  <c r="O58" i="1"/>
  <c r="O54" i="1"/>
  <c r="O52" i="1"/>
  <c r="O42" i="1"/>
  <c r="O32" i="1"/>
  <c r="O31" i="1"/>
  <c r="O30" i="1"/>
  <c r="Q90" i="1" l="1"/>
  <c r="R90" i="1"/>
  <c r="O90" i="1"/>
  <c r="S30" i="1"/>
  <c r="S90" i="1" s="1"/>
</calcChain>
</file>

<file path=xl/sharedStrings.xml><?xml version="1.0" encoding="utf-8"?>
<sst xmlns="http://schemas.openxmlformats.org/spreadsheetml/2006/main" count="293" uniqueCount="157">
  <si>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</si>
  <si>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</si>
  <si>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</si>
  <si>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</si>
  <si>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</si>
  <si>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</si>
  <si>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</si>
  <si>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</si>
  <si>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</si>
  <si>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</si>
  <si>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</si>
  <si>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</si>
  <si>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</si>
  <si>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</si>
  <si>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</si>
  <si>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Auxiliar Administrativo II</t>
  </si>
  <si>
    <t>Secretaria</t>
  </si>
  <si>
    <t>Periodista</t>
  </si>
  <si>
    <t>Analista Financiero</t>
  </si>
  <si>
    <t>Auxiliar De Contabilidad</t>
  </si>
  <si>
    <t>Contador</t>
  </si>
  <si>
    <t>Neidy Annery Arias Cuevas</t>
  </si>
  <si>
    <t>Esmeralda Ramon De Heredia</t>
  </si>
  <si>
    <t>Rauil Eduardo Polanco Pinales</t>
  </si>
  <si>
    <t>Jesus David Alejo Reinoso</t>
  </si>
  <si>
    <t>Juan Sanchez De Los Santos</t>
  </si>
  <si>
    <t>Dirección de Planificación Y Desarrollo</t>
  </si>
  <si>
    <t>Departamento Aseguramiento de la Calidad de los Alimentos</t>
  </si>
  <si>
    <t>Leidy Adalgisa De Jesus De Abad</t>
  </si>
  <si>
    <t>Departamento de Nutrición</t>
  </si>
  <si>
    <t>Ana Indhira Zabala Alcantara</t>
  </si>
  <si>
    <t>División de Salud Visual</t>
  </si>
  <si>
    <t>Odontologo Supervisor</t>
  </si>
  <si>
    <t>Wendy Rossina Perez Cuello</t>
  </si>
  <si>
    <t>Creiddy Esmeralda Peña Torres</t>
  </si>
  <si>
    <t>Claudia Ivette Thomas Pellerano</t>
  </si>
  <si>
    <t>Oftalmologo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</si>
  <si>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</si>
  <si>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</si>
  <si>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</si>
  <si>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</si>
  <si>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</si>
  <si>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</si>
  <si>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</si>
  <si>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Wenddy Yohelina Rodriguez Jimenez</t>
  </si>
  <si>
    <t>Tecnico Adm</t>
  </si>
  <si>
    <t xml:space="preserve">otros </t>
  </si>
  <si>
    <t>Descuentos</t>
  </si>
  <si>
    <t>División de Salud Bucal</t>
  </si>
  <si>
    <t>Ricardo Orlando Sanchez Castillo</t>
  </si>
  <si>
    <t>Soporte De Usuario</t>
  </si>
  <si>
    <t>Dirección  Financiera</t>
  </si>
  <si>
    <t>Departamento de Contabilidad</t>
  </si>
  <si>
    <t>Direccion de Tecnología de la Información Y Comunicación</t>
  </si>
  <si>
    <t>Coordinador (A) Regional De Nutrición</t>
  </si>
  <si>
    <t>Tecnico De Alimentacion Escolar</t>
  </si>
  <si>
    <t>Dirección de Formulacion y Evaluacion Nutricional</t>
  </si>
  <si>
    <t>Cargo En Nomina</t>
  </si>
  <si>
    <t xml:space="preserve"> Cargo Interinato</t>
  </si>
  <si>
    <t>Encargada De La División De Evaluación Nutricional</t>
  </si>
  <si>
    <t>Inspectora De Aseguramiento De La Calidad De Los Alimentos</t>
  </si>
  <si>
    <t>Encargada De La División De Salud Bucal</t>
  </si>
  <si>
    <t>Encargada De La División De Salud Visual</t>
  </si>
  <si>
    <t>Analista De Sistemas Informaticos</t>
  </si>
  <si>
    <t>Sueldo Interinato
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</si>
  <si>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</si>
  <si>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 xml:space="preserve">Analista de Planificacion </t>
  </si>
  <si>
    <t>Departamento de Presupuesto</t>
  </si>
  <si>
    <t>Joanel Alexander George Castillo</t>
  </si>
  <si>
    <t>Encargado Departamento de Presupuesto</t>
  </si>
  <si>
    <t>Dismerda Ramirez Ruiz</t>
  </si>
  <si>
    <t>Tecnico</t>
  </si>
  <si>
    <t>Publicista</t>
  </si>
  <si>
    <t>Otto Roberto De Los Santos Figuereo</t>
  </si>
  <si>
    <t>Oscary Elizabeth De Jesus Abad</t>
  </si>
  <si>
    <t>Empacador</t>
  </si>
  <si>
    <t>División de  Almacén Y Suministro</t>
  </si>
  <si>
    <t>Coordinador Administrativo</t>
  </si>
  <si>
    <t>Anna Carolyn De Leon Ogando</t>
  </si>
  <si>
    <t>Wirjin Daniel Sanchez Amancio</t>
  </si>
  <si>
    <t>Angie Nicole Parra Rodriguez</t>
  </si>
  <si>
    <t>Analista De Recursos Humanos</t>
  </si>
  <si>
    <t>Yudelka Alexandra Marte Mendez</t>
  </si>
  <si>
    <t>Dirección Administrativa</t>
  </si>
  <si>
    <t>Analista de Compras y Contrataciones</t>
  </si>
  <si>
    <t>Estefania Perez Mora</t>
  </si>
  <si>
    <t>Departamento de Servicios Estudiantiles</t>
  </si>
  <si>
    <t>Ashley Gisselle Reyes Romano</t>
  </si>
  <si>
    <t>Promotor Social</t>
  </si>
  <si>
    <t>Yorlenny Herrera Duran</t>
  </si>
  <si>
    <t>Auxiliar Administrativo</t>
  </si>
  <si>
    <t>Analista de Medios Digitales</t>
  </si>
  <si>
    <t>Engie Jehanni Peña Calderon</t>
  </si>
  <si>
    <t>Tecnico de operaciones del programa de Alimentación Escolar</t>
  </si>
  <si>
    <t>Jesus Miguel Silverio Beltre</t>
  </si>
  <si>
    <t xml:space="preserve">Auxiliar Administrativo </t>
  </si>
  <si>
    <t>Analista de Fiscalización</t>
  </si>
  <si>
    <t>Maigualida Masiel Mena Medina</t>
  </si>
  <si>
    <t>Auxiliar De Recursos Humanos</t>
  </si>
  <si>
    <t>Ana Maria Batista Almonte</t>
  </si>
  <si>
    <t>Departamento de Reclutamiento y Selección de Personal</t>
  </si>
  <si>
    <t>Auxiliar Administrativo I</t>
  </si>
  <si>
    <t>Dirección Ejecutiva</t>
  </si>
  <si>
    <t xml:space="preserve">Encargada Regional de Bienestar Estudiantil </t>
  </si>
  <si>
    <t xml:space="preserve">Helen Alexandra Suarez Hernandez </t>
  </si>
  <si>
    <t>Departamento de Compras y Contrataciones</t>
  </si>
  <si>
    <t>Leidy Massiel Mendez Florentino</t>
  </si>
  <si>
    <t>Regional La Vega</t>
  </si>
  <si>
    <t>Jose Rafael De La Mota Peña</t>
  </si>
  <si>
    <t>Supervisor Desayuno Escolar</t>
  </si>
  <si>
    <t>Encargado Regional La Vega</t>
  </si>
  <si>
    <t>Lisbeth Vallejo</t>
  </si>
  <si>
    <t>Aracne De La Rosa Veras</t>
  </si>
  <si>
    <t>Tecnico De Compras</t>
  </si>
  <si>
    <t>Departamento de Elaboración de Documentos Legales</t>
  </si>
  <si>
    <t>Pamela Nicole Thomas Troncoso</t>
  </si>
  <si>
    <t>Recepcionista</t>
  </si>
  <si>
    <t>Cinthia Isabel Nuñez Rodriguez</t>
  </si>
  <si>
    <t>Supervisor De Almacen</t>
  </si>
  <si>
    <t>Yicauris Alfonsis Encarnacion Encarnacion</t>
  </si>
  <si>
    <t>Melissa Carolina Tiburcio Perez</t>
  </si>
  <si>
    <t>Julio Angel Henriquez Diaz</t>
  </si>
  <si>
    <t>Marinelva Altagracia Ureña Santiago</t>
  </si>
  <si>
    <t>Oliver Roman Cleto</t>
  </si>
  <si>
    <t>Shiliam Ivonne Roustand Calcaño</t>
  </si>
  <si>
    <t>Departamento de Servicios Generales</t>
  </si>
  <si>
    <t>Supervisor de Distrito</t>
  </si>
  <si>
    <t xml:space="preserve">Miguel Antonio Luciano Rodriguez </t>
  </si>
  <si>
    <t>Tècnico de Contabilidad</t>
  </si>
  <si>
    <t>Departamento Fiscalizacion y Control</t>
  </si>
  <si>
    <t>Manuel Enrique Caceres De Jesus</t>
  </si>
  <si>
    <t>Supervisor</t>
  </si>
  <si>
    <t>Francisco Ramirez Frias</t>
  </si>
  <si>
    <t>Oficina de Acceso a la Información Pública</t>
  </si>
  <si>
    <t>Julia Feliz Peña</t>
  </si>
  <si>
    <t>Analista De Planificacion Y Desarrollo</t>
  </si>
  <si>
    <t>Responsable De La Oficina De Acceso A la Información</t>
  </si>
  <si>
    <t>Division de Evaluacion de Productos</t>
  </si>
  <si>
    <t>Encargado de la Division de Evaluacion de Productos</t>
  </si>
  <si>
    <t>Tecnico de Alimentacion Escolar</t>
  </si>
  <si>
    <t>Jarvis Jonatan Mota Lopez</t>
  </si>
  <si>
    <t>Nómina Administrativa Interinato Enero  2025</t>
  </si>
  <si>
    <t>Humberto Manuel Cuevas De La Nuez</t>
  </si>
  <si>
    <t>Camarografo</t>
  </si>
  <si>
    <t>Eunice Jocabet Fernandez Perez</t>
  </si>
  <si>
    <t>Division de Cesiòn de Credito</t>
  </si>
  <si>
    <t>Anyelina Esther Figuereo De Polanco</t>
  </si>
  <si>
    <t>Auxiiar De Contabilidad</t>
  </si>
  <si>
    <t>Seccion De Gestion De Libramiento De Pago</t>
  </si>
  <si>
    <t>Seccion De Aseguramiento De La Calidad Del Gasto</t>
  </si>
  <si>
    <t>Dirección de Comunicaiones</t>
  </si>
  <si>
    <t>Encargada Departamento Fiscalizacion y Control</t>
  </si>
  <si>
    <t>Encargada Departamento de Elaboración de Documentos Legales</t>
  </si>
  <si>
    <t>Encargada De la Division de Cesiòn de Credito</t>
  </si>
  <si>
    <t xml:space="preserve">Encargada De la Seccion de Gestion de Libramientos de Pago </t>
  </si>
  <si>
    <t>Encargada de la Seccion De Aseguramiento De La Calidad Del Gasto</t>
  </si>
  <si>
    <t xml:space="preserve">Departamento de Registro, Control y Nómina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</si>
</sst>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5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164" fontId="4" fillId="0" borderId="0" applyFont="0" applyFill="0" applyBorder="0" applyAlignment="0" applyProtection="0"/>
  </cellStyleXfs>
  <cellXfs count="108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31" fillId="37" borderId="15" xfId="0" applyFont="1" applyFill="1" applyBorder="1"/>
    <xf numFmtId="0" fontId="31" fillId="37" borderId="15" xfId="0" applyFont="1" applyFill="1" applyBorder="1" applyAlignment="1">
      <alignment horizontal="center"/>
    </xf>
    <xf numFmtId="4" fontId="33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4" fontId="33" fillId="37" borderId="1" xfId="0" applyNumberFormat="1" applyFont="1" applyFill="1" applyBorder="1" applyAlignment="1">
      <alignment horizontal="center" vertical="center"/>
    </xf>
    <xf numFmtId="4" fontId="33" fillId="37" borderId="15" xfId="0" applyNumberFormat="1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31" fillId="37" borderId="11" xfId="0" applyFont="1" applyFill="1" applyBorder="1"/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quotePrefix="1" applyFont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0" borderId="17" xfId="0" applyFont="1" applyBorder="1" applyAlignment="1">
      <alignment vertical="center"/>
    </xf>
    <xf numFmtId="4" fontId="33" fillId="0" borderId="13" xfId="0" applyNumberFormat="1" applyFont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4" fontId="33" fillId="0" borderId="1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3" fillId="0" borderId="1" xfId="0" quotePrefix="1" applyFont="1" applyBorder="1" applyAlignment="1">
      <alignment horizontal="left" vertical="center"/>
    </xf>
    <xf numFmtId="4" fontId="24" fillId="2" borderId="0" xfId="0" applyNumberFormat="1" applyFont="1" applyFill="1" applyAlignment="1">
      <alignment vertical="center"/>
    </xf>
    <xf numFmtId="0" fontId="3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1" xfId="0" quotePrefix="1" applyFont="1" applyBorder="1" applyAlignment="1">
      <alignment horizontal="left" vertical="center"/>
    </xf>
    <xf numFmtId="0" fontId="32" fillId="2" borderId="1" xfId="0" applyFont="1" applyFill="1" applyBorder="1" applyAlignment="1">
      <alignment vertical="center"/>
    </xf>
    <xf numFmtId="0" fontId="31" fillId="37" borderId="11" xfId="0" applyFont="1" applyFill="1" applyBorder="1" applyAlignment="1">
      <alignment horizontal="center"/>
    </xf>
    <xf numFmtId="4" fontId="33" fillId="2" borderId="15" xfId="0" applyNumberFormat="1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vertical="center"/>
    </xf>
    <xf numFmtId="0" fontId="31" fillId="37" borderId="21" xfId="0" applyFont="1" applyFill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0" xfId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/>
    </xf>
    <xf numFmtId="4" fontId="21" fillId="34" borderId="23" xfId="0" applyNumberFormat="1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21" fillId="34" borderId="29" xfId="0" applyFont="1" applyFill="1" applyBorder="1" applyAlignment="1">
      <alignment horizontal="center" vertical="center" wrapText="1"/>
    </xf>
    <xf numFmtId="0" fontId="21" fillId="34" borderId="30" xfId="0" applyFont="1" applyFill="1" applyBorder="1" applyAlignment="1">
      <alignment horizontal="center" vertical="center" wrapText="1"/>
    </xf>
    <xf numFmtId="0" fontId="21" fillId="34" borderId="31" xfId="0" applyFont="1" applyFill="1" applyBorder="1" applyAlignment="1">
      <alignment horizontal="center" vertical="center" wrapText="1"/>
    </xf>
    <xf numFmtId="4" fontId="33" fillId="37" borderId="29" xfId="0" applyNumberFormat="1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4" fontId="33" fillId="0" borderId="29" xfId="0" applyNumberFormat="1" applyFont="1" applyBorder="1" applyAlignment="1">
      <alignment horizontal="center" vertical="center"/>
    </xf>
    <xf numFmtId="0" fontId="31" fillId="37" borderId="21" xfId="0" quotePrefix="1" applyFont="1" applyFill="1" applyBorder="1" applyAlignment="1">
      <alignment vertical="center"/>
    </xf>
    <xf numFmtId="0" fontId="33" fillId="0" borderId="32" xfId="0" applyFont="1" applyBorder="1" applyAlignment="1">
      <alignment horizontal="center" vertical="center"/>
    </xf>
    <xf numFmtId="0" fontId="31" fillId="37" borderId="33" xfId="0" applyFont="1" applyFill="1" applyBorder="1"/>
    <xf numFmtId="0" fontId="33" fillId="0" borderId="21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1" fillId="37" borderId="33" xfId="0" applyFont="1" applyFill="1" applyBorder="1" applyAlignment="1">
      <alignment horizontal="center"/>
    </xf>
    <xf numFmtId="0" fontId="31" fillId="37" borderId="21" xfId="0" quotePrefix="1" applyFont="1" applyFill="1" applyBorder="1" applyAlignment="1">
      <alignment horizontal="left" vertical="center"/>
    </xf>
    <xf numFmtId="0" fontId="33" fillId="2" borderId="28" xfId="0" applyFont="1" applyFill="1" applyBorder="1" applyAlignment="1">
      <alignment horizontal="center" vertical="center"/>
    </xf>
    <xf numFmtId="0" fontId="31" fillId="37" borderId="32" xfId="0" applyFont="1" applyFill="1" applyBorder="1" applyAlignment="1">
      <alignment vertical="center"/>
    </xf>
    <xf numFmtId="0" fontId="31" fillId="37" borderId="35" xfId="0" applyFont="1" applyFill="1" applyBorder="1" applyAlignment="1">
      <alignment horizontal="center"/>
    </xf>
    <xf numFmtId="0" fontId="33" fillId="2" borderId="0" xfId="0" applyFont="1" applyFill="1" applyBorder="1" applyAlignment="1">
      <alignment vertical="center"/>
    </xf>
    <xf numFmtId="0" fontId="31" fillId="2" borderId="36" xfId="0" applyFont="1" applyFill="1" applyBorder="1" applyAlignment="1">
      <alignment horizontal="right" vertical="center"/>
    </xf>
    <xf numFmtId="0" fontId="31" fillId="2" borderId="37" xfId="0" applyFont="1" applyFill="1" applyBorder="1" applyAlignment="1">
      <alignment horizontal="right" vertical="center"/>
    </xf>
    <xf numFmtId="0" fontId="31" fillId="2" borderId="38" xfId="0" applyFont="1" applyFill="1" applyBorder="1" applyAlignment="1">
      <alignment horizontal="right" vertical="center"/>
    </xf>
    <xf numFmtId="43" fontId="21" fillId="34" borderId="39" xfId="45" applyFont="1" applyFill="1" applyBorder="1" applyAlignment="1">
      <alignment horizontal="center" vertical="center"/>
    </xf>
    <xf numFmtId="43" fontId="21" fillId="34" borderId="40" xfId="45" applyFont="1" applyFill="1" applyBorder="1" applyAlignment="1">
      <alignment horizontal="center" vertical="center"/>
    </xf>
  </cellXfs>
  <cellStyles count="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7" xr:uid="{1FF6CC29-FC99-4E4E-9CBD-6EFEFCE7945F}"/>
    <cellStyle name="60% - Énfasis2" xfId="26" builtinId="36" customBuiltin="1"/>
    <cellStyle name="60% - Énfasis2 2" xfId="48" xr:uid="{F63DAA7B-E56D-452F-A44E-82FCF0228B5A}"/>
    <cellStyle name="60% - Énfasis3" xfId="30" builtinId="40" customBuiltin="1"/>
    <cellStyle name="60% - Énfasis3 2" xfId="49" xr:uid="{40635D73-E11D-4C64-B4A2-94FEB1498069}"/>
    <cellStyle name="60% - Énfasis4" xfId="34" builtinId="44" customBuiltin="1"/>
    <cellStyle name="60% - Énfasis4 2" xfId="50" xr:uid="{ADF131F9-51A6-43F3-9651-418B1846E7DE}"/>
    <cellStyle name="60% - Énfasis5" xfId="38" builtinId="48" customBuiltin="1"/>
    <cellStyle name="60% - Énfasis5 2" xfId="51" xr:uid="{270BD685-ADBC-41D5-B219-5B4463EC07DD}"/>
    <cellStyle name="60% - Énfasis6" xfId="42" builtinId="52" customBuiltin="1"/>
    <cellStyle name="60% - Énfasis6 2" xfId="52" xr:uid="{D1DBBD2B-2B58-48EB-8E46-AACABEA24C59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" xfId="53" xr:uid="{134A07EE-6D8B-4519-B97B-575844B83491}"/>
    <cellStyle name="Millares 2 3" xfId="44" xr:uid="{00000000-0005-0000-0000-000024000000}"/>
    <cellStyle name="Neutral" xfId="9" builtinId="28" customBuiltin="1"/>
    <cellStyle name="Neutral 2" xfId="46" xr:uid="{15C62574-C752-489A-BF2F-9EA369011DDD}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8180C1EC-600B-4094-8045-724A7F31F8AC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145</xdr:row>
      <xdr:rowOff>114300</xdr:rowOff>
    </xdr:from>
    <xdr:to>
      <xdr:col>11</xdr:col>
      <xdr:colOff>1246839</xdr:colOff>
      <xdr:row>184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140</xdr:row>
      <xdr:rowOff>66675</xdr:rowOff>
    </xdr:from>
    <xdr:to>
      <xdr:col>15</xdr:col>
      <xdr:colOff>503851</xdr:colOff>
      <xdr:row>151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143</xdr:row>
      <xdr:rowOff>66675</xdr:rowOff>
    </xdr:from>
    <xdr:to>
      <xdr:col>11</xdr:col>
      <xdr:colOff>514350</xdr:colOff>
      <xdr:row>181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138</xdr:row>
      <xdr:rowOff>85725</xdr:rowOff>
    </xdr:from>
    <xdr:to>
      <xdr:col>20</xdr:col>
      <xdr:colOff>222010</xdr:colOff>
      <xdr:row>176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1042459</xdr:colOff>
      <xdr:row>0</xdr:row>
      <xdr:rowOff>116416</xdr:rowOff>
    </xdr:from>
    <xdr:to>
      <xdr:col>10</xdr:col>
      <xdr:colOff>61384</xdr:colOff>
      <xdr:row>7</xdr:row>
      <xdr:rowOff>85459</xdr:rowOff>
    </xdr:to>
    <xdr:pic>
      <xdr:nvPicPr>
        <xdr:cNvPr id="2" name="Picture 13" descr="C:\Users\franklyn.mirabal.INABIE\Desktop\LOGO DIRECCION DE RECURSOS HUMANOS.png">
          <a:extLst>
            <a:ext uri="{FF2B5EF4-FFF2-40B4-BE49-F238E27FC236}">
              <a16:creationId xmlns:a16="http://schemas.microsoft.com/office/drawing/2014/main" id="{BCC83064-CE4B-4706-BCE3-AADA96F0380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1376" y="116416"/>
          <a:ext cx="3453341" cy="1672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37"/>
  <sheetViews>
    <sheetView tabSelected="1" view="pageBreakPreview" topLeftCell="B1" zoomScale="90" zoomScaleNormal="100" zoomScaleSheetLayoutView="90" workbookViewId="0">
      <selection activeCell="B8" sqref="B8:S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20" customWidth="1"/>
    <col min="3" max="3" width="40.7109375" style="2" customWidth="1"/>
    <col min="4" max="4" width="41.140625" style="2" customWidth="1"/>
    <col min="5" max="5" width="52.85546875" style="2" bestFit="1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9" width="20.7109375" style="2" customWidth="1"/>
    <col min="20" max="21" width="12" style="2" bestFit="1" customWidth="1"/>
    <col min="22" max="16384" width="9.140625" style="2"/>
  </cols>
  <sheetData>
    <row r="1" spans="2:21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2:21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21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2:21" s="8" customFormat="1" ht="20.100000000000001" customHeight="1" x14ac:dyDescent="0.2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2:21" s="8" customFormat="1" ht="20.100000000000001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2:21" s="8" customFormat="1" ht="20.100000000000001" customHeight="1" x14ac:dyDescent="0.25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2:21" s="8" customFormat="1" ht="20.100000000000001" customHeight="1" x14ac:dyDescent="0.2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2:21" s="8" customFormat="1" ht="34.5" customHeight="1" x14ac:dyDescent="0.35">
      <c r="B8" s="61" t="s">
        <v>141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</row>
    <row r="9" spans="2:21" s="8" customFormat="1" ht="20.100000000000001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2:21" s="11" customFormat="1" ht="20.100000000000001" customHeight="1" x14ac:dyDescent="0.25">
      <c r="B10" s="63" t="s">
        <v>65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2:21" s="8" customFormat="1" ht="14.25" thickBot="1" x14ac:dyDescent="0.3">
      <c r="B11" s="75"/>
      <c r="C11" s="75"/>
      <c r="D11" s="75"/>
      <c r="E11" s="6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</row>
    <row r="12" spans="2:21" s="1" customFormat="1" ht="20.100000000000001" customHeight="1" x14ac:dyDescent="0.2">
      <c r="B12" s="76" t="s">
        <v>8</v>
      </c>
      <c r="C12" s="77" t="s">
        <v>11</v>
      </c>
      <c r="D12" s="78" t="s">
        <v>57</v>
      </c>
      <c r="E12" s="79"/>
      <c r="F12" s="80" t="s">
        <v>1</v>
      </c>
      <c r="G12" s="81" t="s">
        <v>41</v>
      </c>
      <c r="H12" s="82" t="s">
        <v>64</v>
      </c>
      <c r="I12" s="77" t="s">
        <v>37</v>
      </c>
      <c r="J12" s="81" t="s">
        <v>39</v>
      </c>
      <c r="K12" s="81"/>
      <c r="L12" s="81"/>
      <c r="M12" s="81"/>
      <c r="N12" s="81"/>
      <c r="O12" s="81"/>
      <c r="P12" s="83"/>
      <c r="Q12" s="81" t="s">
        <v>0</v>
      </c>
      <c r="R12" s="81"/>
      <c r="S12" s="84" t="s">
        <v>38</v>
      </c>
    </row>
    <row r="13" spans="2:21" s="1" customFormat="1" ht="20.100000000000001" customHeight="1" x14ac:dyDescent="0.2">
      <c r="B13" s="85"/>
      <c r="C13" s="66"/>
      <c r="D13" s="55"/>
      <c r="E13" s="27" t="s">
        <v>58</v>
      </c>
      <c r="F13" s="71"/>
      <c r="G13" s="57"/>
      <c r="H13" s="73"/>
      <c r="I13" s="66"/>
      <c r="J13" s="68" t="s">
        <v>2</v>
      </c>
      <c r="K13" s="68"/>
      <c r="L13" s="68" t="s">
        <v>12</v>
      </c>
      <c r="M13" s="70" t="s">
        <v>10</v>
      </c>
      <c r="N13" s="70"/>
      <c r="O13" s="68" t="s">
        <v>9</v>
      </c>
      <c r="P13" s="22" t="s">
        <v>46</v>
      </c>
      <c r="Q13" s="68" t="s">
        <v>13</v>
      </c>
      <c r="R13" s="68" t="s">
        <v>3</v>
      </c>
      <c r="S13" s="86"/>
    </row>
    <row r="14" spans="2:21" s="1" customFormat="1" ht="20.100000000000001" customHeight="1" x14ac:dyDescent="0.2">
      <c r="B14" s="87"/>
      <c r="C14" s="67"/>
      <c r="D14" s="56"/>
      <c r="E14" s="26"/>
      <c r="F14" s="72"/>
      <c r="G14" s="58"/>
      <c r="H14" s="74"/>
      <c r="I14" s="67"/>
      <c r="J14" s="12" t="s">
        <v>4</v>
      </c>
      <c r="K14" s="12" t="s">
        <v>5</v>
      </c>
      <c r="L14" s="69"/>
      <c r="M14" s="12" t="s">
        <v>6</v>
      </c>
      <c r="N14" s="12" t="s">
        <v>7</v>
      </c>
      <c r="O14" s="69"/>
      <c r="P14" s="23" t="s">
        <v>47</v>
      </c>
      <c r="Q14" s="69"/>
      <c r="R14" s="69"/>
      <c r="S14" s="88"/>
    </row>
    <row r="15" spans="2:21" s="8" customFormat="1" ht="24.95" customHeight="1" x14ac:dyDescent="0.3">
      <c r="B15" s="53" t="s">
        <v>102</v>
      </c>
      <c r="C15" s="16"/>
      <c r="D15" s="16"/>
      <c r="E15" s="28"/>
      <c r="F15" s="16"/>
      <c r="G15" s="16"/>
      <c r="H15" s="17"/>
      <c r="I15" s="17"/>
      <c r="J15" s="17"/>
      <c r="K15" s="17"/>
      <c r="L15" s="17"/>
      <c r="M15" s="17"/>
      <c r="N15" s="17"/>
      <c r="O15" s="24"/>
      <c r="P15" s="24"/>
      <c r="Q15" s="24"/>
      <c r="R15" s="24"/>
      <c r="S15" s="89"/>
    </row>
    <row r="16" spans="2:21" s="8" customFormat="1" ht="24.95" customHeight="1" x14ac:dyDescent="0.25">
      <c r="B16" s="90">
        <v>1</v>
      </c>
      <c r="C16" s="45" t="s">
        <v>104</v>
      </c>
      <c r="D16" s="30" t="s">
        <v>16</v>
      </c>
      <c r="E16" s="30" t="s">
        <v>103</v>
      </c>
      <c r="F16" s="29" t="s">
        <v>14</v>
      </c>
      <c r="G16" s="29" t="s">
        <v>43</v>
      </c>
      <c r="H16" s="18">
        <v>92000</v>
      </c>
      <c r="I16" s="34">
        <v>19001.740000000002</v>
      </c>
      <c r="J16" s="18">
        <f>H16*2.87%</f>
        <v>2640.4</v>
      </c>
      <c r="K16" s="18">
        <f>H16*7.1%</f>
        <v>6532</v>
      </c>
      <c r="L16" s="18">
        <v>453.22</v>
      </c>
      <c r="M16" s="18">
        <f>H16*3.04%</f>
        <v>2796.8</v>
      </c>
      <c r="N16" s="18">
        <f>H16*7.09%</f>
        <v>6522.8</v>
      </c>
      <c r="O16" s="18">
        <f>J16+K16+L16+M16+N16</f>
        <v>18945.22</v>
      </c>
      <c r="P16" s="18">
        <v>0</v>
      </c>
      <c r="Q16" s="18">
        <f>I16+J16+M16+P16</f>
        <v>24438.94</v>
      </c>
      <c r="R16" s="18">
        <f>K16+L16+N16</f>
        <v>13508.02</v>
      </c>
      <c r="S16" s="91">
        <f>H16-Q16</f>
        <v>67561.06</v>
      </c>
      <c r="U16" s="44"/>
    </row>
    <row r="17" spans="2:22" s="8" customFormat="1" ht="24.95" customHeight="1" x14ac:dyDescent="0.25">
      <c r="B17" s="90">
        <v>2</v>
      </c>
      <c r="C17" s="45" t="s">
        <v>117</v>
      </c>
      <c r="D17" s="30" t="s">
        <v>101</v>
      </c>
      <c r="E17" s="30" t="s">
        <v>91</v>
      </c>
      <c r="F17" s="29" t="s">
        <v>14</v>
      </c>
      <c r="G17" s="29" t="s">
        <v>43</v>
      </c>
      <c r="H17" s="41">
        <v>19000</v>
      </c>
      <c r="I17" s="34">
        <v>2902.89</v>
      </c>
      <c r="J17" s="18">
        <f>H17*2.87%</f>
        <v>545.29999999999995</v>
      </c>
      <c r="K17" s="18">
        <f>H17*7.1%</f>
        <v>1349</v>
      </c>
      <c r="L17" s="41">
        <v>218.5</v>
      </c>
      <c r="M17" s="18">
        <f>H17*3.04%</f>
        <v>577.6</v>
      </c>
      <c r="N17" s="18">
        <f>H17*7.09%</f>
        <v>1347.1</v>
      </c>
      <c r="O17" s="18">
        <f>J17+K17+L17+M17+N17</f>
        <v>4037.5</v>
      </c>
      <c r="P17" s="18">
        <v>0</v>
      </c>
      <c r="Q17" s="18">
        <f>I17+J17+M17+P17</f>
        <v>4025.79</v>
      </c>
      <c r="R17" s="18">
        <f>K17+L17+N17</f>
        <v>2914.6</v>
      </c>
      <c r="S17" s="91">
        <f>H17-Q17</f>
        <v>14974.21</v>
      </c>
      <c r="U17" s="44"/>
    </row>
    <row r="18" spans="2:22" s="8" customFormat="1" ht="24.95" customHeight="1" x14ac:dyDescent="0.3">
      <c r="B18" s="53" t="s">
        <v>133</v>
      </c>
      <c r="C18" s="16"/>
      <c r="D18" s="16"/>
      <c r="E18" s="16"/>
      <c r="F18" s="16"/>
      <c r="G18" s="16"/>
      <c r="H18" s="17"/>
      <c r="I18" s="17"/>
      <c r="J18" s="17"/>
      <c r="K18" s="17"/>
      <c r="L18" s="17"/>
      <c r="M18" s="17"/>
      <c r="N18" s="17"/>
      <c r="O18" s="17"/>
      <c r="P18" s="24"/>
      <c r="Q18" s="24"/>
      <c r="R18" s="24"/>
      <c r="S18" s="89"/>
      <c r="U18" s="44"/>
      <c r="V18" s="44"/>
    </row>
    <row r="19" spans="2:22" s="8" customFormat="1" ht="24.95" customHeight="1" x14ac:dyDescent="0.25">
      <c r="B19" s="90">
        <v>3</v>
      </c>
      <c r="C19" s="45" t="s">
        <v>134</v>
      </c>
      <c r="D19" s="30" t="s">
        <v>135</v>
      </c>
      <c r="E19" s="30" t="s">
        <v>136</v>
      </c>
      <c r="F19" s="29" t="s">
        <v>14</v>
      </c>
      <c r="G19" s="29" t="s">
        <v>43</v>
      </c>
      <c r="H19" s="18">
        <v>50000</v>
      </c>
      <c r="I19" s="34">
        <v>11761.25</v>
      </c>
      <c r="J19" s="18">
        <f>H19*2.87%</f>
        <v>1435</v>
      </c>
      <c r="K19" s="18">
        <f>H19*7.1%</f>
        <v>3550</v>
      </c>
      <c r="L19" s="18">
        <v>0</v>
      </c>
      <c r="M19" s="18">
        <f>H19*3.04%</f>
        <v>1520</v>
      </c>
      <c r="N19" s="18">
        <f>H19*7.09%</f>
        <v>3545</v>
      </c>
      <c r="O19" s="18">
        <f>J19+K19+L19+M19+N19</f>
        <v>10050</v>
      </c>
      <c r="P19" s="18">
        <v>0</v>
      </c>
      <c r="Q19" s="18">
        <f>I19+J19+M19+P19</f>
        <v>14716.25</v>
      </c>
      <c r="R19" s="18">
        <f>K19+L19+N19</f>
        <v>7095</v>
      </c>
      <c r="S19" s="91">
        <f>H19-Q19</f>
        <v>35283.75</v>
      </c>
      <c r="U19" s="44"/>
    </row>
    <row r="20" spans="2:22" s="8" customFormat="1" ht="24.95" customHeight="1" x14ac:dyDescent="0.3">
      <c r="B20" s="92" t="s">
        <v>150</v>
      </c>
      <c r="C20" s="16"/>
      <c r="D20" s="16"/>
      <c r="E20" s="28"/>
      <c r="F20" s="16"/>
      <c r="G20" s="16"/>
      <c r="H20" s="17"/>
      <c r="I20" s="17"/>
      <c r="J20" s="17"/>
      <c r="K20" s="17"/>
      <c r="L20" s="17"/>
      <c r="M20" s="17"/>
      <c r="N20" s="17"/>
      <c r="O20" s="24"/>
      <c r="P20" s="24"/>
      <c r="Q20" s="24"/>
      <c r="R20" s="24"/>
      <c r="S20" s="89"/>
      <c r="U20" s="44"/>
    </row>
    <row r="21" spans="2:22" s="8" customFormat="1" ht="24.95" customHeight="1" x14ac:dyDescent="0.25">
      <c r="B21" s="90">
        <v>4</v>
      </c>
      <c r="C21" s="45" t="s">
        <v>34</v>
      </c>
      <c r="D21" s="30" t="s">
        <v>16</v>
      </c>
      <c r="E21" s="30" t="s">
        <v>17</v>
      </c>
      <c r="F21" s="29" t="s">
        <v>14</v>
      </c>
      <c r="G21" s="29" t="s">
        <v>43</v>
      </c>
      <c r="H21" s="18">
        <v>30000</v>
      </c>
      <c r="I21" s="34">
        <v>4084.48</v>
      </c>
      <c r="J21" s="18">
        <f>H21*2.87%</f>
        <v>861</v>
      </c>
      <c r="K21" s="18">
        <f>H21*7.1%</f>
        <v>2130</v>
      </c>
      <c r="L21" s="18">
        <f>H21*1.15%</f>
        <v>345</v>
      </c>
      <c r="M21" s="18">
        <f>H21*3.04%</f>
        <v>912</v>
      </c>
      <c r="N21" s="18">
        <f>H21*7.09%</f>
        <v>2127</v>
      </c>
      <c r="O21" s="18">
        <f>J21+K21+L21+M21+N21</f>
        <v>6375</v>
      </c>
      <c r="P21" s="18">
        <v>0</v>
      </c>
      <c r="Q21" s="18">
        <f>I21+J21+M21+P21</f>
        <v>5857.48</v>
      </c>
      <c r="R21" s="18">
        <f>K21+L21+N21</f>
        <v>4602</v>
      </c>
      <c r="S21" s="91">
        <f>H21-Q21</f>
        <v>24142.52</v>
      </c>
      <c r="U21" s="44"/>
    </row>
    <row r="22" spans="2:22" s="8" customFormat="1" ht="24.95" customHeight="1" x14ac:dyDescent="0.25">
      <c r="B22" s="93">
        <v>5</v>
      </c>
      <c r="C22" s="45" t="s">
        <v>142</v>
      </c>
      <c r="D22" s="30" t="s">
        <v>143</v>
      </c>
      <c r="E22" s="30" t="s">
        <v>20</v>
      </c>
      <c r="F22" s="29" t="s">
        <v>14</v>
      </c>
      <c r="G22" s="29" t="s">
        <v>42</v>
      </c>
      <c r="H22" s="18">
        <v>12000</v>
      </c>
      <c r="I22" s="34">
        <v>1914.95</v>
      </c>
      <c r="J22" s="18">
        <f>H22*2.87%</f>
        <v>344.4</v>
      </c>
      <c r="K22" s="18">
        <f>H22*7.1%</f>
        <v>852</v>
      </c>
      <c r="L22" s="18">
        <f>H22*1.15%</f>
        <v>138</v>
      </c>
      <c r="M22" s="18">
        <f>H22*3.04%</f>
        <v>364.8</v>
      </c>
      <c r="N22" s="18">
        <f>H22*7.09%</f>
        <v>850.8</v>
      </c>
      <c r="O22" s="18">
        <f>J22+K22+L22+M22+N22</f>
        <v>2550</v>
      </c>
      <c r="P22" s="18">
        <v>0</v>
      </c>
      <c r="Q22" s="18">
        <f>I22+J22+M22+P22</f>
        <v>2624.15</v>
      </c>
      <c r="R22" s="18">
        <f>K22+L22+N22</f>
        <v>1840.8</v>
      </c>
      <c r="S22" s="91">
        <f>H22-Q22</f>
        <v>9375.85</v>
      </c>
      <c r="U22" s="44"/>
    </row>
    <row r="23" spans="2:22" s="8" customFormat="1" ht="24.95" customHeight="1" x14ac:dyDescent="0.25">
      <c r="B23" s="93">
        <v>6</v>
      </c>
      <c r="C23" s="54" t="s">
        <v>144</v>
      </c>
      <c r="D23" s="32" t="s">
        <v>90</v>
      </c>
      <c r="E23" s="32" t="s">
        <v>20</v>
      </c>
      <c r="F23" s="29" t="s">
        <v>14</v>
      </c>
      <c r="G23" s="29" t="s">
        <v>43</v>
      </c>
      <c r="H23" s="41">
        <v>19000</v>
      </c>
      <c r="I23" s="51">
        <v>2559.6799999999998</v>
      </c>
      <c r="J23" s="18">
        <f>H23*2.87%</f>
        <v>545.29999999999995</v>
      </c>
      <c r="K23" s="18">
        <f>H23*7.1%</f>
        <v>1349</v>
      </c>
      <c r="L23" s="18">
        <f>H23*1.15%</f>
        <v>218.5</v>
      </c>
      <c r="M23" s="18">
        <f>H23*3.04%</f>
        <v>577.6</v>
      </c>
      <c r="N23" s="18">
        <f>H23*7.09%</f>
        <v>1347.1</v>
      </c>
      <c r="O23" s="18">
        <f>J23+K23+L23+M23+N23</f>
        <v>4037.5</v>
      </c>
      <c r="P23" s="18">
        <v>0</v>
      </c>
      <c r="Q23" s="18">
        <f>I23+J23+M23+P23</f>
        <v>3682.58</v>
      </c>
      <c r="R23" s="18">
        <f>K23+L23+N23</f>
        <v>2914.6</v>
      </c>
      <c r="S23" s="91">
        <f>H23-Q23</f>
        <v>15317.42</v>
      </c>
      <c r="U23" s="44"/>
    </row>
    <row r="24" spans="2:22" s="8" customFormat="1" ht="24.95" customHeight="1" x14ac:dyDescent="0.3">
      <c r="B24" s="53" t="s">
        <v>129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94"/>
      <c r="U24" s="44"/>
    </row>
    <row r="25" spans="2:22" s="8" customFormat="1" ht="24.95" customHeight="1" x14ac:dyDescent="0.25">
      <c r="B25" s="95">
        <v>7</v>
      </c>
      <c r="C25" s="45" t="s">
        <v>112</v>
      </c>
      <c r="D25" s="30" t="s">
        <v>113</v>
      </c>
      <c r="E25" s="32" t="s">
        <v>151</v>
      </c>
      <c r="F25" s="29" t="s">
        <v>14</v>
      </c>
      <c r="G25" s="29" t="s">
        <v>43</v>
      </c>
      <c r="H25" s="18">
        <v>90000</v>
      </c>
      <c r="I25" s="34">
        <v>19317.28</v>
      </c>
      <c r="J25" s="18">
        <f>H25*2.87%</f>
        <v>2583</v>
      </c>
      <c r="K25" s="18">
        <f>H25*7.1%</f>
        <v>6390</v>
      </c>
      <c r="L25" s="18">
        <v>315.22000000000003</v>
      </c>
      <c r="M25" s="18">
        <f>H25*3.04%</f>
        <v>2736</v>
      </c>
      <c r="N25" s="18">
        <f>H25*7.09%</f>
        <v>6381</v>
      </c>
      <c r="O25" s="18">
        <f>J25+K25+L25+M25+N25</f>
        <v>18405.22</v>
      </c>
      <c r="P25" s="18">
        <v>0</v>
      </c>
      <c r="Q25" s="18">
        <f>I25+J25+M25+P25</f>
        <v>24636.28</v>
      </c>
      <c r="R25" s="18">
        <f>K25+L25+N25</f>
        <v>13086.22</v>
      </c>
      <c r="S25" s="91">
        <f>H25-Q25</f>
        <v>65363.72</v>
      </c>
      <c r="U25" s="44"/>
    </row>
    <row r="26" spans="2:22" s="14" customFormat="1" ht="22.5" customHeight="1" x14ac:dyDescent="0.25">
      <c r="B26" s="96">
        <v>8</v>
      </c>
      <c r="C26" s="48" t="s">
        <v>94</v>
      </c>
      <c r="D26" s="43" t="s">
        <v>95</v>
      </c>
      <c r="E26" s="30" t="s">
        <v>96</v>
      </c>
      <c r="F26" s="29" t="s">
        <v>14</v>
      </c>
      <c r="G26" s="29" t="s">
        <v>42</v>
      </c>
      <c r="H26" s="18">
        <v>34000</v>
      </c>
      <c r="I26" s="18">
        <v>0</v>
      </c>
      <c r="J26" s="18">
        <f>H26*2.87%</f>
        <v>975.8</v>
      </c>
      <c r="K26" s="18">
        <f>H26*7.1%</f>
        <v>2414</v>
      </c>
      <c r="L26" s="18">
        <f>+H26*1.15%</f>
        <v>391</v>
      </c>
      <c r="M26" s="18">
        <f>H26*3.04%</f>
        <v>1033.5999999999999</v>
      </c>
      <c r="N26" s="18">
        <f>H26*7.09%</f>
        <v>2410.6</v>
      </c>
      <c r="O26" s="18">
        <f>J26+K26+L26+M26+N26</f>
        <v>7225</v>
      </c>
      <c r="P26" s="18">
        <v>0</v>
      </c>
      <c r="Q26" s="18">
        <f>I26+J26+M26+P26</f>
        <v>2009.4</v>
      </c>
      <c r="R26" s="18">
        <f>K26+L26+N26</f>
        <v>5215.6000000000004</v>
      </c>
      <c r="S26" s="91">
        <f>H26-Q26</f>
        <v>31990.6</v>
      </c>
      <c r="T26" s="8"/>
      <c r="U26" s="44"/>
      <c r="V26" s="8"/>
    </row>
    <row r="27" spans="2:22" s="8" customFormat="1" ht="24.95" customHeight="1" x14ac:dyDescent="0.3">
      <c r="B27" s="53" t="s">
        <v>114</v>
      </c>
      <c r="C27" s="16"/>
      <c r="D27" s="16"/>
      <c r="E27" s="16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97"/>
      <c r="U27" s="44"/>
    </row>
    <row r="28" spans="2:22" s="8" customFormat="1" ht="24.95" customHeight="1" x14ac:dyDescent="0.25">
      <c r="B28" s="90">
        <v>9</v>
      </c>
      <c r="C28" s="45" t="s">
        <v>115</v>
      </c>
      <c r="D28" s="30" t="s">
        <v>116</v>
      </c>
      <c r="E28" s="30" t="s">
        <v>152</v>
      </c>
      <c r="F28" s="29" t="s">
        <v>14</v>
      </c>
      <c r="G28" s="29" t="s">
        <v>43</v>
      </c>
      <c r="H28" s="41">
        <v>75000</v>
      </c>
      <c r="I28" s="51">
        <v>16602.439999999999</v>
      </c>
      <c r="J28" s="18">
        <f>H28*2.87%</f>
        <v>2152.5</v>
      </c>
      <c r="K28" s="18">
        <f>H28*7.1%</f>
        <v>5325</v>
      </c>
      <c r="L28" s="41">
        <v>257.72000000000003</v>
      </c>
      <c r="M28" s="18">
        <f>H28*3.04%</f>
        <v>2280</v>
      </c>
      <c r="N28" s="18">
        <f>H28*7.09%</f>
        <v>5317.5</v>
      </c>
      <c r="O28" s="18">
        <f>J28+K28+L28+M28+N28</f>
        <v>15332.72</v>
      </c>
      <c r="P28" s="18">
        <v>0</v>
      </c>
      <c r="Q28" s="18">
        <f>I28+J28+M28+P28</f>
        <v>21034.94</v>
      </c>
      <c r="R28" s="18">
        <f>K28+L28+N28</f>
        <v>10900.22</v>
      </c>
      <c r="S28" s="91">
        <f>H28-Q28</f>
        <v>53965.06</v>
      </c>
      <c r="U28" s="44"/>
    </row>
    <row r="29" spans="2:22" s="13" customFormat="1" ht="24.95" customHeight="1" x14ac:dyDescent="0.3">
      <c r="B29" s="98" t="s">
        <v>51</v>
      </c>
      <c r="C29" s="16"/>
      <c r="D29" s="16"/>
      <c r="E29" s="16"/>
      <c r="F29" s="16"/>
      <c r="G29" s="16"/>
      <c r="H29" s="17"/>
      <c r="I29" s="17"/>
      <c r="J29" s="17"/>
      <c r="K29" s="17"/>
      <c r="L29" s="17"/>
      <c r="M29" s="17"/>
      <c r="N29" s="17"/>
      <c r="O29" s="24"/>
      <c r="P29" s="24"/>
      <c r="Q29" s="24"/>
      <c r="R29" s="24"/>
      <c r="S29" s="89"/>
      <c r="T29" s="8"/>
      <c r="U29" s="44"/>
      <c r="V29" s="8"/>
    </row>
    <row r="30" spans="2:22" s="8" customFormat="1" ht="24.95" customHeight="1" x14ac:dyDescent="0.25">
      <c r="B30" s="90">
        <v>10</v>
      </c>
      <c r="C30" s="45" t="s">
        <v>21</v>
      </c>
      <c r="D30" s="30" t="s">
        <v>19</v>
      </c>
      <c r="E30" s="30" t="s">
        <v>18</v>
      </c>
      <c r="F30" s="29" t="s">
        <v>14</v>
      </c>
      <c r="G30" s="29" t="s">
        <v>43</v>
      </c>
      <c r="H30" s="18">
        <v>25000</v>
      </c>
      <c r="I30" s="34">
        <v>4220.1499999999996</v>
      </c>
      <c r="J30" s="18">
        <f t="shared" ref="J30:J38" si="0">H30*2.87%</f>
        <v>717.5</v>
      </c>
      <c r="K30" s="18">
        <f t="shared" ref="K30:K38" si="1">H30*7.1%</f>
        <v>1775</v>
      </c>
      <c r="L30" s="18">
        <v>287.5</v>
      </c>
      <c r="M30" s="18">
        <f t="shared" ref="M30:M38" si="2">H30*3.04%</f>
        <v>760</v>
      </c>
      <c r="N30" s="18">
        <f t="shared" ref="N30:N38" si="3">H30*7.09%</f>
        <v>1772.5</v>
      </c>
      <c r="O30" s="18">
        <f t="shared" ref="O30:O38" si="4">J30+K30+L30+M30+N30</f>
        <v>5312.5</v>
      </c>
      <c r="P30" s="18">
        <v>0</v>
      </c>
      <c r="Q30" s="18">
        <f t="shared" ref="Q30:Q38" si="5">I30+J30+M30+P30</f>
        <v>5697.65</v>
      </c>
      <c r="R30" s="18">
        <f t="shared" ref="R30:R38" si="6">K30+L30+N30</f>
        <v>3835</v>
      </c>
      <c r="S30" s="91">
        <f t="shared" ref="S30:S38" si="7">H30-Q30</f>
        <v>19302.349999999999</v>
      </c>
      <c r="U30" s="44"/>
    </row>
    <row r="31" spans="2:22" s="8" customFormat="1" ht="24.95" customHeight="1" x14ac:dyDescent="0.25">
      <c r="B31" s="90">
        <v>11</v>
      </c>
      <c r="C31" s="45" t="s">
        <v>24</v>
      </c>
      <c r="D31" s="30" t="s">
        <v>45</v>
      </c>
      <c r="E31" s="30" t="s">
        <v>77</v>
      </c>
      <c r="F31" s="29" t="s">
        <v>14</v>
      </c>
      <c r="G31" s="29" t="s">
        <v>42</v>
      </c>
      <c r="H31" s="18">
        <v>37000</v>
      </c>
      <c r="I31" s="34">
        <v>6534.81</v>
      </c>
      <c r="J31" s="18">
        <f t="shared" si="0"/>
        <v>1061.9000000000001</v>
      </c>
      <c r="K31" s="18">
        <f t="shared" si="1"/>
        <v>2627</v>
      </c>
      <c r="L31" s="18">
        <v>395.72</v>
      </c>
      <c r="M31" s="18">
        <f t="shared" si="2"/>
        <v>1124.8</v>
      </c>
      <c r="N31" s="18">
        <f t="shared" si="3"/>
        <v>2623.3</v>
      </c>
      <c r="O31" s="18">
        <f t="shared" si="4"/>
        <v>7832.72</v>
      </c>
      <c r="P31" s="18">
        <v>0</v>
      </c>
      <c r="Q31" s="18">
        <f t="shared" si="5"/>
        <v>8721.51</v>
      </c>
      <c r="R31" s="18">
        <f t="shared" si="6"/>
        <v>5646.02</v>
      </c>
      <c r="S31" s="91">
        <f t="shared" si="7"/>
        <v>28278.49</v>
      </c>
      <c r="U31" s="44"/>
    </row>
    <row r="32" spans="2:22" s="15" customFormat="1" ht="24.95" customHeight="1" x14ac:dyDescent="0.25">
      <c r="B32" s="90">
        <v>12</v>
      </c>
      <c r="C32" s="45" t="s">
        <v>23</v>
      </c>
      <c r="D32" s="30" t="s">
        <v>19</v>
      </c>
      <c r="E32" s="30" t="s">
        <v>18</v>
      </c>
      <c r="F32" s="29" t="s">
        <v>14</v>
      </c>
      <c r="G32" s="29" t="s">
        <v>42</v>
      </c>
      <c r="H32" s="18">
        <v>30000</v>
      </c>
      <c r="I32" s="34">
        <v>4925.83</v>
      </c>
      <c r="J32" s="18">
        <f t="shared" si="0"/>
        <v>861</v>
      </c>
      <c r="K32" s="18">
        <f t="shared" si="1"/>
        <v>2130</v>
      </c>
      <c r="L32" s="18">
        <v>345</v>
      </c>
      <c r="M32" s="18">
        <f t="shared" si="2"/>
        <v>912</v>
      </c>
      <c r="N32" s="18">
        <f t="shared" si="3"/>
        <v>2127</v>
      </c>
      <c r="O32" s="18">
        <f t="shared" si="4"/>
        <v>6375</v>
      </c>
      <c r="P32" s="18">
        <v>0</v>
      </c>
      <c r="Q32" s="18">
        <f t="shared" si="5"/>
        <v>6698.83</v>
      </c>
      <c r="R32" s="18">
        <f t="shared" si="6"/>
        <v>4602</v>
      </c>
      <c r="S32" s="91">
        <f t="shared" si="7"/>
        <v>23301.17</v>
      </c>
      <c r="T32" s="8"/>
      <c r="U32" s="44"/>
      <c r="V32" s="8"/>
    </row>
    <row r="33" spans="2:22" s="15" customFormat="1" ht="24.95" customHeight="1" x14ac:dyDescent="0.25">
      <c r="B33" s="90">
        <v>13</v>
      </c>
      <c r="C33" s="45" t="s">
        <v>73</v>
      </c>
      <c r="D33" s="30" t="s">
        <v>15</v>
      </c>
      <c r="E33" s="30" t="s">
        <v>18</v>
      </c>
      <c r="F33" s="29" t="s">
        <v>14</v>
      </c>
      <c r="G33" s="29" t="s">
        <v>42</v>
      </c>
      <c r="H33" s="18">
        <v>19000</v>
      </c>
      <c r="I33" s="34">
        <v>2902.89</v>
      </c>
      <c r="J33" s="18">
        <f t="shared" si="0"/>
        <v>545.29999999999995</v>
      </c>
      <c r="K33" s="18">
        <f t="shared" si="1"/>
        <v>1349</v>
      </c>
      <c r="L33" s="18">
        <v>218.5</v>
      </c>
      <c r="M33" s="18">
        <f t="shared" si="2"/>
        <v>577.6</v>
      </c>
      <c r="N33" s="18">
        <f t="shared" si="3"/>
        <v>1347.1</v>
      </c>
      <c r="O33" s="18">
        <f t="shared" si="4"/>
        <v>4037.5</v>
      </c>
      <c r="P33" s="18">
        <v>0</v>
      </c>
      <c r="Q33" s="18">
        <f t="shared" si="5"/>
        <v>4025.79</v>
      </c>
      <c r="R33" s="18">
        <f t="shared" si="6"/>
        <v>2914.6</v>
      </c>
      <c r="S33" s="91">
        <f t="shared" si="7"/>
        <v>14974.21</v>
      </c>
      <c r="T33" s="8"/>
      <c r="U33" s="44"/>
      <c r="V33" s="8"/>
    </row>
    <row r="34" spans="2:22" s="15" customFormat="1" ht="24.95" customHeight="1" x14ac:dyDescent="0.25">
      <c r="B34" s="90">
        <v>14</v>
      </c>
      <c r="C34" s="46" t="s">
        <v>89</v>
      </c>
      <c r="D34" s="33" t="s">
        <v>90</v>
      </c>
      <c r="E34" s="30" t="s">
        <v>91</v>
      </c>
      <c r="F34" s="42" t="s">
        <v>14</v>
      </c>
      <c r="G34" s="42" t="s">
        <v>43</v>
      </c>
      <c r="H34" s="18">
        <v>9000</v>
      </c>
      <c r="I34" s="34">
        <v>1270.21</v>
      </c>
      <c r="J34" s="18">
        <f t="shared" si="0"/>
        <v>258.3</v>
      </c>
      <c r="K34" s="18">
        <f t="shared" si="1"/>
        <v>639</v>
      </c>
      <c r="L34" s="18">
        <f t="shared" ref="L34:L38" si="8">H34*1.15%</f>
        <v>103.5</v>
      </c>
      <c r="M34" s="18">
        <f t="shared" si="2"/>
        <v>273.60000000000002</v>
      </c>
      <c r="N34" s="18">
        <f t="shared" si="3"/>
        <v>638.1</v>
      </c>
      <c r="O34" s="18">
        <f t="shared" si="4"/>
        <v>1912.5</v>
      </c>
      <c r="P34" s="18">
        <v>0</v>
      </c>
      <c r="Q34" s="18">
        <f t="shared" si="5"/>
        <v>1802.11</v>
      </c>
      <c r="R34" s="18">
        <f t="shared" si="6"/>
        <v>1380.6</v>
      </c>
      <c r="S34" s="91">
        <f t="shared" si="7"/>
        <v>7197.89</v>
      </c>
      <c r="T34" s="8"/>
      <c r="U34" s="44"/>
      <c r="V34" s="8"/>
    </row>
    <row r="35" spans="2:22" s="15" customFormat="1" ht="24.95" customHeight="1" x14ac:dyDescent="0.25">
      <c r="B35" s="90">
        <v>15</v>
      </c>
      <c r="C35" s="46" t="s">
        <v>121</v>
      </c>
      <c r="D35" s="33" t="s">
        <v>15</v>
      </c>
      <c r="E35" s="30" t="s">
        <v>18</v>
      </c>
      <c r="F35" s="42" t="s">
        <v>14</v>
      </c>
      <c r="G35" s="29" t="s">
        <v>42</v>
      </c>
      <c r="H35" s="18">
        <v>19000</v>
      </c>
      <c r="I35" s="34">
        <v>2902.89</v>
      </c>
      <c r="J35" s="18">
        <f t="shared" si="0"/>
        <v>545.29999999999995</v>
      </c>
      <c r="K35" s="18">
        <f t="shared" si="1"/>
        <v>1349</v>
      </c>
      <c r="L35" s="18">
        <f t="shared" si="8"/>
        <v>218.5</v>
      </c>
      <c r="M35" s="18">
        <f t="shared" si="2"/>
        <v>577.6</v>
      </c>
      <c r="N35" s="18">
        <f t="shared" si="3"/>
        <v>1347.1</v>
      </c>
      <c r="O35" s="18">
        <f t="shared" si="4"/>
        <v>4037.5</v>
      </c>
      <c r="P35" s="18">
        <v>0</v>
      </c>
      <c r="Q35" s="18">
        <f t="shared" si="5"/>
        <v>4025.79</v>
      </c>
      <c r="R35" s="18">
        <f t="shared" si="6"/>
        <v>2914.6</v>
      </c>
      <c r="S35" s="91">
        <f t="shared" si="7"/>
        <v>14974.21</v>
      </c>
      <c r="T35" s="8"/>
      <c r="U35" s="44"/>
      <c r="V35" s="8"/>
    </row>
    <row r="36" spans="2:22" s="15" customFormat="1" ht="24.95" customHeight="1" x14ac:dyDescent="0.25">
      <c r="B36" s="90">
        <v>16</v>
      </c>
      <c r="C36" s="46" t="s">
        <v>122</v>
      </c>
      <c r="D36" s="33" t="s">
        <v>15</v>
      </c>
      <c r="E36" s="30" t="s">
        <v>18</v>
      </c>
      <c r="F36" s="42" t="s">
        <v>14</v>
      </c>
      <c r="G36" s="42" t="s">
        <v>43</v>
      </c>
      <c r="H36" s="18">
        <v>19000</v>
      </c>
      <c r="I36" s="34">
        <v>2902.89</v>
      </c>
      <c r="J36" s="18">
        <f t="shared" si="0"/>
        <v>545.29999999999995</v>
      </c>
      <c r="K36" s="18">
        <f t="shared" si="1"/>
        <v>1349</v>
      </c>
      <c r="L36" s="18">
        <f t="shared" si="8"/>
        <v>218.5</v>
      </c>
      <c r="M36" s="18">
        <f t="shared" si="2"/>
        <v>577.6</v>
      </c>
      <c r="N36" s="18">
        <f t="shared" si="3"/>
        <v>1347.1</v>
      </c>
      <c r="O36" s="18">
        <f t="shared" si="4"/>
        <v>4037.5</v>
      </c>
      <c r="P36" s="18">
        <v>0</v>
      </c>
      <c r="Q36" s="18">
        <f t="shared" si="5"/>
        <v>4025.79</v>
      </c>
      <c r="R36" s="18">
        <f t="shared" si="6"/>
        <v>2914.6</v>
      </c>
      <c r="S36" s="91">
        <f t="shared" si="7"/>
        <v>14974.21</v>
      </c>
      <c r="T36" s="8"/>
      <c r="U36" s="44"/>
      <c r="V36" s="8"/>
    </row>
    <row r="37" spans="2:22" s="15" customFormat="1" ht="24.95" customHeight="1" x14ac:dyDescent="0.25">
      <c r="B37" s="90">
        <v>17</v>
      </c>
      <c r="C37" s="46" t="s">
        <v>123</v>
      </c>
      <c r="D37" s="33" t="s">
        <v>101</v>
      </c>
      <c r="E37" s="30" t="s">
        <v>128</v>
      </c>
      <c r="F37" s="42" t="s">
        <v>14</v>
      </c>
      <c r="G37" s="29" t="s">
        <v>42</v>
      </c>
      <c r="H37" s="18">
        <v>7000</v>
      </c>
      <c r="I37" s="34">
        <v>987.94</v>
      </c>
      <c r="J37" s="18">
        <f t="shared" si="0"/>
        <v>200.9</v>
      </c>
      <c r="K37" s="18">
        <f t="shared" si="1"/>
        <v>497</v>
      </c>
      <c r="L37" s="18">
        <f t="shared" si="8"/>
        <v>80.5</v>
      </c>
      <c r="M37" s="18">
        <f t="shared" si="2"/>
        <v>212.8</v>
      </c>
      <c r="N37" s="18">
        <f t="shared" si="3"/>
        <v>496.3</v>
      </c>
      <c r="O37" s="18">
        <f t="shared" si="4"/>
        <v>1487.5</v>
      </c>
      <c r="P37" s="18">
        <v>0</v>
      </c>
      <c r="Q37" s="18">
        <f t="shared" si="5"/>
        <v>1401.64</v>
      </c>
      <c r="R37" s="18">
        <f t="shared" si="6"/>
        <v>1073.8</v>
      </c>
      <c r="S37" s="91">
        <f t="shared" si="7"/>
        <v>5598.36</v>
      </c>
      <c r="T37" s="8"/>
      <c r="U37" s="44"/>
      <c r="V37" s="8"/>
    </row>
    <row r="38" spans="2:22" s="15" customFormat="1" ht="24.95" customHeight="1" x14ac:dyDescent="0.25">
      <c r="B38" s="90">
        <v>18</v>
      </c>
      <c r="C38" s="46" t="s">
        <v>124</v>
      </c>
      <c r="D38" s="33" t="s">
        <v>15</v>
      </c>
      <c r="E38" s="30" t="s">
        <v>18</v>
      </c>
      <c r="F38" s="42" t="s">
        <v>14</v>
      </c>
      <c r="G38" s="42" t="s">
        <v>43</v>
      </c>
      <c r="H38" s="18">
        <v>19000</v>
      </c>
      <c r="I38" s="34">
        <v>2902.89</v>
      </c>
      <c r="J38" s="18">
        <f t="shared" si="0"/>
        <v>545.29999999999995</v>
      </c>
      <c r="K38" s="18">
        <f t="shared" si="1"/>
        <v>1349</v>
      </c>
      <c r="L38" s="18">
        <f t="shared" si="8"/>
        <v>218.5</v>
      </c>
      <c r="M38" s="18">
        <f t="shared" si="2"/>
        <v>577.6</v>
      </c>
      <c r="N38" s="18">
        <f t="shared" si="3"/>
        <v>1347.1</v>
      </c>
      <c r="O38" s="18">
        <f t="shared" si="4"/>
        <v>4037.5</v>
      </c>
      <c r="P38" s="18">
        <v>0</v>
      </c>
      <c r="Q38" s="18">
        <f t="shared" si="5"/>
        <v>4025.79</v>
      </c>
      <c r="R38" s="18">
        <f t="shared" si="6"/>
        <v>2914.6</v>
      </c>
      <c r="S38" s="91">
        <f t="shared" si="7"/>
        <v>14974.21</v>
      </c>
      <c r="T38" s="8"/>
      <c r="U38" s="44"/>
      <c r="V38" s="8"/>
    </row>
    <row r="39" spans="2:22" s="15" customFormat="1" ht="24.95" customHeight="1" x14ac:dyDescent="0.3">
      <c r="B39" s="98" t="s">
        <v>67</v>
      </c>
      <c r="C39" s="16"/>
      <c r="D39" s="16"/>
      <c r="E39" s="16"/>
      <c r="F39" s="16"/>
      <c r="G39" s="16"/>
      <c r="H39" s="17"/>
      <c r="I39" s="17"/>
      <c r="J39" s="17"/>
      <c r="K39" s="17"/>
      <c r="L39" s="17"/>
      <c r="M39" s="17"/>
      <c r="N39" s="17"/>
      <c r="O39" s="24"/>
      <c r="P39" s="24"/>
      <c r="Q39" s="24"/>
      <c r="R39" s="24"/>
      <c r="S39" s="89"/>
      <c r="T39" s="8"/>
      <c r="U39" s="44"/>
      <c r="V39" s="8"/>
    </row>
    <row r="40" spans="2:22" s="15" customFormat="1" ht="24.95" customHeight="1" x14ac:dyDescent="0.25">
      <c r="B40" s="90">
        <v>19</v>
      </c>
      <c r="C40" s="45" t="s">
        <v>68</v>
      </c>
      <c r="D40" s="30" t="s">
        <v>18</v>
      </c>
      <c r="E40" s="32" t="s">
        <v>69</v>
      </c>
      <c r="F40" s="29" t="s">
        <v>14</v>
      </c>
      <c r="G40" s="29" t="s">
        <v>42</v>
      </c>
      <c r="H40" s="18">
        <v>55000</v>
      </c>
      <c r="I40" s="18">
        <v>12937.37</v>
      </c>
      <c r="J40" s="18">
        <f>H40*2.87%</f>
        <v>1578.5</v>
      </c>
      <c r="K40" s="18">
        <f>H40*7.1%</f>
        <v>3905</v>
      </c>
      <c r="L40" s="18">
        <v>0</v>
      </c>
      <c r="M40" s="18">
        <f>H40*3.04%</f>
        <v>1672</v>
      </c>
      <c r="N40" s="18">
        <f>H40*7.09%</f>
        <v>3899.5</v>
      </c>
      <c r="O40" s="18">
        <f>J40+K40+L40+M40+N40</f>
        <v>11055</v>
      </c>
      <c r="P40" s="18">
        <v>0</v>
      </c>
      <c r="Q40" s="18">
        <f>I40+J40+M40+P40</f>
        <v>16187.87</v>
      </c>
      <c r="R40" s="18">
        <f>K40+L40+N40</f>
        <v>7804.5</v>
      </c>
      <c r="S40" s="91">
        <f>H40-Q40</f>
        <v>38812.129999999997</v>
      </c>
      <c r="T40" s="8"/>
      <c r="U40" s="44"/>
      <c r="V40" s="8"/>
    </row>
    <row r="41" spans="2:22" s="13" customFormat="1" ht="24.95" customHeight="1" x14ac:dyDescent="0.3">
      <c r="B41" s="53" t="s">
        <v>52</v>
      </c>
      <c r="C41" s="16"/>
      <c r="D41" s="16"/>
      <c r="E41" s="16"/>
      <c r="F41" s="16"/>
      <c r="G41" s="16"/>
      <c r="H41" s="17"/>
      <c r="I41" s="17"/>
      <c r="J41" s="17"/>
      <c r="K41" s="17"/>
      <c r="L41" s="17"/>
      <c r="M41" s="17"/>
      <c r="N41" s="17"/>
      <c r="O41" s="24"/>
      <c r="P41" s="24"/>
      <c r="Q41" s="24"/>
      <c r="R41" s="24"/>
      <c r="S41" s="89"/>
      <c r="T41" s="8"/>
      <c r="U41" s="44"/>
      <c r="V41" s="8"/>
    </row>
    <row r="42" spans="2:22" s="8" customFormat="1" ht="24.95" customHeight="1" x14ac:dyDescent="0.25">
      <c r="B42" s="90">
        <v>20</v>
      </c>
      <c r="C42" s="45" t="s">
        <v>25</v>
      </c>
      <c r="D42" s="30" t="s">
        <v>15</v>
      </c>
      <c r="E42" s="30" t="s">
        <v>20</v>
      </c>
      <c r="F42" s="29" t="s">
        <v>14</v>
      </c>
      <c r="G42" s="29" t="s">
        <v>42</v>
      </c>
      <c r="H42" s="18">
        <v>29000</v>
      </c>
      <c r="I42" s="18">
        <v>4784.6899999999996</v>
      </c>
      <c r="J42" s="18">
        <f>H42*2.87%</f>
        <v>832.3</v>
      </c>
      <c r="K42" s="18">
        <f>H42*7.1%</f>
        <v>2059</v>
      </c>
      <c r="L42" s="18">
        <v>333.5</v>
      </c>
      <c r="M42" s="18">
        <f>H42*3.04%</f>
        <v>881.6</v>
      </c>
      <c r="N42" s="18">
        <f>H42*7.09%</f>
        <v>2056.1</v>
      </c>
      <c r="O42" s="18">
        <f>J42+K42+L42+M42+N42</f>
        <v>6162.5</v>
      </c>
      <c r="P42" s="18">
        <v>0</v>
      </c>
      <c r="Q42" s="18">
        <f>I42+J42+M42+P42</f>
        <v>6498.59</v>
      </c>
      <c r="R42" s="18">
        <f>K42+L42+N42</f>
        <v>4448.6000000000004</v>
      </c>
      <c r="S42" s="91">
        <f>H42-Q42</f>
        <v>22501.41</v>
      </c>
      <c r="U42" s="44"/>
    </row>
    <row r="43" spans="2:22" s="8" customFormat="1" ht="24.95" customHeight="1" x14ac:dyDescent="0.25">
      <c r="B43" s="90">
        <v>21</v>
      </c>
      <c r="C43" s="45" t="s">
        <v>111</v>
      </c>
      <c r="D43" s="30" t="s">
        <v>15</v>
      </c>
      <c r="E43" s="30" t="s">
        <v>20</v>
      </c>
      <c r="F43" s="29" t="s">
        <v>14</v>
      </c>
      <c r="G43" s="42" t="s">
        <v>43</v>
      </c>
      <c r="H43" s="41">
        <v>29000</v>
      </c>
      <c r="I43" s="18">
        <v>4784.6899999999996</v>
      </c>
      <c r="J43" s="18">
        <v>832.3</v>
      </c>
      <c r="K43" s="18">
        <f>H43*7.1%</f>
        <v>2059</v>
      </c>
      <c r="L43" s="18">
        <v>333.5</v>
      </c>
      <c r="M43" s="18">
        <f>H43*3.04%</f>
        <v>881.6</v>
      </c>
      <c r="N43" s="18">
        <f>H43*7.09%</f>
        <v>2056.1</v>
      </c>
      <c r="O43" s="18">
        <f>J43+K43+L43+M43+N43</f>
        <v>6162.5</v>
      </c>
      <c r="P43" s="18">
        <v>0</v>
      </c>
      <c r="Q43" s="18">
        <f>I43+J43+M43+P43</f>
        <v>6498.59</v>
      </c>
      <c r="R43" s="18">
        <f>K43+L43+N43</f>
        <v>4448.6000000000004</v>
      </c>
      <c r="S43" s="91">
        <f>H43-Q43</f>
        <v>22501.41</v>
      </c>
      <c r="U43" s="44"/>
    </row>
    <row r="44" spans="2:22" s="8" customFormat="1" ht="24.95" customHeight="1" x14ac:dyDescent="0.25">
      <c r="B44" s="90">
        <v>22</v>
      </c>
      <c r="C44" s="45" t="s">
        <v>120</v>
      </c>
      <c r="D44" s="30" t="s">
        <v>15</v>
      </c>
      <c r="E44" s="30" t="s">
        <v>20</v>
      </c>
      <c r="F44" s="29" t="s">
        <v>14</v>
      </c>
      <c r="G44" s="42" t="s">
        <v>43</v>
      </c>
      <c r="H44" s="41">
        <v>19000</v>
      </c>
      <c r="I44" s="18">
        <v>2902.89</v>
      </c>
      <c r="J44" s="18">
        <f>H44*2.87%</f>
        <v>545.29999999999995</v>
      </c>
      <c r="K44" s="18">
        <f>H44*7.1%</f>
        <v>1349</v>
      </c>
      <c r="L44" s="18">
        <f>H44*1.15%</f>
        <v>218.5</v>
      </c>
      <c r="M44" s="18">
        <f>H44*3.04%</f>
        <v>577.6</v>
      </c>
      <c r="N44" s="18">
        <f>H44*7.09%</f>
        <v>1347.1</v>
      </c>
      <c r="O44" s="18">
        <f>J44+K44+L44+M44+N44</f>
        <v>4037.5</v>
      </c>
      <c r="P44" s="18">
        <v>0</v>
      </c>
      <c r="Q44" s="18">
        <f>I44+J44+M44+P44</f>
        <v>4025.79</v>
      </c>
      <c r="R44" s="18">
        <f>K44+L44+N44</f>
        <v>2914.6</v>
      </c>
      <c r="S44" s="91">
        <f>H44-Q44</f>
        <v>14974.21</v>
      </c>
      <c r="U44" s="44"/>
    </row>
    <row r="45" spans="2:22" s="8" customFormat="1" ht="24.95" customHeight="1" x14ac:dyDescent="0.3">
      <c r="B45" s="53" t="s">
        <v>145</v>
      </c>
      <c r="C45" s="16"/>
      <c r="D45" s="16"/>
      <c r="E45" s="16"/>
      <c r="F45" s="16"/>
      <c r="G45" s="16"/>
      <c r="H45" s="17"/>
      <c r="I45" s="17"/>
      <c r="J45" s="17"/>
      <c r="K45" s="17"/>
      <c r="L45" s="17"/>
      <c r="M45" s="17"/>
      <c r="N45" s="17"/>
      <c r="O45" s="24"/>
      <c r="P45" s="24"/>
      <c r="Q45" s="24"/>
      <c r="R45" s="24"/>
      <c r="S45" s="89"/>
      <c r="U45" s="44"/>
    </row>
    <row r="46" spans="2:22" s="8" customFormat="1" ht="24.95" customHeight="1" x14ac:dyDescent="0.25">
      <c r="B46" s="90">
        <v>23</v>
      </c>
      <c r="C46" s="54" t="s">
        <v>146</v>
      </c>
      <c r="D46" s="32" t="s">
        <v>147</v>
      </c>
      <c r="E46" s="30" t="s">
        <v>153</v>
      </c>
      <c r="F46" s="29" t="s">
        <v>14</v>
      </c>
      <c r="G46" s="42" t="s">
        <v>43</v>
      </c>
      <c r="H46" s="41">
        <v>48000</v>
      </c>
      <c r="I46" s="41">
        <v>9592.74</v>
      </c>
      <c r="J46" s="18">
        <f>H46*2.87%</f>
        <v>1377.6</v>
      </c>
      <c r="K46" s="18">
        <f>H46*7.1%</f>
        <v>3408</v>
      </c>
      <c r="L46" s="18">
        <v>338.22</v>
      </c>
      <c r="M46" s="18">
        <f>H46*3.04%</f>
        <v>1459.2</v>
      </c>
      <c r="N46" s="18">
        <f>H46*7.09%</f>
        <v>3403.2</v>
      </c>
      <c r="O46" s="18">
        <f>J46+K46+L46+M46+N46</f>
        <v>9986.2199999999993</v>
      </c>
      <c r="P46" s="18">
        <v>0</v>
      </c>
      <c r="Q46" s="18">
        <f>I46+J46+M46+P46</f>
        <v>12429.54</v>
      </c>
      <c r="R46" s="18">
        <f>K46+L46+N46</f>
        <v>7149.42</v>
      </c>
      <c r="S46" s="91">
        <f>H46-Q46</f>
        <v>35570.46</v>
      </c>
      <c r="U46" s="44"/>
    </row>
    <row r="47" spans="2:22" s="8" customFormat="1" ht="24.95" customHeight="1" x14ac:dyDescent="0.3">
      <c r="B47" s="53" t="s">
        <v>148</v>
      </c>
      <c r="C47" s="16"/>
      <c r="D47" s="16"/>
      <c r="E47" s="16"/>
      <c r="F47" s="16"/>
      <c r="G47" s="16"/>
      <c r="H47" s="17"/>
      <c r="I47" s="17"/>
      <c r="J47" s="17"/>
      <c r="K47" s="17"/>
      <c r="L47" s="17"/>
      <c r="M47" s="17"/>
      <c r="N47" s="17"/>
      <c r="O47" s="24"/>
      <c r="P47" s="24"/>
      <c r="Q47" s="24"/>
      <c r="R47" s="24"/>
      <c r="S47" s="89"/>
      <c r="U47" s="44"/>
    </row>
    <row r="48" spans="2:22" s="8" customFormat="1" ht="33.75" customHeight="1" x14ac:dyDescent="0.25">
      <c r="B48" s="90">
        <v>24</v>
      </c>
      <c r="C48" s="45" t="s">
        <v>85</v>
      </c>
      <c r="D48" s="30" t="s">
        <v>15</v>
      </c>
      <c r="E48" s="35" t="s">
        <v>154</v>
      </c>
      <c r="F48" s="29" t="s">
        <v>14</v>
      </c>
      <c r="G48" s="29" t="s">
        <v>43</v>
      </c>
      <c r="H48" s="18">
        <v>51000</v>
      </c>
      <c r="I48" s="34">
        <v>9639.7800000000007</v>
      </c>
      <c r="J48" s="18">
        <f t="shared" ref="J48" si="9">H48*2.87%</f>
        <v>1463.7</v>
      </c>
      <c r="K48" s="18">
        <f t="shared" ref="K48" si="10">H48*7.1%</f>
        <v>3621</v>
      </c>
      <c r="L48" s="18">
        <v>418.72</v>
      </c>
      <c r="M48" s="18">
        <f t="shared" ref="M48" si="11">H48*3.04%</f>
        <v>1550.4</v>
      </c>
      <c r="N48" s="18">
        <f t="shared" ref="N48" si="12">H48*7.09%</f>
        <v>3615.9</v>
      </c>
      <c r="O48" s="18">
        <f t="shared" ref="O48" si="13">J48+K48+L48+M48+N48</f>
        <v>10669.72</v>
      </c>
      <c r="P48" s="18">
        <v>0</v>
      </c>
      <c r="Q48" s="18">
        <f t="shared" ref="Q48" si="14">I48+J48+M48+P48</f>
        <v>12653.88</v>
      </c>
      <c r="R48" s="18">
        <f t="shared" ref="R48" si="15">K48+L48+N48</f>
        <v>7655.62</v>
      </c>
      <c r="S48" s="91">
        <f t="shared" ref="S48" si="16">H48-Q48</f>
        <v>38346.120000000003</v>
      </c>
      <c r="U48" s="44"/>
    </row>
    <row r="49" spans="2:22" s="8" customFormat="1" ht="24.95" customHeight="1" x14ac:dyDescent="0.3">
      <c r="B49" s="53" t="s">
        <v>149</v>
      </c>
      <c r="C49" s="16"/>
      <c r="D49" s="16"/>
      <c r="E49" s="16"/>
      <c r="F49" s="16"/>
      <c r="G49" s="16"/>
      <c r="H49" s="17"/>
      <c r="I49" s="17"/>
      <c r="J49" s="17"/>
      <c r="K49" s="17"/>
      <c r="L49" s="17"/>
      <c r="M49" s="17"/>
      <c r="N49" s="17"/>
      <c r="O49" s="24"/>
      <c r="P49" s="24"/>
      <c r="Q49" s="24"/>
      <c r="R49" s="24"/>
      <c r="S49" s="89"/>
      <c r="U49" s="44"/>
    </row>
    <row r="50" spans="2:22" s="8" customFormat="1" ht="30.75" customHeight="1" x14ac:dyDescent="0.25">
      <c r="B50" s="90">
        <v>25</v>
      </c>
      <c r="C50" s="45" t="s">
        <v>22</v>
      </c>
      <c r="D50" s="30" t="s">
        <v>15</v>
      </c>
      <c r="E50" s="35" t="s">
        <v>155</v>
      </c>
      <c r="F50" s="29" t="s">
        <v>14</v>
      </c>
      <c r="G50" s="29" t="s">
        <v>43</v>
      </c>
      <c r="H50" s="18">
        <v>51000</v>
      </c>
      <c r="I50" s="34">
        <v>9639.7800000000007</v>
      </c>
      <c r="J50" s="18">
        <f t="shared" ref="J50" si="17">H50*2.87%</f>
        <v>1463.7</v>
      </c>
      <c r="K50" s="18">
        <f t="shared" ref="K50" si="18">H50*7.1%</f>
        <v>3621</v>
      </c>
      <c r="L50" s="18">
        <v>418.72</v>
      </c>
      <c r="M50" s="18">
        <f t="shared" ref="M50" si="19">H50*3.04%</f>
        <v>1550.4</v>
      </c>
      <c r="N50" s="18">
        <f t="shared" ref="N50" si="20">H50*7.09%</f>
        <v>3615.9</v>
      </c>
      <c r="O50" s="18">
        <f t="shared" ref="O50" si="21">J50+K50+L50+M50+N50</f>
        <v>10669.72</v>
      </c>
      <c r="P50" s="18">
        <v>0</v>
      </c>
      <c r="Q50" s="18">
        <f t="shared" ref="Q50" si="22">I50+J50+M50+P50</f>
        <v>12653.88</v>
      </c>
      <c r="R50" s="18">
        <f t="shared" ref="R50" si="23">K50+L50+N50</f>
        <v>7655.62</v>
      </c>
      <c r="S50" s="91">
        <f t="shared" ref="S50" si="24">H50-Q50</f>
        <v>38346.120000000003</v>
      </c>
      <c r="U50" s="44"/>
    </row>
    <row r="51" spans="2:22" s="8" customFormat="1" ht="24.95" customHeight="1" x14ac:dyDescent="0.3">
      <c r="B51" s="53" t="s">
        <v>26</v>
      </c>
      <c r="C51" s="16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24"/>
      <c r="P51" s="24"/>
      <c r="Q51" s="24"/>
      <c r="R51" s="24"/>
      <c r="S51" s="89"/>
      <c r="U51" s="44"/>
    </row>
    <row r="52" spans="2:22" s="8" customFormat="1" ht="24.95" customHeight="1" x14ac:dyDescent="0.25">
      <c r="B52" s="90">
        <v>26</v>
      </c>
      <c r="C52" s="45" t="s">
        <v>44</v>
      </c>
      <c r="D52" s="30" t="s">
        <v>15</v>
      </c>
      <c r="E52" s="30" t="s">
        <v>66</v>
      </c>
      <c r="F52" s="29" t="s">
        <v>14</v>
      </c>
      <c r="G52" s="29" t="s">
        <v>43</v>
      </c>
      <c r="H52" s="18">
        <v>45000</v>
      </c>
      <c r="I52" s="18">
        <v>6972</v>
      </c>
      <c r="J52" s="18">
        <f>H52*2.87%</f>
        <v>1291.5</v>
      </c>
      <c r="K52" s="18">
        <f>H52*7.1%</f>
        <v>3195</v>
      </c>
      <c r="L52" s="18">
        <v>487.72</v>
      </c>
      <c r="M52" s="18">
        <f>H52*3.04%</f>
        <v>1368</v>
      </c>
      <c r="N52" s="18">
        <f>H52*7.09%</f>
        <v>3190.5</v>
      </c>
      <c r="O52" s="18">
        <f>J52+K52+L52+M52+N52</f>
        <v>9532.7199999999993</v>
      </c>
      <c r="P52" s="18">
        <v>0</v>
      </c>
      <c r="Q52" s="18">
        <f>I52+J52+M52+P52</f>
        <v>9631.5</v>
      </c>
      <c r="R52" s="18">
        <f>K52+L52+N52</f>
        <v>6873.22</v>
      </c>
      <c r="S52" s="91">
        <f>H52-Q52</f>
        <v>35368.5</v>
      </c>
      <c r="U52" s="44"/>
    </row>
    <row r="53" spans="2:22" s="13" customFormat="1" ht="24.95" customHeight="1" x14ac:dyDescent="0.3">
      <c r="B53" s="98" t="s">
        <v>53</v>
      </c>
      <c r="C53" s="16"/>
      <c r="D53" s="16"/>
      <c r="E53" s="16"/>
      <c r="F53" s="16"/>
      <c r="G53" s="16"/>
      <c r="H53" s="17"/>
      <c r="I53" s="17"/>
      <c r="J53" s="17"/>
      <c r="K53" s="17"/>
      <c r="L53" s="17"/>
      <c r="M53" s="17"/>
      <c r="N53" s="17"/>
      <c r="O53" s="24"/>
      <c r="P53" s="24"/>
      <c r="Q53" s="24"/>
      <c r="R53" s="24"/>
      <c r="S53" s="89"/>
      <c r="T53" s="8"/>
      <c r="U53" s="44"/>
      <c r="V53" s="8"/>
    </row>
    <row r="54" spans="2:22" s="15" customFormat="1" ht="24.95" customHeight="1" x14ac:dyDescent="0.25">
      <c r="B54" s="90">
        <v>27</v>
      </c>
      <c r="C54" s="45" t="s">
        <v>49</v>
      </c>
      <c r="D54" s="30" t="s">
        <v>50</v>
      </c>
      <c r="E54" s="30" t="s">
        <v>63</v>
      </c>
      <c r="F54" s="31" t="s">
        <v>14</v>
      </c>
      <c r="G54" s="29" t="s">
        <v>42</v>
      </c>
      <c r="H54" s="18">
        <v>10000</v>
      </c>
      <c r="I54" s="18">
        <v>1411.35</v>
      </c>
      <c r="J54" s="18">
        <f>H54*2.87%</f>
        <v>287</v>
      </c>
      <c r="K54" s="18">
        <f>H54*7.1%</f>
        <v>710</v>
      </c>
      <c r="L54" s="18">
        <v>115</v>
      </c>
      <c r="M54" s="18">
        <f>H54*3.04%</f>
        <v>304</v>
      </c>
      <c r="N54" s="18">
        <f>H54*7.09%</f>
        <v>709</v>
      </c>
      <c r="O54" s="18">
        <f>J54+K54+L54+M54+N54</f>
        <v>2125</v>
      </c>
      <c r="P54" s="18">
        <v>0</v>
      </c>
      <c r="Q54" s="18">
        <f>I54+J54+M54+P54</f>
        <v>2002.35</v>
      </c>
      <c r="R54" s="18">
        <f>K54+L54+N54</f>
        <v>1534</v>
      </c>
      <c r="S54" s="91">
        <f>H54-Q54</f>
        <v>7997.65</v>
      </c>
      <c r="T54" s="8"/>
      <c r="U54" s="44"/>
      <c r="V54" s="8"/>
    </row>
    <row r="55" spans="2:22" s="15" customFormat="1" ht="24.95" customHeight="1" x14ac:dyDescent="0.25">
      <c r="B55" s="90">
        <v>28</v>
      </c>
      <c r="C55" s="45" t="s">
        <v>130</v>
      </c>
      <c r="D55" s="32" t="s">
        <v>131</v>
      </c>
      <c r="E55" s="30" t="s">
        <v>63</v>
      </c>
      <c r="F55" s="31" t="s">
        <v>14</v>
      </c>
      <c r="G55" s="29" t="s">
        <v>42</v>
      </c>
      <c r="H55" s="41">
        <v>19000</v>
      </c>
      <c r="I55" s="41">
        <v>2902.89</v>
      </c>
      <c r="J55" s="18">
        <f>H55*2.87%</f>
        <v>545.29999999999995</v>
      </c>
      <c r="K55" s="18">
        <f>H55*7.1%</f>
        <v>1349</v>
      </c>
      <c r="L55" s="18">
        <f>H55*1.15%</f>
        <v>218.5</v>
      </c>
      <c r="M55" s="18">
        <f>H55*3.04%</f>
        <v>577.6</v>
      </c>
      <c r="N55" s="18">
        <f>H55*7.09%</f>
        <v>1347.1</v>
      </c>
      <c r="O55" s="18">
        <f>J55+K55+L55+M55+N55</f>
        <v>4037.5</v>
      </c>
      <c r="P55" s="18">
        <v>0</v>
      </c>
      <c r="Q55" s="18">
        <f>I55+J55+M55+P55</f>
        <v>4025.79</v>
      </c>
      <c r="R55" s="18">
        <f>K55+L55+N55</f>
        <v>2914.6</v>
      </c>
      <c r="S55" s="91">
        <f>H55-Q55</f>
        <v>14974.21</v>
      </c>
      <c r="T55" s="8"/>
      <c r="U55" s="44"/>
      <c r="V55" s="8"/>
    </row>
    <row r="56" spans="2:22" s="15" customFormat="1" ht="24.95" customHeight="1" x14ac:dyDescent="0.25">
      <c r="B56" s="90">
        <v>29</v>
      </c>
      <c r="C56" s="45" t="s">
        <v>132</v>
      </c>
      <c r="D56" s="32" t="s">
        <v>118</v>
      </c>
      <c r="E56" s="30" t="s">
        <v>63</v>
      </c>
      <c r="F56" s="31" t="s">
        <v>14</v>
      </c>
      <c r="G56" s="29" t="s">
        <v>42</v>
      </c>
      <c r="H56" s="41">
        <v>19000</v>
      </c>
      <c r="I56" s="41">
        <v>2902.89</v>
      </c>
      <c r="J56" s="18">
        <f>H56*2.87%</f>
        <v>545.29999999999995</v>
      </c>
      <c r="K56" s="18">
        <f>H56*7.1%</f>
        <v>1349</v>
      </c>
      <c r="L56" s="18">
        <f>H56*1.15%</f>
        <v>218.5</v>
      </c>
      <c r="M56" s="18">
        <f>H56*3.04%</f>
        <v>577.6</v>
      </c>
      <c r="N56" s="18">
        <f>H56*7.09%</f>
        <v>1347.1</v>
      </c>
      <c r="O56" s="18">
        <f>J56+K56+L56+M56+N56</f>
        <v>4037.5</v>
      </c>
      <c r="P56" s="18">
        <v>0</v>
      </c>
      <c r="Q56" s="18">
        <f>I56+J56+M56+P56</f>
        <v>4025.79</v>
      </c>
      <c r="R56" s="18">
        <f>K56+L56+N56</f>
        <v>2914.6</v>
      </c>
      <c r="S56" s="91">
        <f>H56-Q56</f>
        <v>14974.21</v>
      </c>
      <c r="T56" s="8"/>
      <c r="U56" s="44"/>
      <c r="V56" s="8"/>
    </row>
    <row r="57" spans="2:22" s="13" customFormat="1" ht="24.95" customHeight="1" x14ac:dyDescent="0.3">
      <c r="B57" s="53" t="s">
        <v>56</v>
      </c>
      <c r="C57" s="16"/>
      <c r="D57" s="16"/>
      <c r="E57" s="16"/>
      <c r="F57" s="16"/>
      <c r="G57" s="16"/>
      <c r="H57" s="17"/>
      <c r="I57" s="17"/>
      <c r="J57" s="17"/>
      <c r="K57" s="17"/>
      <c r="L57" s="17"/>
      <c r="M57" s="17"/>
      <c r="N57" s="17"/>
      <c r="O57" s="24"/>
      <c r="P57" s="24"/>
      <c r="Q57" s="24"/>
      <c r="R57" s="24"/>
      <c r="S57" s="89"/>
      <c r="T57" s="8"/>
      <c r="U57" s="44"/>
      <c r="V57" s="8"/>
    </row>
    <row r="58" spans="2:22" s="8" customFormat="1" ht="24.95" customHeight="1" x14ac:dyDescent="0.25">
      <c r="B58" s="90">
        <v>30</v>
      </c>
      <c r="C58" s="45" t="s">
        <v>78</v>
      </c>
      <c r="D58" s="30" t="s">
        <v>16</v>
      </c>
      <c r="E58" s="30" t="s">
        <v>55</v>
      </c>
      <c r="F58" s="29" t="s">
        <v>14</v>
      </c>
      <c r="G58" s="29" t="s">
        <v>43</v>
      </c>
      <c r="H58" s="18">
        <v>19000</v>
      </c>
      <c r="I58" s="18">
        <v>2902.89</v>
      </c>
      <c r="J58" s="18">
        <f>H58*2.87%</f>
        <v>545.29999999999995</v>
      </c>
      <c r="K58" s="18">
        <f>H58*7.1%</f>
        <v>1349</v>
      </c>
      <c r="L58" s="18">
        <v>218.5</v>
      </c>
      <c r="M58" s="18">
        <f>H58*3.04%</f>
        <v>577.6</v>
      </c>
      <c r="N58" s="18">
        <f>H58*7.09%</f>
        <v>1347.1</v>
      </c>
      <c r="O58" s="18">
        <f>J58+K58+L58+M58+N58</f>
        <v>4037.5</v>
      </c>
      <c r="P58" s="18">
        <v>0</v>
      </c>
      <c r="Q58" s="18">
        <f>I58+J58+M58+P58</f>
        <v>4025.79</v>
      </c>
      <c r="R58" s="18">
        <f>K58+L58+N58</f>
        <v>2914.6</v>
      </c>
      <c r="S58" s="91">
        <f>H58-Q58</f>
        <v>14974.21</v>
      </c>
      <c r="U58" s="44"/>
    </row>
    <row r="59" spans="2:22" s="8" customFormat="1" ht="24.95" customHeight="1" x14ac:dyDescent="0.3">
      <c r="B59" s="53" t="s">
        <v>137</v>
      </c>
      <c r="C59" s="16"/>
      <c r="D59" s="16"/>
      <c r="E59" s="16"/>
      <c r="F59" s="16"/>
      <c r="G59" s="16"/>
      <c r="H59" s="17"/>
      <c r="I59" s="17"/>
      <c r="J59" s="17"/>
      <c r="K59" s="17"/>
      <c r="L59" s="17"/>
      <c r="M59" s="17"/>
      <c r="N59" s="17"/>
      <c r="O59" s="24"/>
      <c r="P59" s="24"/>
      <c r="Q59" s="24"/>
      <c r="R59" s="24"/>
      <c r="S59" s="89"/>
      <c r="U59" s="44"/>
    </row>
    <row r="60" spans="2:22" s="8" customFormat="1" ht="24.95" customHeight="1" x14ac:dyDescent="0.25">
      <c r="B60" s="95">
        <v>31</v>
      </c>
      <c r="C60" s="45" t="s">
        <v>140</v>
      </c>
      <c r="D60" s="30" t="s">
        <v>139</v>
      </c>
      <c r="E60" s="30" t="s">
        <v>138</v>
      </c>
      <c r="F60" s="29" t="s">
        <v>14</v>
      </c>
      <c r="G60" s="29" t="s">
        <v>42</v>
      </c>
      <c r="H60" s="18">
        <v>20000</v>
      </c>
      <c r="I60" s="18">
        <v>4704.5</v>
      </c>
      <c r="J60" s="18">
        <f>H60*2.87%</f>
        <v>574</v>
      </c>
      <c r="K60" s="18">
        <f>H60*7.1%</f>
        <v>1420</v>
      </c>
      <c r="L60" s="18">
        <v>0</v>
      </c>
      <c r="M60" s="18">
        <f>H60*3.04%</f>
        <v>608</v>
      </c>
      <c r="N60" s="18">
        <f>H60*7.09%</f>
        <v>1418</v>
      </c>
      <c r="O60" s="18">
        <f>J60+K60+L60+M60+N60</f>
        <v>4020</v>
      </c>
      <c r="P60" s="18">
        <v>0</v>
      </c>
      <c r="Q60" s="18">
        <f>I60+J60+M60+P60</f>
        <v>5886.5</v>
      </c>
      <c r="R60" s="18">
        <f>K60+L60+N60</f>
        <v>2838</v>
      </c>
      <c r="S60" s="91">
        <f>H60-Q60</f>
        <v>14113.5</v>
      </c>
      <c r="U60" s="44"/>
    </row>
    <row r="61" spans="2:22" s="13" customFormat="1" ht="24.95" customHeight="1" x14ac:dyDescent="0.3">
      <c r="B61" s="53" t="s">
        <v>27</v>
      </c>
      <c r="C61" s="16"/>
      <c r="D61" s="16"/>
      <c r="E61" s="16"/>
      <c r="F61" s="16"/>
      <c r="G61" s="16"/>
      <c r="H61" s="17"/>
      <c r="I61" s="17"/>
      <c r="J61" s="17"/>
      <c r="K61" s="17"/>
      <c r="L61" s="17"/>
      <c r="M61" s="17"/>
      <c r="N61" s="17"/>
      <c r="O61" s="24"/>
      <c r="P61" s="24"/>
      <c r="Q61" s="24"/>
      <c r="R61" s="24"/>
      <c r="S61" s="89"/>
      <c r="T61" s="8"/>
      <c r="U61" s="44"/>
      <c r="V61" s="8"/>
    </row>
    <row r="62" spans="2:22" s="8" customFormat="1" ht="35.25" customHeight="1" x14ac:dyDescent="0.25">
      <c r="B62" s="90">
        <v>32</v>
      </c>
      <c r="C62" s="45" t="s">
        <v>28</v>
      </c>
      <c r="D62" s="30" t="s">
        <v>15</v>
      </c>
      <c r="E62" s="35" t="s">
        <v>60</v>
      </c>
      <c r="F62" s="29" t="s">
        <v>14</v>
      </c>
      <c r="G62" s="29" t="s">
        <v>43</v>
      </c>
      <c r="H62" s="18">
        <v>25000</v>
      </c>
      <c r="I62" s="18">
        <v>3486.68</v>
      </c>
      <c r="J62" s="18">
        <f>H62*2.87%</f>
        <v>717.5</v>
      </c>
      <c r="K62" s="18">
        <f>H62*7.1%</f>
        <v>1775</v>
      </c>
      <c r="L62" s="18">
        <v>287.5</v>
      </c>
      <c r="M62" s="18">
        <f>H62*3.04%</f>
        <v>760</v>
      </c>
      <c r="N62" s="18">
        <f>H62*7.09%</f>
        <v>1772.5</v>
      </c>
      <c r="O62" s="18">
        <f>J62+K62+L62+M62+N62</f>
        <v>5312.5</v>
      </c>
      <c r="P62" s="18">
        <v>0</v>
      </c>
      <c r="Q62" s="18">
        <f>I62+J62+M62+P62</f>
        <v>4964.18</v>
      </c>
      <c r="R62" s="18">
        <f>K62+L62+N62</f>
        <v>3835</v>
      </c>
      <c r="S62" s="91">
        <f>H62-Q62</f>
        <v>20035.82</v>
      </c>
      <c r="U62" s="44"/>
    </row>
    <row r="63" spans="2:22" s="8" customFormat="1" ht="33" customHeight="1" x14ac:dyDescent="0.25">
      <c r="B63" s="95">
        <v>33</v>
      </c>
      <c r="C63" s="45" t="s">
        <v>92</v>
      </c>
      <c r="D63" s="30" t="s">
        <v>16</v>
      </c>
      <c r="E63" s="36" t="s">
        <v>93</v>
      </c>
      <c r="F63" s="29" t="s">
        <v>14</v>
      </c>
      <c r="G63" s="29" t="s">
        <v>43</v>
      </c>
      <c r="H63" s="41">
        <v>7000</v>
      </c>
      <c r="I63" s="41">
        <v>987.94</v>
      </c>
      <c r="J63" s="18">
        <f>H63*2.87%</f>
        <v>200.9</v>
      </c>
      <c r="K63" s="18">
        <f>H63*7.1%</f>
        <v>497</v>
      </c>
      <c r="L63" s="18">
        <v>80.5</v>
      </c>
      <c r="M63" s="18">
        <f>H63*3.04%</f>
        <v>212.8</v>
      </c>
      <c r="N63" s="18">
        <f>H63*7.09%</f>
        <v>496.3</v>
      </c>
      <c r="O63" s="18">
        <f>J63+K63+L63+M63+N63</f>
        <v>1487.5</v>
      </c>
      <c r="P63" s="18">
        <v>0</v>
      </c>
      <c r="Q63" s="18">
        <f>I63+J63+M63+P63</f>
        <v>1401.64</v>
      </c>
      <c r="R63" s="18">
        <f>K63+L63+N63</f>
        <v>1073.8</v>
      </c>
      <c r="S63" s="91">
        <f>H63-Q63</f>
        <v>5598.36</v>
      </c>
      <c r="U63" s="44"/>
    </row>
    <row r="64" spans="2:22" s="13" customFormat="1" ht="24.95" customHeight="1" x14ac:dyDescent="0.3">
      <c r="B64" s="53" t="s">
        <v>29</v>
      </c>
      <c r="C64" s="16"/>
      <c r="D64" s="16"/>
      <c r="E64" s="16"/>
      <c r="F64" s="16"/>
      <c r="G64" s="16"/>
      <c r="H64" s="17"/>
      <c r="I64" s="17"/>
      <c r="J64" s="17"/>
      <c r="K64" s="17"/>
      <c r="L64" s="17"/>
      <c r="M64" s="17"/>
      <c r="N64" s="17"/>
      <c r="O64" s="24"/>
      <c r="P64" s="24"/>
      <c r="Q64" s="24"/>
      <c r="R64" s="24"/>
      <c r="S64" s="89"/>
      <c r="T64" s="8"/>
      <c r="U64" s="44"/>
      <c r="V64" s="8"/>
    </row>
    <row r="65" spans="2:22" s="8" customFormat="1" ht="36" customHeight="1" x14ac:dyDescent="0.25">
      <c r="B65" s="90">
        <v>34</v>
      </c>
      <c r="C65" s="45" t="s">
        <v>30</v>
      </c>
      <c r="D65" s="30" t="s">
        <v>54</v>
      </c>
      <c r="E65" s="35" t="s">
        <v>59</v>
      </c>
      <c r="F65" s="29" t="s">
        <v>14</v>
      </c>
      <c r="G65" s="29" t="s">
        <v>43</v>
      </c>
      <c r="H65" s="18">
        <v>20000</v>
      </c>
      <c r="I65" s="18">
        <v>4704.5</v>
      </c>
      <c r="J65" s="18">
        <f>H65*2.87%</f>
        <v>574</v>
      </c>
      <c r="K65" s="18">
        <f>H65*7.1%</f>
        <v>1420</v>
      </c>
      <c r="L65" s="18">
        <v>0</v>
      </c>
      <c r="M65" s="18">
        <f>H65*3.04%</f>
        <v>608</v>
      </c>
      <c r="N65" s="18">
        <f>H65*7.09%</f>
        <v>1418</v>
      </c>
      <c r="O65" s="18">
        <f>J65+K65+L65+M65+N65</f>
        <v>4020</v>
      </c>
      <c r="P65" s="18">
        <v>0</v>
      </c>
      <c r="Q65" s="18">
        <f>I65+J65+M65+P65</f>
        <v>5886.5</v>
      </c>
      <c r="R65" s="18">
        <f>K65+L65+N65</f>
        <v>2838</v>
      </c>
      <c r="S65" s="91">
        <f>H65-Q65</f>
        <v>14113.5</v>
      </c>
      <c r="U65" s="44"/>
    </row>
    <row r="66" spans="2:22" s="8" customFormat="1" ht="24.95" customHeight="1" x14ac:dyDescent="0.25">
      <c r="B66" s="95">
        <v>35</v>
      </c>
      <c r="C66" s="45" t="s">
        <v>70</v>
      </c>
      <c r="D66" s="30" t="s">
        <v>71</v>
      </c>
      <c r="E66" s="36" t="s">
        <v>72</v>
      </c>
      <c r="F66" s="29" t="s">
        <v>14</v>
      </c>
      <c r="G66" s="29" t="s">
        <v>43</v>
      </c>
      <c r="H66" s="18">
        <v>27000</v>
      </c>
      <c r="I66" s="18">
        <v>4737.6499999999996</v>
      </c>
      <c r="J66" s="18">
        <f>H66*2.87%</f>
        <v>774.9</v>
      </c>
      <c r="K66" s="18">
        <f>H66*7.1%</f>
        <v>1917</v>
      </c>
      <c r="L66" s="18">
        <v>310.5</v>
      </c>
      <c r="M66" s="18">
        <f>H66*3.04%</f>
        <v>820.8</v>
      </c>
      <c r="N66" s="18">
        <v>1914.29</v>
      </c>
      <c r="O66" s="18">
        <f>J66+K66+L66+M66+N66</f>
        <v>5737.49</v>
      </c>
      <c r="P66" s="18">
        <v>0</v>
      </c>
      <c r="Q66" s="18">
        <f>I66+J66+M66+P66</f>
        <v>6333.35</v>
      </c>
      <c r="R66" s="18">
        <f>K66+L66+N66</f>
        <v>4141.79</v>
      </c>
      <c r="S66" s="91">
        <f>H66-Q66</f>
        <v>20666.650000000001</v>
      </c>
      <c r="U66" s="44"/>
    </row>
    <row r="67" spans="2:22" s="13" customFormat="1" ht="24.95" customHeight="1" x14ac:dyDescent="0.3">
      <c r="B67" s="53" t="s">
        <v>31</v>
      </c>
      <c r="C67" s="16"/>
      <c r="D67" s="16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24"/>
      <c r="P67" s="24"/>
      <c r="Q67" s="24"/>
      <c r="R67" s="24"/>
      <c r="S67" s="89"/>
      <c r="T67" s="8"/>
      <c r="U67" s="44"/>
      <c r="V67" s="8"/>
    </row>
    <row r="68" spans="2:22" s="8" customFormat="1" ht="24.95" customHeight="1" x14ac:dyDescent="0.25">
      <c r="B68" s="90">
        <v>36</v>
      </c>
      <c r="C68" s="45" t="s">
        <v>35</v>
      </c>
      <c r="D68" s="30" t="s">
        <v>36</v>
      </c>
      <c r="E68" s="30" t="s">
        <v>62</v>
      </c>
      <c r="F68" s="29" t="s">
        <v>14</v>
      </c>
      <c r="G68" s="29" t="s">
        <v>43</v>
      </c>
      <c r="H68" s="18">
        <v>50000</v>
      </c>
      <c r="I68" s="18">
        <v>10970.94</v>
      </c>
      <c r="J68" s="18">
        <f>H68*2.87%</f>
        <v>1435</v>
      </c>
      <c r="K68" s="18">
        <f>H68*7.1%</f>
        <v>3550</v>
      </c>
      <c r="L68" s="18">
        <v>200.22</v>
      </c>
      <c r="M68" s="18">
        <f>H68*3.04%</f>
        <v>1520</v>
      </c>
      <c r="N68" s="18">
        <f>H68*7.09%</f>
        <v>3545</v>
      </c>
      <c r="O68" s="18">
        <f>J68+K68+L68+M68+N68</f>
        <v>10250.219999999999</v>
      </c>
      <c r="P68" s="18">
        <v>0</v>
      </c>
      <c r="Q68" s="18">
        <f>I68+J68+M68+P68</f>
        <v>13925.94</v>
      </c>
      <c r="R68" s="18">
        <f>K68+L68+N68</f>
        <v>7295.22</v>
      </c>
      <c r="S68" s="91">
        <f>H68-Q68</f>
        <v>36074.06</v>
      </c>
      <c r="U68" s="44"/>
    </row>
    <row r="69" spans="2:22" s="8" customFormat="1" ht="24.95" customHeight="1" x14ac:dyDescent="0.3">
      <c r="B69" s="53" t="s">
        <v>76</v>
      </c>
      <c r="C69" s="16"/>
      <c r="D69" s="16"/>
      <c r="E69" s="16"/>
      <c r="F69" s="16"/>
      <c r="G69" s="16"/>
      <c r="H69" s="17"/>
      <c r="I69" s="17"/>
      <c r="J69" s="17"/>
      <c r="K69" s="17"/>
      <c r="L69" s="17"/>
      <c r="M69" s="17"/>
      <c r="N69" s="17"/>
      <c r="O69" s="24"/>
      <c r="P69" s="24"/>
      <c r="Q69" s="24"/>
      <c r="R69" s="24"/>
      <c r="S69" s="89"/>
      <c r="U69" s="44"/>
    </row>
    <row r="70" spans="2:22" s="8" customFormat="1" ht="24.95" customHeight="1" x14ac:dyDescent="0.25">
      <c r="B70" s="90">
        <v>37</v>
      </c>
      <c r="C70" s="46" t="s">
        <v>74</v>
      </c>
      <c r="D70" s="33" t="s">
        <v>75</v>
      </c>
      <c r="E70" s="30" t="s">
        <v>20</v>
      </c>
      <c r="F70" s="29" t="s">
        <v>14</v>
      </c>
      <c r="G70" s="29" t="s">
        <v>43</v>
      </c>
      <c r="H70" s="18">
        <v>36850</v>
      </c>
      <c r="I70" s="18">
        <v>2559.6799999999998</v>
      </c>
      <c r="J70" s="18">
        <v>1057.5899999999999</v>
      </c>
      <c r="K70" s="18">
        <f>H70*7.1%</f>
        <v>2616.35</v>
      </c>
      <c r="L70" s="18">
        <v>423.77</v>
      </c>
      <c r="M70" s="18">
        <f>H70*3.04%</f>
        <v>1120.24</v>
      </c>
      <c r="N70" s="18">
        <f>H70*7.09%</f>
        <v>2612.67</v>
      </c>
      <c r="O70" s="18">
        <f>J70+K70+L70+M70+N70</f>
        <v>7830.62</v>
      </c>
      <c r="P70" s="18">
        <v>0</v>
      </c>
      <c r="Q70" s="18">
        <f>I70+J70+M70+P70</f>
        <v>4737.51</v>
      </c>
      <c r="R70" s="18">
        <f>K70+L70+N70</f>
        <v>5652.79</v>
      </c>
      <c r="S70" s="91">
        <f>H70-Q70</f>
        <v>32112.49</v>
      </c>
      <c r="U70" s="44"/>
    </row>
    <row r="71" spans="2:22" s="8" customFormat="1" ht="24.95" customHeight="1" x14ac:dyDescent="0.25">
      <c r="B71" s="90">
        <v>38</v>
      </c>
      <c r="C71" s="46" t="s">
        <v>119</v>
      </c>
      <c r="D71" s="33" t="s">
        <v>118</v>
      </c>
      <c r="E71" s="30" t="s">
        <v>20</v>
      </c>
      <c r="F71" s="29" t="s">
        <v>14</v>
      </c>
      <c r="G71" s="29" t="s">
        <v>43</v>
      </c>
      <c r="H71" s="18">
        <v>20000</v>
      </c>
      <c r="I71" s="18">
        <v>2559.6799999999998</v>
      </c>
      <c r="J71" s="18">
        <f>H71*2.87%</f>
        <v>574</v>
      </c>
      <c r="K71" s="18">
        <f>H71*7.1%</f>
        <v>1420</v>
      </c>
      <c r="L71" s="41">
        <v>230</v>
      </c>
      <c r="M71" s="18">
        <f>H71*3.04%</f>
        <v>608</v>
      </c>
      <c r="N71" s="18">
        <f>H71*7.09%</f>
        <v>1418</v>
      </c>
      <c r="O71" s="18">
        <f>J71+K71+L71+M71+N71</f>
        <v>4250</v>
      </c>
      <c r="P71" s="18">
        <v>0</v>
      </c>
      <c r="Q71" s="18">
        <f>I71+J71+M71+P71</f>
        <v>3741.68</v>
      </c>
      <c r="R71" s="18">
        <f>K71+L71+N71</f>
        <v>3068</v>
      </c>
      <c r="S71" s="91">
        <f>H71-Q71</f>
        <v>16258.32</v>
      </c>
      <c r="U71" s="44"/>
    </row>
    <row r="72" spans="2:22" s="8" customFormat="1" ht="24.95" customHeight="1" x14ac:dyDescent="0.3">
      <c r="B72" s="53" t="s">
        <v>48</v>
      </c>
      <c r="C72" s="16"/>
      <c r="D72" s="16"/>
      <c r="E72" s="16"/>
      <c r="F72" s="16"/>
      <c r="G72" s="16"/>
      <c r="H72" s="17"/>
      <c r="I72" s="25"/>
      <c r="J72" s="25"/>
      <c r="K72" s="25"/>
      <c r="L72" s="25"/>
      <c r="M72" s="25"/>
      <c r="N72" s="25"/>
      <c r="O72" s="24"/>
      <c r="P72" s="24"/>
      <c r="Q72" s="24"/>
      <c r="R72" s="24"/>
      <c r="S72" s="89"/>
      <c r="U72" s="44"/>
    </row>
    <row r="73" spans="2:22" s="14" customFormat="1" ht="24.95" customHeight="1" x14ac:dyDescent="0.25">
      <c r="B73" s="95">
        <v>39</v>
      </c>
      <c r="C73" s="45" t="s">
        <v>33</v>
      </c>
      <c r="D73" s="30" t="s">
        <v>32</v>
      </c>
      <c r="E73" s="30" t="s">
        <v>61</v>
      </c>
      <c r="F73" s="29" t="s">
        <v>14</v>
      </c>
      <c r="G73" s="29" t="s">
        <v>43</v>
      </c>
      <c r="H73" s="18">
        <v>60000</v>
      </c>
      <c r="I73" s="18">
        <v>12603.62</v>
      </c>
      <c r="J73" s="18">
        <f>H73*2.87%</f>
        <v>1722</v>
      </c>
      <c r="K73" s="18">
        <f>H73*7.1%</f>
        <v>4260</v>
      </c>
      <c r="L73" s="18">
        <v>315.22000000000003</v>
      </c>
      <c r="M73" s="18">
        <f>H73*3.04%</f>
        <v>1824</v>
      </c>
      <c r="N73" s="18">
        <f>H73*7.09%</f>
        <v>4254</v>
      </c>
      <c r="O73" s="18">
        <f>J73+K73+L73+M73+N73</f>
        <v>12375.22</v>
      </c>
      <c r="P73" s="18">
        <v>0</v>
      </c>
      <c r="Q73" s="18">
        <f>I73+J73+M73+P73</f>
        <v>16149.62</v>
      </c>
      <c r="R73" s="18">
        <f>K73+L73+N73</f>
        <v>8829.2199999999993</v>
      </c>
      <c r="S73" s="91">
        <f>H73-Q73</f>
        <v>43850.38</v>
      </c>
      <c r="T73" s="8"/>
      <c r="U73" s="44"/>
      <c r="V73" s="8"/>
    </row>
    <row r="74" spans="2:22" s="14" customFormat="1" ht="24.95" customHeight="1" x14ac:dyDescent="0.3">
      <c r="B74" s="53" t="s">
        <v>156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94"/>
      <c r="T74" s="8"/>
      <c r="U74" s="44"/>
      <c r="V74" s="8"/>
    </row>
    <row r="75" spans="2:22" s="14" customFormat="1" ht="24.95" customHeight="1" x14ac:dyDescent="0.25">
      <c r="B75" s="90">
        <v>40</v>
      </c>
      <c r="C75" s="45" t="s">
        <v>79</v>
      </c>
      <c r="D75" s="39" t="s">
        <v>15</v>
      </c>
      <c r="E75" s="39" t="s">
        <v>81</v>
      </c>
      <c r="F75" s="40" t="s">
        <v>14</v>
      </c>
      <c r="G75" s="29" t="s">
        <v>42</v>
      </c>
      <c r="H75" s="38">
        <v>14000</v>
      </c>
      <c r="I75" s="38">
        <v>1975.89</v>
      </c>
      <c r="J75" s="18">
        <f>H75*2.87%</f>
        <v>401.8</v>
      </c>
      <c r="K75" s="18">
        <f>H75*7.1%</f>
        <v>994</v>
      </c>
      <c r="L75" s="18">
        <f>+H75*1.15%</f>
        <v>161</v>
      </c>
      <c r="M75" s="18">
        <f>H75*3.04%</f>
        <v>425.6</v>
      </c>
      <c r="N75" s="18">
        <f>H75*7.09%</f>
        <v>992.6</v>
      </c>
      <c r="O75" s="18">
        <f>J75+K75+L75+M75+N75</f>
        <v>2975</v>
      </c>
      <c r="P75" s="18">
        <v>0</v>
      </c>
      <c r="Q75" s="18">
        <f>I75+J75+M75+P75</f>
        <v>2803.29</v>
      </c>
      <c r="R75" s="18">
        <f>K75+L75+N75</f>
        <v>2147.6</v>
      </c>
      <c r="S75" s="91">
        <f>H75-Q75</f>
        <v>11196.71</v>
      </c>
      <c r="T75" s="8"/>
      <c r="U75" s="44"/>
      <c r="V75" s="8"/>
    </row>
    <row r="76" spans="2:22" s="14" customFormat="1" ht="24.95" customHeight="1" x14ac:dyDescent="0.25">
      <c r="B76" s="90">
        <v>41</v>
      </c>
      <c r="C76" s="45" t="s">
        <v>80</v>
      </c>
      <c r="D76" s="39" t="s">
        <v>15</v>
      </c>
      <c r="E76" s="39" t="s">
        <v>81</v>
      </c>
      <c r="F76" s="40" t="s">
        <v>14</v>
      </c>
      <c r="G76" s="40" t="s">
        <v>43</v>
      </c>
      <c r="H76" s="38">
        <v>14000</v>
      </c>
      <c r="I76" s="38">
        <v>1975.89</v>
      </c>
      <c r="J76" s="18">
        <f>H76*2.87%</f>
        <v>401.8</v>
      </c>
      <c r="K76" s="18">
        <f>H76*7.1%</f>
        <v>994</v>
      </c>
      <c r="L76" s="18">
        <f>+H76*1.15%</f>
        <v>161</v>
      </c>
      <c r="M76" s="18">
        <f>H76*3.04%</f>
        <v>425.6</v>
      </c>
      <c r="N76" s="18">
        <f>H76*7.09%</f>
        <v>992.6</v>
      </c>
      <c r="O76" s="18">
        <f>J76+K76+L76+M76+N76</f>
        <v>2975</v>
      </c>
      <c r="P76" s="18">
        <v>0</v>
      </c>
      <c r="Q76" s="18">
        <f>I76+J76+M76+P76</f>
        <v>2803.29</v>
      </c>
      <c r="R76" s="18">
        <f>K76+L76+N76</f>
        <v>2147.6</v>
      </c>
      <c r="S76" s="91">
        <f>H76-Q76</f>
        <v>11196.71</v>
      </c>
      <c r="T76" s="8"/>
      <c r="U76" s="44"/>
      <c r="V76" s="8"/>
    </row>
    <row r="77" spans="2:22" s="14" customFormat="1" ht="24.95" customHeight="1" x14ac:dyDescent="0.25">
      <c r="B77" s="90">
        <v>42</v>
      </c>
      <c r="C77" s="45" t="s">
        <v>97</v>
      </c>
      <c r="D77" s="39" t="s">
        <v>98</v>
      </c>
      <c r="E77" s="39" t="s">
        <v>81</v>
      </c>
      <c r="F77" s="40" t="s">
        <v>14</v>
      </c>
      <c r="G77" s="40" t="s">
        <v>43</v>
      </c>
      <c r="H77" s="38">
        <v>14000</v>
      </c>
      <c r="I77" s="38">
        <v>1975.89</v>
      </c>
      <c r="J77" s="18">
        <f>H77*2.87%</f>
        <v>401.8</v>
      </c>
      <c r="K77" s="18">
        <f>H77*7.1%</f>
        <v>994</v>
      </c>
      <c r="L77" s="18">
        <f>+H77*1.15%</f>
        <v>161</v>
      </c>
      <c r="M77" s="18">
        <f>H77*3.04%</f>
        <v>425.6</v>
      </c>
      <c r="N77" s="18">
        <f>H77*7.09%</f>
        <v>992.6</v>
      </c>
      <c r="O77" s="18">
        <f>J77+K77+L77+M77+N77</f>
        <v>2975</v>
      </c>
      <c r="P77" s="18">
        <v>0</v>
      </c>
      <c r="Q77" s="18">
        <f>I77+J77+M77+P77</f>
        <v>2803.29</v>
      </c>
      <c r="R77" s="18">
        <f>K77+L77+N77</f>
        <v>2147.6</v>
      </c>
      <c r="S77" s="91">
        <f>H77-Q77</f>
        <v>11196.71</v>
      </c>
      <c r="T77" s="8"/>
      <c r="U77" s="44"/>
      <c r="V77" s="8"/>
    </row>
    <row r="78" spans="2:22" s="14" customFormat="1" ht="24.95" customHeight="1" x14ac:dyDescent="0.3">
      <c r="B78" s="98" t="s">
        <v>100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94"/>
      <c r="T78" s="8"/>
      <c r="U78" s="44"/>
      <c r="V78" s="8"/>
    </row>
    <row r="79" spans="2:22" s="14" customFormat="1" ht="24.95" customHeight="1" x14ac:dyDescent="0.25">
      <c r="B79" s="90">
        <v>43</v>
      </c>
      <c r="C79" s="48" t="s">
        <v>99</v>
      </c>
      <c r="D79" s="39" t="s">
        <v>101</v>
      </c>
      <c r="E79" s="39" t="s">
        <v>81</v>
      </c>
      <c r="F79" s="29" t="s">
        <v>14</v>
      </c>
      <c r="G79" s="40" t="s">
        <v>43</v>
      </c>
      <c r="H79" s="38">
        <v>14000</v>
      </c>
      <c r="I79" s="38">
        <v>1975.89</v>
      </c>
      <c r="J79" s="18">
        <f>H79*2.87%</f>
        <v>401.8</v>
      </c>
      <c r="K79" s="18">
        <f>H79*7.1%</f>
        <v>994</v>
      </c>
      <c r="L79" s="18">
        <f>+H79*1.15%</f>
        <v>161</v>
      </c>
      <c r="M79" s="18">
        <f>H79*3.04%</f>
        <v>425.6</v>
      </c>
      <c r="N79" s="18">
        <f>H79*7.09%</f>
        <v>992.6</v>
      </c>
      <c r="O79" s="18">
        <f>J79+K79+L79+M79+N79</f>
        <v>2975</v>
      </c>
      <c r="P79" s="18">
        <v>0</v>
      </c>
      <c r="Q79" s="18">
        <f>I79+J79+M79+P79</f>
        <v>2803.29</v>
      </c>
      <c r="R79" s="18">
        <f>K79+L79+N79</f>
        <v>2147.6</v>
      </c>
      <c r="S79" s="91">
        <f>H79-Q79</f>
        <v>11196.71</v>
      </c>
      <c r="T79" s="8"/>
      <c r="U79" s="44"/>
      <c r="V79" s="8"/>
    </row>
    <row r="80" spans="2:22" s="14" customFormat="1" ht="24.95" customHeight="1" x14ac:dyDescent="0.3">
      <c r="B80" s="98" t="s">
        <v>83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94"/>
      <c r="T80" s="8"/>
      <c r="U80" s="44"/>
      <c r="V80" s="8"/>
    </row>
    <row r="81" spans="2:22" s="14" customFormat="1" ht="20.25" customHeight="1" x14ac:dyDescent="0.25">
      <c r="B81" s="96">
        <v>44</v>
      </c>
      <c r="C81" s="47" t="s">
        <v>82</v>
      </c>
      <c r="D81" s="39" t="s">
        <v>15</v>
      </c>
      <c r="E81" s="37" t="s">
        <v>84</v>
      </c>
      <c r="F81" s="40" t="s">
        <v>14</v>
      </c>
      <c r="G81" s="40" t="s">
        <v>43</v>
      </c>
      <c r="H81" s="38">
        <v>34000</v>
      </c>
      <c r="I81" s="38">
        <v>5639.81</v>
      </c>
      <c r="J81" s="18">
        <f>H81*2.87%</f>
        <v>975.8</v>
      </c>
      <c r="K81" s="18">
        <f>H81*7.1%</f>
        <v>2414</v>
      </c>
      <c r="L81" s="18">
        <v>391</v>
      </c>
      <c r="M81" s="18">
        <f>H81*3.04%</f>
        <v>1033.5999999999999</v>
      </c>
      <c r="N81" s="18">
        <f>H81*7.09%</f>
        <v>2410.6</v>
      </c>
      <c r="O81" s="18">
        <f>J81+K81+L81+M81+N81</f>
        <v>7225</v>
      </c>
      <c r="P81" s="18">
        <v>0</v>
      </c>
      <c r="Q81" s="18">
        <f>I81+J81+M81+P81</f>
        <v>7649.21</v>
      </c>
      <c r="R81" s="18">
        <f>K81+L81+N81</f>
        <v>5215.6000000000004</v>
      </c>
      <c r="S81" s="91">
        <f>H81-Q81</f>
        <v>26350.79</v>
      </c>
      <c r="T81" s="8"/>
      <c r="U81" s="44"/>
      <c r="V81" s="8"/>
    </row>
    <row r="82" spans="2:22" s="14" customFormat="1" ht="20.25" customHeight="1" x14ac:dyDescent="0.3">
      <c r="B82" s="53" t="s">
        <v>105</v>
      </c>
      <c r="C82" s="16"/>
      <c r="D82" s="16"/>
      <c r="E82" s="16"/>
      <c r="F82" s="16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97"/>
      <c r="T82" s="8"/>
      <c r="U82" s="44"/>
      <c r="V82" s="8"/>
    </row>
    <row r="83" spans="2:22" s="14" customFormat="1" ht="20.25" customHeight="1" x14ac:dyDescent="0.25">
      <c r="B83" s="99">
        <v>45</v>
      </c>
      <c r="C83" s="49" t="s">
        <v>106</v>
      </c>
      <c r="D83" s="39" t="s">
        <v>16</v>
      </c>
      <c r="E83" s="37" t="s">
        <v>84</v>
      </c>
      <c r="F83" s="40" t="s">
        <v>14</v>
      </c>
      <c r="G83" s="40" t="s">
        <v>43</v>
      </c>
      <c r="H83" s="18">
        <v>29000</v>
      </c>
      <c r="I83" s="18">
        <v>4698.91</v>
      </c>
      <c r="J83" s="18">
        <f>H83*2.87%</f>
        <v>832.3</v>
      </c>
      <c r="K83" s="18">
        <f>H83*7.1%</f>
        <v>2059</v>
      </c>
      <c r="L83" s="18">
        <f>+H83*1.15%</f>
        <v>333.5</v>
      </c>
      <c r="M83" s="18">
        <f>H83*3.04%</f>
        <v>881.6</v>
      </c>
      <c r="N83" s="18">
        <f>H83*7.09%</f>
        <v>2056.1</v>
      </c>
      <c r="O83" s="18">
        <f>J83+K83+L83+M83+N83</f>
        <v>6162.5</v>
      </c>
      <c r="P83" s="18">
        <v>0</v>
      </c>
      <c r="Q83" s="18">
        <f>I83+J83+M83+P83</f>
        <v>6412.81</v>
      </c>
      <c r="R83" s="18">
        <f>K83+L83+N83</f>
        <v>4448.6000000000004</v>
      </c>
      <c r="S83" s="91">
        <f>H83-Q83</f>
        <v>22587.19</v>
      </c>
      <c r="T83" s="8"/>
      <c r="U83" s="44"/>
      <c r="V83" s="8"/>
    </row>
    <row r="84" spans="2:22" s="14" customFormat="1" ht="24.95" customHeight="1" x14ac:dyDescent="0.3">
      <c r="B84" s="53" t="s">
        <v>86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94"/>
      <c r="T84" s="8"/>
      <c r="U84" s="44"/>
      <c r="V84" s="8"/>
    </row>
    <row r="85" spans="2:22" s="14" customFormat="1" ht="19.5" customHeight="1" x14ac:dyDescent="0.25">
      <c r="B85" s="90">
        <v>46</v>
      </c>
      <c r="C85" s="45" t="s">
        <v>87</v>
      </c>
      <c r="D85" s="30" t="s">
        <v>16</v>
      </c>
      <c r="E85" s="30" t="s">
        <v>88</v>
      </c>
      <c r="F85" s="40" t="s">
        <v>14</v>
      </c>
      <c r="G85" s="40" t="s">
        <v>43</v>
      </c>
      <c r="H85" s="18">
        <v>20000</v>
      </c>
      <c r="I85" s="18">
        <v>2559.6799999999998</v>
      </c>
      <c r="J85" s="18">
        <f>H85*2.87%</f>
        <v>574</v>
      </c>
      <c r="K85" s="18">
        <f>H85*7.1%</f>
        <v>1420</v>
      </c>
      <c r="L85" s="18">
        <f>+H85*1.15%</f>
        <v>230</v>
      </c>
      <c r="M85" s="18">
        <f>H85*3.04%</f>
        <v>608</v>
      </c>
      <c r="N85" s="18">
        <f>H85*7.09%</f>
        <v>1418</v>
      </c>
      <c r="O85" s="18">
        <f>J85+K85+L85+M85+N85</f>
        <v>4250</v>
      </c>
      <c r="P85" s="18">
        <v>0</v>
      </c>
      <c r="Q85" s="18">
        <f>I85+J85+M85+P85</f>
        <v>3741.68</v>
      </c>
      <c r="R85" s="18">
        <f>K85+L85+N85</f>
        <v>3068</v>
      </c>
      <c r="S85" s="91">
        <f>H85-Q85</f>
        <v>16258.32</v>
      </c>
      <c r="T85" s="8"/>
      <c r="U85" s="44"/>
      <c r="V85" s="8"/>
    </row>
    <row r="86" spans="2:22" s="14" customFormat="1" ht="24.95" customHeight="1" x14ac:dyDescent="0.3">
      <c r="B86" s="98" t="s">
        <v>125</v>
      </c>
      <c r="C86" s="16"/>
      <c r="D86" s="16"/>
      <c r="E86" s="16"/>
      <c r="F86" s="16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97"/>
      <c r="T86" s="8"/>
      <c r="U86" s="44"/>
      <c r="V86" s="8"/>
    </row>
    <row r="87" spans="2:22" s="14" customFormat="1" ht="24.95" customHeight="1" x14ac:dyDescent="0.25">
      <c r="B87" s="99">
        <v>47</v>
      </c>
      <c r="C87" s="45" t="s">
        <v>127</v>
      </c>
      <c r="D87" s="30" t="s">
        <v>15</v>
      </c>
      <c r="E87" s="52" t="s">
        <v>126</v>
      </c>
      <c r="F87" s="29" t="s">
        <v>14</v>
      </c>
      <c r="G87" s="29" t="s">
        <v>42</v>
      </c>
      <c r="H87" s="38">
        <v>49000</v>
      </c>
      <c r="I87" s="38">
        <v>9169.33</v>
      </c>
      <c r="J87" s="18">
        <f>H87*2.87%</f>
        <v>1406.3</v>
      </c>
      <c r="K87" s="18">
        <f>H87*7.1%</f>
        <v>3479</v>
      </c>
      <c r="L87" s="18">
        <v>418.72</v>
      </c>
      <c r="M87" s="18">
        <f>H87*3.04%</f>
        <v>1489.6</v>
      </c>
      <c r="N87" s="18">
        <f>H87*7.09%</f>
        <v>3474.1</v>
      </c>
      <c r="O87" s="18">
        <f>J87+K87+L87+M87+N87</f>
        <v>10267.719999999999</v>
      </c>
      <c r="P87" s="18">
        <v>0</v>
      </c>
      <c r="Q87" s="18">
        <f>I87+J87+M87+P87</f>
        <v>12065.23</v>
      </c>
      <c r="R87" s="18">
        <f>K87+L87+N87</f>
        <v>7371.82</v>
      </c>
      <c r="S87" s="91">
        <f>H87-Q87</f>
        <v>36934.769999999997</v>
      </c>
      <c r="T87" s="8"/>
      <c r="U87" s="44"/>
      <c r="V87" s="8"/>
    </row>
    <row r="88" spans="2:22" s="14" customFormat="1" ht="24.95" customHeight="1" x14ac:dyDescent="0.3">
      <c r="B88" s="100" t="s">
        <v>107</v>
      </c>
      <c r="C88" s="28"/>
      <c r="D88" s="28"/>
      <c r="E88" s="28"/>
      <c r="F88" s="28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101"/>
      <c r="T88" s="8"/>
      <c r="U88" s="44"/>
      <c r="V88" s="8"/>
    </row>
    <row r="89" spans="2:22" s="14" customFormat="1" ht="24.95" customHeight="1" x14ac:dyDescent="0.25">
      <c r="B89" s="99">
        <v>48</v>
      </c>
      <c r="C89" s="49" t="s">
        <v>108</v>
      </c>
      <c r="D89" s="39" t="s">
        <v>109</v>
      </c>
      <c r="E89" s="102" t="s">
        <v>110</v>
      </c>
      <c r="F89" s="40" t="s">
        <v>14</v>
      </c>
      <c r="G89" s="40" t="s">
        <v>42</v>
      </c>
      <c r="H89" s="38">
        <v>84000</v>
      </c>
      <c r="I89" s="38">
        <v>17402.2</v>
      </c>
      <c r="J89" s="18">
        <f>H89*2.87%</f>
        <v>2410.8000000000002</v>
      </c>
      <c r="K89" s="18">
        <f>H89*7.1%</f>
        <v>5964</v>
      </c>
      <c r="L89" s="18">
        <v>418.72</v>
      </c>
      <c r="M89" s="18">
        <f>H89*3.04%</f>
        <v>2553.6</v>
      </c>
      <c r="N89" s="18">
        <f>H89*7.09%</f>
        <v>5955.6</v>
      </c>
      <c r="O89" s="18">
        <f>J89+K89+L89+M89+N89</f>
        <v>17302.72</v>
      </c>
      <c r="P89" s="18">
        <v>0</v>
      </c>
      <c r="Q89" s="18">
        <f>I89+J89+M89+P89</f>
        <v>22366.6</v>
      </c>
      <c r="R89" s="18">
        <f>K89+L89+N89</f>
        <v>12338.32</v>
      </c>
      <c r="S89" s="91">
        <f>H89-Q89</f>
        <v>61633.4</v>
      </c>
      <c r="T89" s="8"/>
      <c r="U89" s="44"/>
      <c r="V89" s="8"/>
    </row>
    <row r="90" spans="2:22" ht="24.95" customHeight="1" thickBot="1" x14ac:dyDescent="0.3">
      <c r="B90" s="103" t="s">
        <v>40</v>
      </c>
      <c r="C90" s="104"/>
      <c r="D90" s="104"/>
      <c r="E90" s="104"/>
      <c r="F90" s="104"/>
      <c r="G90" s="105"/>
      <c r="H90" s="106">
        <f>SUM(H15:H89)</f>
        <v>1536850</v>
      </c>
      <c r="I90" s="106">
        <f>SUM(I16:I89)</f>
        <v>273757.84999999998</v>
      </c>
      <c r="J90" s="106">
        <f>SUM(J15:J89)</f>
        <v>44107.59</v>
      </c>
      <c r="K90" s="106">
        <f>SUM(K15:K89)</f>
        <v>109116.35</v>
      </c>
      <c r="L90" s="106">
        <f>SUM(L16:L89)</f>
        <v>12026.41</v>
      </c>
      <c r="M90" s="106">
        <f t="shared" ref="M90:S90" si="25">SUM(M15:M89)</f>
        <v>46720.24</v>
      </c>
      <c r="N90" s="106">
        <f t="shared" si="25"/>
        <v>108962.66</v>
      </c>
      <c r="O90" s="106">
        <f t="shared" si="25"/>
        <v>320933.25</v>
      </c>
      <c r="P90" s="106">
        <f t="shared" si="25"/>
        <v>0</v>
      </c>
      <c r="Q90" s="106">
        <f t="shared" si="25"/>
        <v>364585.68</v>
      </c>
      <c r="R90" s="106">
        <f t="shared" si="25"/>
        <v>230105.42</v>
      </c>
      <c r="S90" s="107">
        <f t="shared" si="25"/>
        <v>1172264.32</v>
      </c>
    </row>
    <row r="91" spans="2:22" ht="24.95" customHeight="1" x14ac:dyDescent="0.25">
      <c r="H91" s="19"/>
      <c r="O91" s="6"/>
      <c r="P91" s="6"/>
      <c r="Q91" s="6"/>
      <c r="R91" s="6"/>
      <c r="S91" s="6"/>
    </row>
    <row r="92" spans="2:22" ht="24.95" customHeight="1" x14ac:dyDescent="0.25">
      <c r="O92" s="6"/>
      <c r="P92" s="6"/>
      <c r="Q92" s="6"/>
      <c r="R92" s="6"/>
      <c r="S92" s="6"/>
    </row>
    <row r="93" spans="2:22" ht="24.95" customHeight="1" x14ac:dyDescent="0.25">
      <c r="B93" s="21"/>
      <c r="O93" s="6"/>
      <c r="P93" s="6"/>
      <c r="Q93" s="6"/>
      <c r="R93" s="6"/>
      <c r="S93" s="6"/>
    </row>
    <row r="94" spans="2:22" ht="24.95" customHeight="1" x14ac:dyDescent="0.25">
      <c r="I94" s="3"/>
    </row>
    <row r="95" spans="2:22" ht="24.95" customHeight="1" x14ac:dyDescent="0.25"/>
    <row r="96" spans="2:22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</sheetData>
  <mergeCells count="23">
    <mergeCell ref="B90:G90"/>
    <mergeCell ref="B6:S6"/>
    <mergeCell ref="Q12:R12"/>
    <mergeCell ref="S12:S14"/>
    <mergeCell ref="J13:K13"/>
    <mergeCell ref="L13:L14"/>
    <mergeCell ref="M13:N13"/>
    <mergeCell ref="Q13:Q14"/>
    <mergeCell ref="R13:R14"/>
    <mergeCell ref="O13:O14"/>
    <mergeCell ref="J12:O12"/>
    <mergeCell ref="F12:F14"/>
    <mergeCell ref="H12:H14"/>
    <mergeCell ref="I12:I14"/>
    <mergeCell ref="B12:B14"/>
    <mergeCell ref="C12:C14"/>
    <mergeCell ref="D12:D14"/>
    <mergeCell ref="G12:G14"/>
    <mergeCell ref="B4:S5"/>
    <mergeCell ref="B7:S7"/>
    <mergeCell ref="B8:S8"/>
    <mergeCell ref="B10:S10"/>
    <mergeCell ref="B11:S11"/>
  </mergeCells>
  <conditionalFormatting sqref="B24">
    <cfRule type="duplicateValues" dxfId="46" priority="27"/>
    <cfRule type="duplicateValues" dxfId="45" priority="28"/>
    <cfRule type="duplicateValues" dxfId="44" priority="29"/>
    <cfRule type="duplicateValues" dxfId="43" priority="30"/>
  </conditionalFormatting>
  <conditionalFormatting sqref="B27">
    <cfRule type="duplicateValues" dxfId="42" priority="21"/>
    <cfRule type="duplicateValues" dxfId="41" priority="22"/>
    <cfRule type="duplicateValues" dxfId="40" priority="24"/>
    <cfRule type="duplicateValues" dxfId="39" priority="25"/>
  </conditionalFormatting>
  <conditionalFormatting sqref="B74">
    <cfRule type="duplicateValues" dxfId="38" priority="56"/>
  </conditionalFormatting>
  <conditionalFormatting sqref="B78">
    <cfRule type="duplicateValues" dxfId="37" priority="44"/>
    <cfRule type="duplicateValues" dxfId="36" priority="45"/>
  </conditionalFormatting>
  <conditionalFormatting sqref="B80">
    <cfRule type="duplicateValues" dxfId="35" priority="53"/>
  </conditionalFormatting>
  <conditionalFormatting sqref="B82">
    <cfRule type="duplicateValues" dxfId="34" priority="41"/>
    <cfRule type="duplicateValues" dxfId="33" priority="42"/>
  </conditionalFormatting>
  <conditionalFormatting sqref="B83">
    <cfRule type="duplicateValues" dxfId="32" priority="38"/>
    <cfRule type="duplicateValues" dxfId="31" priority="39"/>
  </conditionalFormatting>
  <conditionalFormatting sqref="B84">
    <cfRule type="duplicateValues" dxfId="30" priority="52"/>
  </conditionalFormatting>
  <conditionalFormatting sqref="B86">
    <cfRule type="duplicateValues" dxfId="29" priority="7"/>
    <cfRule type="duplicateValues" dxfId="28" priority="8"/>
    <cfRule type="duplicateValues" dxfId="27" priority="10"/>
    <cfRule type="duplicateValues" dxfId="26" priority="11"/>
  </conditionalFormatting>
  <conditionalFormatting sqref="B87">
    <cfRule type="duplicateValues" dxfId="25" priority="1"/>
    <cfRule type="duplicateValues" dxfId="24" priority="2"/>
    <cfRule type="duplicateValues" dxfId="23" priority="4"/>
    <cfRule type="duplicateValues" dxfId="22" priority="5"/>
  </conditionalFormatting>
  <conditionalFormatting sqref="B88">
    <cfRule type="duplicateValues" dxfId="21" priority="35"/>
    <cfRule type="duplicateValues" dxfId="20" priority="36"/>
  </conditionalFormatting>
  <conditionalFormatting sqref="B89">
    <cfRule type="duplicateValues" dxfId="19" priority="32"/>
    <cfRule type="duplicateValues" dxfId="18" priority="33"/>
  </conditionalFormatting>
  <conditionalFormatting sqref="C27">
    <cfRule type="duplicateValues" dxfId="17" priority="23"/>
    <cfRule type="duplicateValues" dxfId="16" priority="26"/>
  </conditionalFormatting>
  <conditionalFormatting sqref="C34:C38">
    <cfRule type="duplicateValues" dxfId="15" priority="57"/>
  </conditionalFormatting>
  <conditionalFormatting sqref="C44 C46">
    <cfRule type="duplicateValues" dxfId="14" priority="79"/>
    <cfRule type="duplicateValues" dxfId="13" priority="80"/>
  </conditionalFormatting>
  <conditionalFormatting sqref="C63">
    <cfRule type="duplicateValues" dxfId="12" priority="58"/>
  </conditionalFormatting>
  <conditionalFormatting sqref="C75">
    <cfRule type="duplicateValues" dxfId="11" priority="59"/>
  </conditionalFormatting>
  <conditionalFormatting sqref="C76:C77">
    <cfRule type="duplicateValues" dxfId="10" priority="60"/>
  </conditionalFormatting>
  <conditionalFormatting sqref="C26 C79">
    <cfRule type="duplicateValues" dxfId="9" priority="62"/>
  </conditionalFormatting>
  <conditionalFormatting sqref="C82">
    <cfRule type="duplicateValues" dxfId="8" priority="43"/>
  </conditionalFormatting>
  <conditionalFormatting sqref="C83">
    <cfRule type="duplicateValues" dxfId="7" priority="40"/>
  </conditionalFormatting>
  <conditionalFormatting sqref="C86">
    <cfRule type="duplicateValues" dxfId="6" priority="9"/>
    <cfRule type="duplicateValues" dxfId="5" priority="12"/>
  </conditionalFormatting>
  <conditionalFormatting sqref="C87">
    <cfRule type="duplicateValues" dxfId="4" priority="3"/>
    <cfRule type="duplicateValues" dxfId="3" priority="6"/>
  </conditionalFormatting>
  <conditionalFormatting sqref="C88">
    <cfRule type="duplicateValues" dxfId="2" priority="37"/>
  </conditionalFormatting>
  <conditionalFormatting sqref="C89">
    <cfRule type="duplicateValues" dxfId="1" priority="34"/>
  </conditionalFormatting>
  <conditionalFormatting sqref="B88:B89 B12:B17 B19:B23 B25:B26 B28:B85">
    <cfRule type="duplicateValues" dxfId="0" priority="81"/>
  </conditionalFormatting>
  <printOptions horizontalCentered="1"/>
  <pageMargins left="0.15748031496062992" right="0.15748031496062992" top="0.15748031496062992" bottom="0.39370078740157483" header="0.15748031496062992" footer="0.15748031496062992"/>
  <pageSetup paperSize="5" scale="40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2025-02-07T17:15:38Z</cp:lastPrinted>
  <dcterms:created xsi:type="dcterms:W3CDTF">2017-09-27T15:04:47Z</dcterms:created>
  <dcterms:modified xsi:type="dcterms:W3CDTF">2025-02-07T17:15:48Z</dcterms:modified>
</cp:coreProperties>
</file>