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W:\AÑO 2024\Transparencias 2024\Octubre 2024\Excel\"/>
    </mc:Choice>
  </mc:AlternateContent>
  <xr:revisionPtr revIDLastSave="0" documentId="13_ncr:1_{97F26BC1-50D9-4C03-AE0E-C6EF0A57DA9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Octubre 2024" sheetId="1" r:id="rId1"/>
  </sheets>
  <definedNames>
    <definedName name="_xlnm._FilterDatabase" localSheetId="0" hidden="1">'Octubre 2024'!$T$15:$U$83</definedName>
    <definedName name="_xlnm.Print_Area" localSheetId="0">'Octubre 2024'!$B$1:$S$86</definedName>
    <definedName name="DATOS">#REF!</definedName>
    <definedName name="DATOSS">#REF!</definedName>
    <definedName name="_xlnm.Print_Titles" localSheetId="0">'Octubre 2024'!$1:$14</definedName>
  </definedNames>
  <calcPr calcId="191029" fullPrecision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9" i="1" l="1"/>
  <c r="M19" i="1"/>
  <c r="K19" i="1"/>
  <c r="R19" i="1" s="1"/>
  <c r="J19" i="1"/>
  <c r="Q19" i="1" s="1"/>
  <c r="S19" i="1" s="1"/>
  <c r="O19" i="1" l="1"/>
  <c r="N51" i="1"/>
  <c r="M51" i="1"/>
  <c r="L51" i="1"/>
  <c r="K51" i="1"/>
  <c r="J51" i="1"/>
  <c r="Q51" i="1" s="1"/>
  <c r="S51" i="1" s="1"/>
  <c r="J50" i="1"/>
  <c r="L50" i="1"/>
  <c r="N50" i="1"/>
  <c r="M50" i="1"/>
  <c r="Q50" i="1" s="1"/>
  <c r="S50" i="1" s="1"/>
  <c r="K50" i="1"/>
  <c r="R50" i="1" s="1"/>
  <c r="R51" i="1" l="1"/>
  <c r="O50" i="1"/>
  <c r="O51" i="1"/>
  <c r="I83" i="1" l="1"/>
  <c r="N80" i="1"/>
  <c r="M80" i="1"/>
  <c r="K80" i="1"/>
  <c r="R80" i="1" s="1"/>
  <c r="J80" i="1"/>
  <c r="N39" i="1"/>
  <c r="M39" i="1"/>
  <c r="L39" i="1"/>
  <c r="K39" i="1"/>
  <c r="J39" i="1"/>
  <c r="N38" i="1"/>
  <c r="N37" i="1"/>
  <c r="N36" i="1"/>
  <c r="M38" i="1"/>
  <c r="M37" i="1"/>
  <c r="M36" i="1"/>
  <c r="L38" i="1"/>
  <c r="L37" i="1"/>
  <c r="L36" i="1"/>
  <c r="K38" i="1"/>
  <c r="K37" i="1"/>
  <c r="K36" i="1"/>
  <c r="J38" i="1"/>
  <c r="J37" i="1"/>
  <c r="J36" i="1"/>
  <c r="N45" i="1"/>
  <c r="J45" i="1"/>
  <c r="K45" i="1"/>
  <c r="M45" i="1"/>
  <c r="L45" i="1"/>
  <c r="R37" i="1" l="1"/>
  <c r="R38" i="1"/>
  <c r="Q80" i="1"/>
  <c r="S80" i="1" s="1"/>
  <c r="O39" i="1"/>
  <c r="R36" i="1"/>
  <c r="O80" i="1"/>
  <c r="R39" i="1"/>
  <c r="Q39" i="1"/>
  <c r="S39" i="1" s="1"/>
  <c r="Q36" i="1"/>
  <c r="S36" i="1" s="1"/>
  <c r="Q37" i="1"/>
  <c r="S37" i="1" s="1"/>
  <c r="Q38" i="1"/>
  <c r="S38" i="1" s="1"/>
  <c r="O36" i="1"/>
  <c r="O37" i="1"/>
  <c r="O38" i="1"/>
  <c r="R45" i="1"/>
  <c r="Q45" i="1"/>
  <c r="S45" i="1" s="1"/>
  <c r="O45" i="1"/>
  <c r="J64" i="1" l="1"/>
  <c r="N64" i="1"/>
  <c r="M64" i="1"/>
  <c r="K64" i="1"/>
  <c r="N17" i="1"/>
  <c r="M17" i="1"/>
  <c r="K17" i="1"/>
  <c r="J17" i="1"/>
  <c r="N27" i="1"/>
  <c r="M27" i="1"/>
  <c r="K27" i="1"/>
  <c r="J27" i="1"/>
  <c r="N25" i="1"/>
  <c r="M25" i="1"/>
  <c r="K25" i="1"/>
  <c r="R25" i="1" s="1"/>
  <c r="J25" i="1"/>
  <c r="Q17" i="1" l="1"/>
  <c r="S17" i="1" s="1"/>
  <c r="R64" i="1"/>
  <c r="Q64" i="1"/>
  <c r="S64" i="1" s="1"/>
  <c r="Q25" i="1"/>
  <c r="S25" i="1" s="1"/>
  <c r="R27" i="1"/>
  <c r="O27" i="1"/>
  <c r="O64" i="1"/>
  <c r="R17" i="1"/>
  <c r="O17" i="1"/>
  <c r="Q27" i="1"/>
  <c r="S27" i="1" s="1"/>
  <c r="O25" i="1"/>
  <c r="N44" i="1" l="1"/>
  <c r="M44" i="1"/>
  <c r="Q44" i="1" s="1"/>
  <c r="S44" i="1" s="1"/>
  <c r="K44" i="1"/>
  <c r="P83" i="1"/>
  <c r="N82" i="1"/>
  <c r="M82" i="1"/>
  <c r="K82" i="1"/>
  <c r="J82" i="1"/>
  <c r="H83" i="1"/>
  <c r="N76" i="1"/>
  <c r="M76" i="1"/>
  <c r="L76" i="1"/>
  <c r="K76" i="1"/>
  <c r="J76" i="1"/>
  <c r="Q82" i="1" l="1"/>
  <c r="S82" i="1" s="1"/>
  <c r="R82" i="1"/>
  <c r="R44" i="1"/>
  <c r="R76" i="1"/>
  <c r="O76" i="1"/>
  <c r="O44" i="1"/>
  <c r="O82" i="1"/>
  <c r="Q76" i="1"/>
  <c r="S76" i="1" s="1"/>
  <c r="N21" i="1" l="1"/>
  <c r="M21" i="1"/>
  <c r="L21" i="1"/>
  <c r="K21" i="1"/>
  <c r="J21" i="1"/>
  <c r="N72" i="1"/>
  <c r="M72" i="1"/>
  <c r="L72" i="1"/>
  <c r="K72" i="1"/>
  <c r="J72" i="1"/>
  <c r="R21" i="1" l="1"/>
  <c r="Q21" i="1"/>
  <c r="S21" i="1" s="1"/>
  <c r="Q72" i="1"/>
  <c r="S72" i="1" s="1"/>
  <c r="O21" i="1"/>
  <c r="O72" i="1"/>
  <c r="R72" i="1"/>
  <c r="N70" i="1"/>
  <c r="M70" i="1"/>
  <c r="L70" i="1"/>
  <c r="K70" i="1"/>
  <c r="J70" i="1"/>
  <c r="N23" i="1"/>
  <c r="M23" i="1"/>
  <c r="L23" i="1"/>
  <c r="K23" i="1"/>
  <c r="J23" i="1"/>
  <c r="N56" i="1"/>
  <c r="M56" i="1"/>
  <c r="K56" i="1"/>
  <c r="J56" i="1"/>
  <c r="N35" i="1"/>
  <c r="M35" i="1"/>
  <c r="L35" i="1"/>
  <c r="K35" i="1"/>
  <c r="J35" i="1"/>
  <c r="N78" i="1"/>
  <c r="M78" i="1"/>
  <c r="L78" i="1"/>
  <c r="K78" i="1"/>
  <c r="J78" i="1"/>
  <c r="L34" i="1"/>
  <c r="N34" i="1"/>
  <c r="M34" i="1"/>
  <c r="K34" i="1"/>
  <c r="J34" i="1"/>
  <c r="N74" i="1"/>
  <c r="M74" i="1"/>
  <c r="K74" i="1"/>
  <c r="J74" i="1"/>
  <c r="N69" i="1"/>
  <c r="N68" i="1"/>
  <c r="M69" i="1"/>
  <c r="M68" i="1"/>
  <c r="L69" i="1"/>
  <c r="L68" i="1"/>
  <c r="K69" i="1"/>
  <c r="K68" i="1"/>
  <c r="J69" i="1"/>
  <c r="J68" i="1"/>
  <c r="L83" i="1" l="1"/>
  <c r="Q70" i="1"/>
  <c r="S70" i="1" s="1"/>
  <c r="R70" i="1"/>
  <c r="O70" i="1"/>
  <c r="R56" i="1"/>
  <c r="Q69" i="1"/>
  <c r="S69" i="1" s="1"/>
  <c r="Q23" i="1"/>
  <c r="S23" i="1" s="1"/>
  <c r="R35" i="1"/>
  <c r="Q56" i="1"/>
  <c r="S56" i="1" s="1"/>
  <c r="Q35" i="1"/>
  <c r="S35" i="1" s="1"/>
  <c r="R23" i="1"/>
  <c r="O23" i="1"/>
  <c r="Q34" i="1"/>
  <c r="S34" i="1" s="1"/>
  <c r="O68" i="1"/>
  <c r="Q78" i="1"/>
  <c r="S78" i="1" s="1"/>
  <c r="O56" i="1"/>
  <c r="R78" i="1"/>
  <c r="O35" i="1"/>
  <c r="O34" i="1"/>
  <c r="R34" i="1"/>
  <c r="O78" i="1"/>
  <c r="R68" i="1"/>
  <c r="Q74" i="1"/>
  <c r="S74" i="1" s="1"/>
  <c r="R69" i="1"/>
  <c r="R74" i="1"/>
  <c r="O69" i="1"/>
  <c r="O74" i="1"/>
  <c r="Q68" i="1"/>
  <c r="S68" i="1" s="1"/>
  <c r="N63" i="1" l="1"/>
  <c r="M63" i="1"/>
  <c r="Q63" i="1" s="1"/>
  <c r="S63" i="1" s="1"/>
  <c r="K63" i="1"/>
  <c r="R63" i="1" l="1"/>
  <c r="O63" i="1"/>
  <c r="N16" i="1" l="1"/>
  <c r="M16" i="1"/>
  <c r="K16" i="1"/>
  <c r="J16" i="1"/>
  <c r="J59" i="1"/>
  <c r="N33" i="1"/>
  <c r="M33" i="1"/>
  <c r="K33" i="1"/>
  <c r="J33" i="1"/>
  <c r="M59" i="1"/>
  <c r="K59" i="1"/>
  <c r="K58" i="1"/>
  <c r="J58" i="1"/>
  <c r="Q16" i="1" l="1"/>
  <c r="Q59" i="1"/>
  <c r="S59" i="1" s="1"/>
  <c r="R16" i="1"/>
  <c r="Q33" i="1"/>
  <c r="S33" i="1" s="1"/>
  <c r="R33" i="1"/>
  <c r="O16" i="1"/>
  <c r="O33" i="1"/>
  <c r="R59" i="1"/>
  <c r="O59" i="1"/>
  <c r="S16" i="1" l="1"/>
  <c r="N41" i="1"/>
  <c r="M41" i="1"/>
  <c r="K41" i="1"/>
  <c r="J41" i="1"/>
  <c r="R41" i="1" l="1"/>
  <c r="Q41" i="1"/>
  <c r="S41" i="1" s="1"/>
  <c r="O41" i="1"/>
  <c r="N66" i="1" l="1"/>
  <c r="M66" i="1"/>
  <c r="K66" i="1"/>
  <c r="J66" i="1"/>
  <c r="N61" i="1"/>
  <c r="M61" i="1"/>
  <c r="K61" i="1"/>
  <c r="J61" i="1"/>
  <c r="N58" i="1"/>
  <c r="M58" i="1"/>
  <c r="N55" i="1"/>
  <c r="M55" i="1"/>
  <c r="K55" i="1"/>
  <c r="J55" i="1"/>
  <c r="N53" i="1"/>
  <c r="M53" i="1"/>
  <c r="K53" i="1"/>
  <c r="J53" i="1"/>
  <c r="N49" i="1"/>
  <c r="M49" i="1"/>
  <c r="K49" i="1"/>
  <c r="J49" i="1"/>
  <c r="N47" i="1"/>
  <c r="M47" i="1"/>
  <c r="K47" i="1"/>
  <c r="J47" i="1"/>
  <c r="N43" i="1"/>
  <c r="M43" i="1"/>
  <c r="K43" i="1"/>
  <c r="J43" i="1"/>
  <c r="N32" i="1"/>
  <c r="M32" i="1"/>
  <c r="K32" i="1"/>
  <c r="J32" i="1"/>
  <c r="N31" i="1"/>
  <c r="M31" i="1"/>
  <c r="K31" i="1"/>
  <c r="J31" i="1"/>
  <c r="N30" i="1"/>
  <c r="M30" i="1"/>
  <c r="K30" i="1"/>
  <c r="J30" i="1"/>
  <c r="N29" i="1"/>
  <c r="M29" i="1"/>
  <c r="K29" i="1"/>
  <c r="J29" i="1"/>
  <c r="J83" i="1" l="1"/>
  <c r="K83" i="1"/>
  <c r="M83" i="1"/>
  <c r="N83" i="1"/>
  <c r="R66" i="1"/>
  <c r="Q47" i="1"/>
  <c r="S47" i="1" s="1"/>
  <c r="R31" i="1"/>
  <c r="R43" i="1"/>
  <c r="R55" i="1"/>
  <c r="Q66" i="1"/>
  <c r="S66" i="1" s="1"/>
  <c r="Q32" i="1"/>
  <c r="S32" i="1" s="1"/>
  <c r="Q30" i="1"/>
  <c r="S30" i="1" s="1"/>
  <c r="Q53" i="1"/>
  <c r="S53" i="1" s="1"/>
  <c r="Q43" i="1"/>
  <c r="S43" i="1" s="1"/>
  <c r="R30" i="1"/>
  <c r="R53" i="1"/>
  <c r="R47" i="1"/>
  <c r="Q58" i="1"/>
  <c r="S58" i="1" s="1"/>
  <c r="R29" i="1"/>
  <c r="R49" i="1"/>
  <c r="Q29" i="1"/>
  <c r="Q31" i="1"/>
  <c r="S31" i="1" s="1"/>
  <c r="Q55" i="1"/>
  <c r="S55" i="1" s="1"/>
  <c r="R61" i="1"/>
  <c r="Q49" i="1"/>
  <c r="S49" i="1" s="1"/>
  <c r="Q61" i="1"/>
  <c r="S61" i="1" s="1"/>
  <c r="R58" i="1"/>
  <c r="R32" i="1"/>
  <c r="O66" i="1"/>
  <c r="O61" i="1"/>
  <c r="O58" i="1"/>
  <c r="O55" i="1"/>
  <c r="O53" i="1"/>
  <c r="O49" i="1"/>
  <c r="O47" i="1"/>
  <c r="O43" i="1"/>
  <c r="O32" i="1"/>
  <c r="O31" i="1"/>
  <c r="O30" i="1"/>
  <c r="O29" i="1"/>
  <c r="Q83" i="1" l="1"/>
  <c r="R83" i="1"/>
  <c r="O83" i="1"/>
  <c r="S29" i="1"/>
  <c r="S83" i="1" s="1"/>
</calcChain>
</file>

<file path=xl/sharedStrings.xml><?xml version="1.0" encoding="utf-8"?>
<sst xmlns="http://schemas.openxmlformats.org/spreadsheetml/2006/main" count="270" uniqueCount="142">
  <si>
    <t>Total Retenciones y Aportes</t>
  </si>
  <si>
    <t>Estatus</t>
  </si>
  <si>
    <t>Seguro de Pensión (9.97%)</t>
  </si>
  <si>
    <t>Aportes Patronal</t>
  </si>
  <si>
    <t>Empleado (2.87%)</t>
  </si>
  <si>
    <t>Patronal (7.10%)</t>
  </si>
  <si>
    <t>Empleado (3.04%)</t>
  </si>
  <si>
    <t>Patronal (7.09%)</t>
  </si>
  <si>
    <t xml:space="preserve">No. </t>
  </si>
  <si>
    <t>Sub-total TSS</t>
  </si>
  <si>
    <t>Seguro de Salud (10.53%)</t>
  </si>
  <si>
    <t>Nombre</t>
  </si>
  <si>
    <t>Riesgos Laborales
(1.15%)</t>
  </si>
  <si>
    <t>Deducción
Empleado</t>
  </si>
  <si>
    <t>Fijo</t>
  </si>
  <si>
    <t>Auxiliar Administrativo II</t>
  </si>
  <si>
    <t>Secretaria</t>
  </si>
  <si>
    <t>Departamento de Comunicaciones</t>
  </si>
  <si>
    <t>Periodista</t>
  </si>
  <si>
    <t>Analista Financiero</t>
  </si>
  <si>
    <t>Auxiliar De Contabilidad</t>
  </si>
  <si>
    <t>Contador</t>
  </si>
  <si>
    <t>Neidy Annery Arias Cuevas</t>
  </si>
  <si>
    <t>Esmeralda Ramon De Heredia</t>
  </si>
  <si>
    <t>Rauil Eduardo Polanco Pinales</t>
  </si>
  <si>
    <t>Jesus David Alejo Reinoso</t>
  </si>
  <si>
    <t>Juan Sanchez De Los Santos</t>
  </si>
  <si>
    <t>Dirección de Planificación Y Desarrollo</t>
  </si>
  <si>
    <t>Departamento Aseguramiento de la Calidad de los Alimentos</t>
  </si>
  <si>
    <t>Leidy Adalgisa De Jesus De Abad</t>
  </si>
  <si>
    <t>Departamento de Nutrición</t>
  </si>
  <si>
    <t>Ana Indhira Zabala Alcantara</t>
  </si>
  <si>
    <t>División de Salud Visual</t>
  </si>
  <si>
    <t>Odontologo Supervisor</t>
  </si>
  <si>
    <t>Wendy Rossina Perez Cuello</t>
  </si>
  <si>
    <t>Creiddy Esmeralda Peña Torres</t>
  </si>
  <si>
    <t>Claudia Ivette Thomas Pellerano</t>
  </si>
  <si>
    <t>Oftalmologo</t>
  </si>
  <si>
    <t>ISR 
Ley 11-92</t>
  </si>
  <si>
    <t>Sueldo Neto 
en RD$</t>
  </si>
  <si>
    <t>Seguridad Social (Ley No.87-01)</t>
  </si>
  <si>
    <t>Totales en RD$</t>
  </si>
  <si>
    <t>Género</t>
  </si>
  <si>
    <t>Masculino</t>
  </si>
  <si>
    <t>Femenino</t>
  </si>
  <si>
    <t>Wenddy Yohelina Rodriguez Jimenez</t>
  </si>
  <si>
    <t>Tecnico Adm</t>
  </si>
  <si>
    <t xml:space="preserve">otros </t>
  </si>
  <si>
    <t>Descuentos</t>
  </si>
  <si>
    <t>División de Salud Bucal</t>
  </si>
  <si>
    <t>Ricardo Orlando Sanchez Castillo</t>
  </si>
  <si>
    <t>Soporte De Usuario</t>
  </si>
  <si>
    <t>Dirección  Financiera</t>
  </si>
  <si>
    <t>Departamento de Contabilidad</t>
  </si>
  <si>
    <t>Direccion de Tecnología de la Información Y Comunicación</t>
  </si>
  <si>
    <t>Coordinador (A) Regional De Nutrición</t>
  </si>
  <si>
    <t>Tecnico De Alimentacion Escolar</t>
  </si>
  <si>
    <t>Dirección de Formulacion y Evaluacion Nutricional</t>
  </si>
  <si>
    <t>Cargo En Nomina</t>
  </si>
  <si>
    <t xml:space="preserve"> Cargo Interinato</t>
  </si>
  <si>
    <t>Encargada De La División De Evaluación Nutricional</t>
  </si>
  <si>
    <t>Inspectora De Aseguramiento De La Calidad De Los Alimentos</t>
  </si>
  <si>
    <t>Encargada De La División De Salud Bucal</t>
  </si>
  <si>
    <t>Encargada De La División De Salud Visual</t>
  </si>
  <si>
    <t>Analista De Sistemas Informaticos</t>
  </si>
  <si>
    <t>Sueldo Interinato
en RD$</t>
  </si>
  <si>
    <r>
      <rPr>
        <b/>
        <sz val="10"/>
        <color theme="1"/>
        <rFont val="Malgun Gothic"/>
        <family val="2"/>
      </rPr>
      <t>CAPITULO:</t>
    </r>
    <r>
      <rPr>
        <sz val="10"/>
        <color theme="1"/>
        <rFont val="Malgun Gothic"/>
        <family val="2"/>
      </rPr>
      <t xml:space="preserve"> 0206          </t>
    </r>
    <r>
      <rPr>
        <b/>
        <sz val="10"/>
        <color theme="1"/>
        <rFont val="Malgun Gothic"/>
        <family val="2"/>
      </rPr>
      <t xml:space="preserve">SUBCAPITULO: </t>
    </r>
    <r>
      <rPr>
        <sz val="10"/>
        <color theme="1"/>
        <rFont val="Malgun Gothic"/>
        <family val="2"/>
      </rPr>
      <t xml:space="preserve">01        </t>
    </r>
    <r>
      <rPr>
        <b/>
        <sz val="10"/>
        <color theme="1"/>
        <rFont val="Malgun Gothic"/>
        <family val="2"/>
      </rPr>
      <t xml:space="preserve">  DAF: </t>
    </r>
    <r>
      <rPr>
        <sz val="10"/>
        <color theme="1"/>
        <rFont val="Malgun Gothic"/>
        <family val="2"/>
      </rPr>
      <t xml:space="preserve">01         </t>
    </r>
    <r>
      <rPr>
        <b/>
        <sz val="10"/>
        <color theme="1"/>
        <rFont val="Malgun Gothic"/>
        <family val="2"/>
      </rPr>
      <t xml:space="preserve"> UE:</t>
    </r>
    <r>
      <rPr>
        <sz val="10"/>
        <color theme="1"/>
        <rFont val="Malgun Gothic"/>
        <family val="2"/>
      </rPr>
      <t xml:space="preserve"> 0010          </t>
    </r>
    <r>
      <rPr>
        <b/>
        <sz val="10"/>
        <color theme="1"/>
        <rFont val="Malgun Gothic"/>
        <family val="2"/>
      </rPr>
      <t xml:space="preserve">PROGRAMA: </t>
    </r>
    <r>
      <rPr>
        <sz val="10"/>
        <color theme="1"/>
        <rFont val="Malgun Gothic"/>
        <family val="2"/>
      </rPr>
      <t xml:space="preserve">16          </t>
    </r>
    <r>
      <rPr>
        <b/>
        <sz val="10"/>
        <color theme="1"/>
        <rFont val="Malgun Gothic"/>
        <family val="2"/>
      </rPr>
      <t xml:space="preserve">SUBPROGRAMA: </t>
    </r>
    <r>
      <rPr>
        <sz val="10"/>
        <color theme="1"/>
        <rFont val="Malgun Gothic"/>
        <family val="2"/>
      </rPr>
      <t xml:space="preserve">01         </t>
    </r>
    <r>
      <rPr>
        <b/>
        <sz val="10"/>
        <color theme="1"/>
        <rFont val="Malgun Gothic"/>
        <family val="2"/>
      </rPr>
      <t xml:space="preserve"> PROYECTO:</t>
    </r>
    <r>
      <rPr>
        <sz val="10"/>
        <color theme="1"/>
        <rFont val="Malgun Gothic"/>
        <family val="2"/>
      </rPr>
      <t xml:space="preserve"> 00          </t>
    </r>
    <r>
      <rPr>
        <b/>
        <sz val="10"/>
        <color theme="1"/>
        <rFont val="Malgun Gothic"/>
        <family val="2"/>
      </rPr>
      <t>ACTIVIDAD</t>
    </r>
    <r>
      <rPr>
        <sz val="10"/>
        <color theme="1"/>
        <rFont val="Malgun Gothic"/>
        <family val="2"/>
      </rPr>
      <t xml:space="preserve">: 0001         </t>
    </r>
    <r>
      <rPr>
        <b/>
        <sz val="10"/>
        <color theme="1"/>
        <rFont val="Malgun Gothic"/>
        <family val="2"/>
      </rPr>
      <t xml:space="preserve"> CUENTA:</t>
    </r>
    <r>
      <rPr>
        <sz val="10"/>
        <color theme="1"/>
        <rFont val="Malgun Gothic"/>
        <family val="2"/>
      </rPr>
      <t xml:space="preserve"> 2.1.1.2.11       </t>
    </r>
    <r>
      <rPr>
        <b/>
        <sz val="10"/>
        <color theme="1"/>
        <rFont val="Malgun Gothic"/>
        <family val="2"/>
      </rPr>
      <t>FONDO</t>
    </r>
    <r>
      <rPr>
        <sz val="10"/>
        <color theme="1"/>
        <rFont val="Malgun Gothic"/>
        <family val="2"/>
      </rPr>
      <t>: 0100</t>
    </r>
  </si>
  <si>
    <t xml:space="preserve">Analista de Planificacion </t>
  </si>
  <si>
    <t>Departamento de Presupuesto</t>
  </si>
  <si>
    <t>Joanel Alexander George Castillo</t>
  </si>
  <si>
    <t>Encargado Departamento de Presupuesto</t>
  </si>
  <si>
    <t>Dismerda Ramirez Ruiz</t>
  </si>
  <si>
    <t>Tecnico</t>
  </si>
  <si>
    <t>Publicista</t>
  </si>
  <si>
    <t>Otto Roberto De Los Santos Figuereo</t>
  </si>
  <si>
    <t>Oscary Elizabeth De Jesus Abad</t>
  </si>
  <si>
    <t>Empacador</t>
  </si>
  <si>
    <t>División de  Almacén Y Suministro</t>
  </si>
  <si>
    <t>Coordinador Administrativo</t>
  </si>
  <si>
    <t>Anna Carolyn De Leon Ogando</t>
  </si>
  <si>
    <t>Departamento de Registro, Control y Nómina de Personal</t>
  </si>
  <si>
    <t>Wirjin Daniel Sanchez Amancio</t>
  </si>
  <si>
    <t>Angie Nicole Parra Rodriguez</t>
  </si>
  <si>
    <t>Analista De Recursos Humanos</t>
  </si>
  <si>
    <t>Yudelka Alexandra Marte Mendez</t>
  </si>
  <si>
    <t>Dirección Administrativa</t>
  </si>
  <si>
    <t>Analista de Compras y Contrataciones</t>
  </si>
  <si>
    <t>Estefania Perez Mora</t>
  </si>
  <si>
    <t>Departamento de Servicios Estudiantiles</t>
  </si>
  <si>
    <t>Ashley Gisselle Reyes Romano</t>
  </si>
  <si>
    <t>Promotor Social</t>
  </si>
  <si>
    <t>Yorlenny Herrera Duran</t>
  </si>
  <si>
    <t>Auxiliar Administrativo</t>
  </si>
  <si>
    <t>Analista de Medios Digitales</t>
  </si>
  <si>
    <t>Engie Jehanni Peña Calderon</t>
  </si>
  <si>
    <t>Tecnico de operaciones del programa de Alimentación Escolar</t>
  </si>
  <si>
    <t>Departamento de Fiscalización Y Control</t>
  </si>
  <si>
    <t>Jesus Miguel Silverio Beltre</t>
  </si>
  <si>
    <t xml:space="preserve">Auxiliar Administrativo </t>
  </si>
  <si>
    <t>Analista de Fiscalización</t>
  </si>
  <si>
    <t>Maigualida Masiel Mena Medina</t>
  </si>
  <si>
    <t>Auxiliar De Recursos Humanos</t>
  </si>
  <si>
    <t>Ana Maria Batista Almonte</t>
  </si>
  <si>
    <t>Departamento de Reclutamiento y Selección de Personal</t>
  </si>
  <si>
    <t>Auxiliar Administrativo I</t>
  </si>
  <si>
    <t>Dirección Ejecutiva</t>
  </si>
  <si>
    <t xml:space="preserve">Encargada Regional de Bienestar Estudiantil </t>
  </si>
  <si>
    <t xml:space="preserve">Helen Alexandra Suarez Hernandez </t>
  </si>
  <si>
    <t>Departamento de Compras y Contrataciones</t>
  </si>
  <si>
    <t>Leidy Massiel Mendez Florentino</t>
  </si>
  <si>
    <t>Regional La Vega</t>
  </si>
  <si>
    <t>Jose Rafael De La Mota Peña</t>
  </si>
  <si>
    <t>Supervisor Desayuno Escolar</t>
  </si>
  <si>
    <t>Encargado Regional La Vega</t>
  </si>
  <si>
    <t>Lisbeth Vallejo</t>
  </si>
  <si>
    <t>Aracne De La Rosa Veras</t>
  </si>
  <si>
    <t>Tecnico De Compras</t>
  </si>
  <si>
    <t>Encargada</t>
  </si>
  <si>
    <t>Departamento de Elaboración de Documentos Legales</t>
  </si>
  <si>
    <t>Pamela Nicole Thomas Troncoso</t>
  </si>
  <si>
    <t>Recepcionista</t>
  </si>
  <si>
    <t>Cinthia Isabel Nuñez Rodriguez</t>
  </si>
  <si>
    <t>Supervisor De Almacen</t>
  </si>
  <si>
    <t>Yicauris Alfonsis Encarnacion Encarnacion</t>
  </si>
  <si>
    <t>Melissa Carolina Tiburcio Perez</t>
  </si>
  <si>
    <t>Julio Angel Henriquez Diaz</t>
  </si>
  <si>
    <t>Marinelva Altagracia Ureña Santiago</t>
  </si>
  <si>
    <t>Oliver Roman Cleto</t>
  </si>
  <si>
    <t>Shiliam Ivonne Roustand Calcaño</t>
  </si>
  <si>
    <t>Departamento de Servicios Generales</t>
  </si>
  <si>
    <t>Supervisor de Distrito</t>
  </si>
  <si>
    <t xml:space="preserve">Miguel Antonio Luciano Rodriguez </t>
  </si>
  <si>
    <t>Tècnico de Contabilidad</t>
  </si>
  <si>
    <t>Departamento Fiscalizacion y Control</t>
  </si>
  <si>
    <t>Manuel Enrique Caceres De Jesus</t>
  </si>
  <si>
    <t>Supervisor</t>
  </si>
  <si>
    <t>Francisco Ramirez Frias</t>
  </si>
  <si>
    <t>Oficina de Acceso a la Información Pública</t>
  </si>
  <si>
    <t>Julia Feliz Peña</t>
  </si>
  <si>
    <t>Analista De Planificacion Y Desarrollo</t>
  </si>
  <si>
    <t>Responsable De La Oficina De Acceso A la Información</t>
  </si>
  <si>
    <t>Nómina Administrativa Interinato Octubre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</si>
</sst>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43" formatCode="_(* #,##0.00_);_(* \(#,##0.00\);_(* &quot;-&quot;??_);_(@_)"/>
    <numFmt numFmtId="164" formatCode="_-* #,##0.00_-;\-* #,##0.00_-;_-* &quot;-&quot;??_-;_-@_-"/>
  </numFmts>
  <fonts count="3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Palatino Linotype"/>
      <family val="1"/>
    </font>
    <font>
      <b/>
      <sz val="11"/>
      <color theme="0"/>
      <name val="Malgun Gothic"/>
      <family val="2"/>
    </font>
    <font>
      <b/>
      <sz val="10"/>
      <color theme="1"/>
      <name val="Malgun Gothic"/>
      <family val="2"/>
    </font>
    <font>
      <b/>
      <sz val="9"/>
      <color theme="1"/>
      <name val="Malgun Gothic"/>
      <family val="2"/>
    </font>
    <font>
      <sz val="10"/>
      <color theme="1"/>
      <name val="Malgun Gothic"/>
      <family val="2"/>
    </font>
    <font>
      <b/>
      <u val="double"/>
      <sz val="10"/>
      <color theme="1"/>
      <name val="Malgun Gothic"/>
      <family val="2"/>
    </font>
    <font>
      <b/>
      <i/>
      <u/>
      <sz val="10"/>
      <color theme="1"/>
      <name val="Malgun Gothic"/>
      <family val="2"/>
    </font>
    <font>
      <i/>
      <sz val="10"/>
      <color theme="1"/>
      <name val="Malgun Gothic"/>
      <family val="2"/>
    </font>
    <font>
      <b/>
      <sz val="16"/>
      <color theme="2" tint="-0.749992370372631"/>
      <name val="Bell MT"/>
      <family val="1"/>
    </font>
    <font>
      <b/>
      <i/>
      <sz val="10"/>
      <color theme="1"/>
      <name val="Malgun Gothic"/>
      <family val="2"/>
    </font>
    <font>
      <sz val="9"/>
      <color theme="1"/>
      <name val="Malgun Gothic"/>
      <family val="2"/>
    </font>
    <font>
      <b/>
      <sz val="11"/>
      <name val="Malgun Gothic"/>
      <family val="2"/>
    </font>
    <font>
      <b/>
      <sz val="10"/>
      <name val="Malgun Gothic"/>
      <family val="2"/>
    </font>
    <font>
      <sz val="10"/>
      <name val="Malgun Gothic"/>
      <family val="2"/>
    </font>
    <font>
      <b/>
      <sz val="12"/>
      <color theme="1"/>
      <name val="Calibri"/>
      <family val="2"/>
      <scheme val="minor"/>
    </font>
    <font>
      <sz val="11"/>
      <color rgb="FF9C5700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54">
    <xf numFmtId="0" fontId="0" fillId="0" borderId="0"/>
    <xf numFmtId="0" fontId="2" fillId="0" borderId="0"/>
    <xf numFmtId="0" fontId="5" fillId="0" borderId="0" applyNumberFormat="0" applyFill="0" applyBorder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8" fillId="0" borderId="0" applyNumberFormat="0" applyFill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0" applyNumberFormat="0" applyBorder="0" applyAlignment="0" applyProtection="0"/>
    <xf numFmtId="0" fontId="12" fillId="6" borderId="5" applyNumberFormat="0" applyAlignment="0" applyProtection="0"/>
    <xf numFmtId="0" fontId="13" fillId="7" borderId="6" applyNumberFormat="0" applyAlignment="0" applyProtection="0"/>
    <xf numFmtId="0" fontId="14" fillId="7" borderId="5" applyNumberFormat="0" applyAlignment="0" applyProtection="0"/>
    <xf numFmtId="0" fontId="15" fillId="0" borderId="7" applyNumberFormat="0" applyFill="0" applyAlignment="0" applyProtection="0"/>
    <xf numFmtId="0" fontId="16" fillId="8" borderId="8" applyNumberFormat="0" applyAlignment="0" applyProtection="0"/>
    <xf numFmtId="0" fontId="17" fillId="0" borderId="0" applyNumberFormat="0" applyFill="0" applyBorder="0" applyAlignment="0" applyProtection="0"/>
    <xf numFmtId="0" fontId="4" fillId="9" borderId="9" applyNumberFormat="0" applyFont="0" applyAlignment="0" applyProtection="0"/>
    <xf numFmtId="0" fontId="18" fillId="0" borderId="0" applyNumberFormat="0" applyFill="0" applyBorder="0" applyAlignment="0" applyProtection="0"/>
    <xf numFmtId="0" fontId="1" fillId="0" borderId="10" applyNumberFormat="0" applyFill="0" applyAlignment="0" applyProtection="0"/>
    <xf numFmtId="0" fontId="19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19" fillId="25" borderId="0" applyNumberFormat="0" applyBorder="0" applyAlignment="0" applyProtection="0"/>
    <xf numFmtId="0" fontId="19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19" fillId="29" borderId="0" applyNumberFormat="0" applyBorder="0" applyAlignment="0" applyProtection="0"/>
    <xf numFmtId="0" fontId="19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19" fillId="33" borderId="0" applyNumberFormat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35" fillId="5" borderId="0" applyNumberFormat="0" applyBorder="0" applyAlignment="0" applyProtection="0"/>
    <xf numFmtId="0" fontId="4" fillId="13" borderId="0" applyNumberFormat="0" applyBorder="0" applyAlignment="0" applyProtection="0"/>
    <xf numFmtId="0" fontId="4" fillId="17" borderId="0" applyNumberFormat="0" applyBorder="0" applyAlignment="0" applyProtection="0"/>
    <xf numFmtId="0" fontId="4" fillId="21" borderId="0" applyNumberFormat="0" applyBorder="0" applyAlignment="0" applyProtection="0"/>
    <xf numFmtId="0" fontId="4" fillId="25" borderId="0" applyNumberFormat="0" applyBorder="0" applyAlignment="0" applyProtection="0"/>
    <xf numFmtId="0" fontId="4" fillId="29" borderId="0" applyNumberFormat="0" applyBorder="0" applyAlignment="0" applyProtection="0"/>
    <xf numFmtId="0" fontId="4" fillId="33" borderId="0" applyNumberFormat="0" applyBorder="0" applyAlignment="0" applyProtection="0"/>
    <xf numFmtId="164" fontId="4" fillId="0" borderId="0" applyFont="0" applyFill="0" applyBorder="0" applyAlignment="0" applyProtection="0"/>
  </cellStyleXfs>
  <cellXfs count="85">
    <xf numFmtId="0" fontId="0" fillId="0" borderId="0" xfId="0"/>
    <xf numFmtId="0" fontId="3" fillId="2" borderId="0" xfId="0" applyFont="1" applyFill="1"/>
    <xf numFmtId="0" fontId="0" fillId="2" borderId="0" xfId="0" applyFill="1"/>
    <xf numFmtId="4" fontId="0" fillId="2" borderId="0" xfId="0" applyNumberFormat="1" applyFill="1" applyAlignment="1">
      <alignment horizontal="right" vertical="center"/>
    </xf>
    <xf numFmtId="0" fontId="0" fillId="2" borderId="0" xfId="0" applyFill="1" applyAlignment="1">
      <alignment horizontal="right"/>
    </xf>
    <xf numFmtId="0" fontId="0" fillId="2" borderId="0" xfId="0" applyFill="1" applyAlignment="1">
      <alignment horizontal="center"/>
    </xf>
    <xf numFmtId="4" fontId="20" fillId="2" borderId="0" xfId="0" applyNumberFormat="1" applyFont="1" applyFill="1" applyAlignment="1">
      <alignment vertical="top"/>
    </xf>
    <xf numFmtId="0" fontId="24" fillId="2" borderId="0" xfId="0" applyFont="1" applyFill="1" applyAlignment="1">
      <alignment horizontal="center" vertical="center"/>
    </xf>
    <xf numFmtId="0" fontId="24" fillId="2" borderId="0" xfId="0" applyFont="1" applyFill="1" applyAlignment="1">
      <alignment vertical="center"/>
    </xf>
    <xf numFmtId="4" fontId="24" fillId="2" borderId="0" xfId="0" applyNumberFormat="1" applyFont="1" applyFill="1" applyAlignment="1">
      <alignment horizontal="center" vertical="center"/>
    </xf>
    <xf numFmtId="0" fontId="29" fillId="2" borderId="0" xfId="1" applyFont="1" applyFill="1" applyAlignment="1">
      <alignment horizontal="center" vertical="center"/>
    </xf>
    <xf numFmtId="0" fontId="30" fillId="2" borderId="0" xfId="0" applyFont="1" applyFill="1" applyAlignment="1">
      <alignment vertical="top"/>
    </xf>
    <xf numFmtId="0" fontId="23" fillId="36" borderId="12" xfId="0" applyFont="1" applyFill="1" applyBorder="1" applyAlignment="1">
      <alignment horizontal="center" vertical="center" wrapText="1"/>
    </xf>
    <xf numFmtId="43" fontId="21" fillId="34" borderId="13" xfId="45" applyFont="1" applyFill="1" applyBorder="1" applyAlignment="1">
      <alignment horizontal="center" vertical="center"/>
    </xf>
    <xf numFmtId="0" fontId="24" fillId="37" borderId="0" xfId="0" applyFont="1" applyFill="1" applyAlignment="1">
      <alignment vertical="center"/>
    </xf>
    <xf numFmtId="0" fontId="33" fillId="2" borderId="0" xfId="0" applyFont="1" applyFill="1" applyAlignment="1">
      <alignment vertical="center"/>
    </xf>
    <xf numFmtId="0" fontId="24" fillId="0" borderId="0" xfId="0" applyFont="1" applyAlignment="1">
      <alignment vertical="center"/>
    </xf>
    <xf numFmtId="0" fontId="31" fillId="37" borderId="15" xfId="0" applyFont="1" applyFill="1" applyBorder="1"/>
    <xf numFmtId="0" fontId="31" fillId="37" borderId="15" xfId="0" applyFont="1" applyFill="1" applyBorder="1" applyAlignment="1">
      <alignment horizontal="center"/>
    </xf>
    <xf numFmtId="4" fontId="33" fillId="0" borderId="1" xfId="0" applyNumberFormat="1" applyFont="1" applyBorder="1" applyAlignment="1">
      <alignment horizontal="center" vertical="center"/>
    </xf>
    <xf numFmtId="4" fontId="17" fillId="2" borderId="0" xfId="0" applyNumberFormat="1" applyFont="1" applyFill="1" applyAlignment="1">
      <alignment horizontal="right" vertical="center"/>
    </xf>
    <xf numFmtId="0" fontId="31" fillId="37" borderId="14" xfId="0" applyFont="1" applyFill="1" applyBorder="1" applyAlignment="1">
      <alignment vertical="center"/>
    </xf>
    <xf numFmtId="0" fontId="0" fillId="2" borderId="0" xfId="0" applyFill="1" applyAlignment="1">
      <alignment horizontal="center" vertical="center"/>
    </xf>
    <xf numFmtId="0" fontId="34" fillId="2" borderId="0" xfId="0" applyFont="1" applyFill="1" applyAlignment="1">
      <alignment horizontal="center" vertical="center"/>
    </xf>
    <xf numFmtId="0" fontId="21" fillId="34" borderId="1" xfId="0" applyFont="1" applyFill="1" applyBorder="1" applyAlignment="1">
      <alignment horizontal="center" vertical="center"/>
    </xf>
    <xf numFmtId="0" fontId="22" fillId="35" borderId="1" xfId="0" applyFont="1" applyFill="1" applyBorder="1" applyAlignment="1">
      <alignment horizontal="center" vertical="center" wrapText="1"/>
    </xf>
    <xf numFmtId="0" fontId="22" fillId="35" borderId="12" xfId="0" applyFont="1" applyFill="1" applyBorder="1" applyAlignment="1">
      <alignment horizontal="center" vertical="center" wrapText="1"/>
    </xf>
    <xf numFmtId="4" fontId="33" fillId="37" borderId="1" xfId="0" applyNumberFormat="1" applyFont="1" applyFill="1" applyBorder="1" applyAlignment="1">
      <alignment horizontal="center" vertical="center"/>
    </xf>
    <xf numFmtId="4" fontId="33" fillId="37" borderId="15" xfId="0" applyNumberFormat="1" applyFont="1" applyFill="1" applyBorder="1" applyAlignment="1">
      <alignment horizontal="center" vertical="center"/>
    </xf>
    <xf numFmtId="0" fontId="31" fillId="37" borderId="14" xfId="0" quotePrefix="1" applyFont="1" applyFill="1" applyBorder="1" applyAlignment="1">
      <alignment horizontal="left" vertical="center"/>
    </xf>
    <xf numFmtId="0" fontId="21" fillId="34" borderId="12" xfId="0" applyFont="1" applyFill="1" applyBorder="1" applyAlignment="1">
      <alignment horizontal="center" vertical="center" wrapText="1"/>
    </xf>
    <xf numFmtId="0" fontId="21" fillId="34" borderId="13" xfId="0" applyFont="1" applyFill="1" applyBorder="1" applyAlignment="1">
      <alignment horizontal="center" vertical="center" wrapText="1"/>
    </xf>
    <xf numFmtId="0" fontId="21" fillId="34" borderId="20" xfId="0" applyFont="1" applyFill="1" applyBorder="1" applyAlignment="1">
      <alignment horizontal="center" vertical="center" wrapText="1"/>
    </xf>
    <xf numFmtId="0" fontId="31" fillId="37" borderId="11" xfId="0" applyFont="1" applyFill="1" applyBorder="1"/>
    <xf numFmtId="0" fontId="33" fillId="0" borderId="1" xfId="0" applyFont="1" applyBorder="1" applyAlignment="1">
      <alignment horizontal="center" vertical="center"/>
    </xf>
    <xf numFmtId="0" fontId="33" fillId="0" borderId="1" xfId="0" applyFont="1" applyBorder="1" applyAlignment="1">
      <alignment vertical="center"/>
    </xf>
    <xf numFmtId="0" fontId="33" fillId="0" borderId="1" xfId="0" quotePrefix="1" applyFont="1" applyBorder="1" applyAlignment="1">
      <alignment horizontal="center" vertical="center"/>
    </xf>
    <xf numFmtId="0" fontId="33" fillId="0" borderId="14" xfId="0" applyFont="1" applyBorder="1" applyAlignment="1">
      <alignment horizontal="center" vertical="center"/>
    </xf>
    <xf numFmtId="0" fontId="33" fillId="0" borderId="15" xfId="0" applyFont="1" applyBorder="1" applyAlignment="1">
      <alignment vertical="center"/>
    </xf>
    <xf numFmtId="0" fontId="24" fillId="0" borderId="1" xfId="0" applyFont="1" applyBorder="1" applyAlignment="1">
      <alignment vertical="center"/>
    </xf>
    <xf numFmtId="4" fontId="33" fillId="2" borderId="1" xfId="0" applyNumberFormat="1" applyFont="1" applyFill="1" applyBorder="1" applyAlignment="1">
      <alignment horizontal="center" vertical="center"/>
    </xf>
    <xf numFmtId="0" fontId="33" fillId="0" borderId="1" xfId="0" applyFont="1" applyBorder="1" applyAlignment="1">
      <alignment horizontal="left" vertical="center" wrapText="1"/>
    </xf>
    <xf numFmtId="0" fontId="33" fillId="0" borderId="15" xfId="0" applyFont="1" applyBorder="1" applyAlignment="1">
      <alignment horizontal="left" vertical="center" wrapText="1"/>
    </xf>
    <xf numFmtId="0" fontId="33" fillId="0" borderId="17" xfId="0" applyFont="1" applyBorder="1" applyAlignment="1">
      <alignment horizontal="center" vertical="center"/>
    </xf>
    <xf numFmtId="0" fontId="33" fillId="0" borderId="17" xfId="0" applyFont="1" applyBorder="1" applyAlignment="1">
      <alignment vertical="center"/>
    </xf>
    <xf numFmtId="4" fontId="33" fillId="0" borderId="13" xfId="0" applyNumberFormat="1" applyFont="1" applyBorder="1" applyAlignment="1">
      <alignment horizontal="center" vertical="center"/>
    </xf>
    <xf numFmtId="0" fontId="33" fillId="2" borderId="1" xfId="0" applyFont="1" applyFill="1" applyBorder="1" applyAlignment="1">
      <alignment vertical="center"/>
    </xf>
    <xf numFmtId="0" fontId="33" fillId="2" borderId="1" xfId="0" applyFont="1" applyFill="1" applyBorder="1" applyAlignment="1">
      <alignment horizontal="center" vertical="center"/>
    </xf>
    <xf numFmtId="4" fontId="33" fillId="0" borderId="15" xfId="0" applyNumberFormat="1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31" fillId="37" borderId="21" xfId="0" applyFont="1" applyFill="1" applyBorder="1" applyAlignment="1">
      <alignment vertical="center"/>
    </xf>
    <xf numFmtId="0" fontId="33" fillId="0" borderId="1" xfId="0" quotePrefix="1" applyFont="1" applyBorder="1" applyAlignment="1">
      <alignment horizontal="left" vertical="center"/>
    </xf>
    <xf numFmtId="4" fontId="24" fillId="2" borderId="0" xfId="0" applyNumberFormat="1" applyFont="1" applyFill="1" applyAlignment="1">
      <alignment vertical="center"/>
    </xf>
    <xf numFmtId="0" fontId="32" fillId="0" borderId="1" xfId="0" applyFont="1" applyBorder="1" applyAlignment="1">
      <alignment vertical="center"/>
    </xf>
    <xf numFmtId="0" fontId="22" fillId="0" borderId="1" xfId="0" applyFont="1" applyBorder="1" applyAlignment="1">
      <alignment vertical="center"/>
    </xf>
    <xf numFmtId="0" fontId="32" fillId="0" borderId="17" xfId="0" applyFont="1" applyBorder="1" applyAlignment="1">
      <alignment vertical="center"/>
    </xf>
    <xf numFmtId="0" fontId="32" fillId="0" borderId="1" xfId="0" quotePrefix="1" applyFont="1" applyBorder="1" applyAlignment="1">
      <alignment horizontal="left" vertical="center"/>
    </xf>
    <xf numFmtId="0" fontId="32" fillId="2" borderId="1" xfId="0" applyFont="1" applyFill="1" applyBorder="1" applyAlignment="1">
      <alignment vertical="center"/>
    </xf>
    <xf numFmtId="0" fontId="31" fillId="37" borderId="11" xfId="0" applyFont="1" applyFill="1" applyBorder="1" applyAlignment="1">
      <alignment horizontal="center"/>
    </xf>
    <xf numFmtId="4" fontId="33" fillId="2" borderId="15" xfId="0" applyNumberFormat="1" applyFont="1" applyFill="1" applyBorder="1" applyAlignment="1">
      <alignment horizontal="center" vertical="center"/>
    </xf>
    <xf numFmtId="0" fontId="33" fillId="2" borderId="11" xfId="0" applyFont="1" applyFill="1" applyBorder="1" applyAlignment="1">
      <alignment vertical="center"/>
    </xf>
    <xf numFmtId="0" fontId="31" fillId="37" borderId="22" xfId="0" applyFont="1" applyFill="1" applyBorder="1" applyAlignment="1">
      <alignment vertical="center"/>
    </xf>
    <xf numFmtId="0" fontId="31" fillId="2" borderId="17" xfId="0" applyFont="1" applyFill="1" applyBorder="1" applyAlignment="1">
      <alignment horizontal="right" vertical="center"/>
    </xf>
    <xf numFmtId="0" fontId="31" fillId="2" borderId="18" xfId="0" applyFont="1" applyFill="1" applyBorder="1" applyAlignment="1">
      <alignment horizontal="right" vertical="center"/>
    </xf>
    <xf numFmtId="0" fontId="26" fillId="2" borderId="0" xfId="0" applyFont="1" applyFill="1" applyAlignment="1">
      <alignment horizontal="center" vertical="center"/>
    </xf>
    <xf numFmtId="0" fontId="21" fillId="34" borderId="1" xfId="0" applyFont="1" applyFill="1" applyBorder="1" applyAlignment="1">
      <alignment horizontal="center" vertical="center"/>
    </xf>
    <xf numFmtId="0" fontId="21" fillId="34" borderId="1" xfId="0" applyFont="1" applyFill="1" applyBorder="1" applyAlignment="1">
      <alignment horizontal="center" vertical="center" wrapText="1"/>
    </xf>
    <xf numFmtId="0" fontId="21" fillId="34" borderId="12" xfId="0" applyFont="1" applyFill="1" applyBorder="1" applyAlignment="1">
      <alignment horizontal="center" vertical="center" wrapText="1"/>
    </xf>
    <xf numFmtId="0" fontId="22" fillId="35" borderId="1" xfId="0" applyFont="1" applyFill="1" applyBorder="1" applyAlignment="1">
      <alignment horizontal="center" vertical="center" wrapText="1"/>
    </xf>
    <xf numFmtId="0" fontId="22" fillId="35" borderId="12" xfId="0" applyFont="1" applyFill="1" applyBorder="1" applyAlignment="1">
      <alignment horizontal="center" vertical="center" wrapText="1"/>
    </xf>
    <xf numFmtId="0" fontId="22" fillId="35" borderId="1" xfId="0" applyFont="1" applyFill="1" applyBorder="1" applyAlignment="1">
      <alignment horizontal="center" vertical="center"/>
    </xf>
    <xf numFmtId="0" fontId="21" fillId="34" borderId="16" xfId="0" applyFont="1" applyFill="1" applyBorder="1" applyAlignment="1">
      <alignment horizontal="center" vertical="center" wrapText="1"/>
    </xf>
    <xf numFmtId="0" fontId="21" fillId="34" borderId="18" xfId="0" applyFont="1" applyFill="1" applyBorder="1" applyAlignment="1">
      <alignment horizontal="center" vertical="center" wrapText="1"/>
    </xf>
    <xf numFmtId="4" fontId="21" fillId="34" borderId="1" xfId="0" applyNumberFormat="1" applyFont="1" applyFill="1" applyBorder="1" applyAlignment="1">
      <alignment horizontal="center" vertical="center" wrapText="1"/>
    </xf>
    <xf numFmtId="4" fontId="21" fillId="34" borderId="12" xfId="0" applyNumberFormat="1" applyFont="1" applyFill="1" applyBorder="1" applyAlignment="1">
      <alignment horizontal="center" vertical="center" wrapText="1"/>
    </xf>
    <xf numFmtId="0" fontId="21" fillId="34" borderId="14" xfId="0" applyFont="1" applyFill="1" applyBorder="1" applyAlignment="1">
      <alignment horizontal="center" vertical="center" wrapText="1"/>
    </xf>
    <xf numFmtId="0" fontId="21" fillId="34" borderId="19" xfId="0" applyFont="1" applyFill="1" applyBorder="1" applyAlignment="1">
      <alignment horizontal="center" vertical="center" wrapText="1"/>
    </xf>
    <xf numFmtId="0" fontId="21" fillId="34" borderId="12" xfId="0" applyFont="1" applyFill="1" applyBorder="1" applyAlignment="1">
      <alignment horizontal="center" vertical="center"/>
    </xf>
    <xf numFmtId="0" fontId="25" fillId="2" borderId="0" xfId="0" applyFont="1" applyFill="1" applyAlignment="1">
      <alignment horizontal="center" vertical="center"/>
    </xf>
    <xf numFmtId="0" fontId="27" fillId="2" borderId="0" xfId="1" applyFont="1" applyFill="1" applyAlignment="1">
      <alignment horizontal="center" vertical="center"/>
    </xf>
    <xf numFmtId="0" fontId="28" fillId="2" borderId="0" xfId="1" quotePrefix="1" applyFont="1" applyFill="1" applyAlignment="1">
      <alignment horizontal="center"/>
    </xf>
    <xf numFmtId="0" fontId="28" fillId="2" borderId="0" xfId="1" applyFont="1" applyFill="1" applyAlignment="1">
      <alignment horizontal="center"/>
    </xf>
    <xf numFmtId="0" fontId="24" fillId="2" borderId="0" xfId="1" applyFont="1" applyFill="1" applyAlignment="1">
      <alignment horizontal="center" vertical="top"/>
    </xf>
    <xf numFmtId="0" fontId="24" fillId="2" borderId="11" xfId="1" applyFont="1" applyFill="1" applyBorder="1" applyAlignment="1">
      <alignment horizontal="center" vertical="center"/>
    </xf>
    <xf numFmtId="0" fontId="24" fillId="2" borderId="0" xfId="1" applyFont="1" applyFill="1" applyAlignment="1">
      <alignment horizontal="center" vertical="center"/>
    </xf>
  </cellXfs>
  <cellStyles count="54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1 2" xfId="47" xr:uid="{1FF6CC29-FC99-4E4E-9CBD-6EFEFCE7945F}"/>
    <cellStyle name="60% - Énfasis2" xfId="26" builtinId="36" customBuiltin="1"/>
    <cellStyle name="60% - Énfasis2 2" xfId="48" xr:uid="{F63DAA7B-E56D-452F-A44E-82FCF0228B5A}"/>
    <cellStyle name="60% - Énfasis3" xfId="30" builtinId="40" customBuiltin="1"/>
    <cellStyle name="60% - Énfasis3 2" xfId="49" xr:uid="{40635D73-E11D-4C64-B4A2-94FEB1498069}"/>
    <cellStyle name="60% - Énfasis4" xfId="34" builtinId="44" customBuiltin="1"/>
    <cellStyle name="60% - Énfasis4 2" xfId="50" xr:uid="{ADF131F9-51A6-43F3-9651-418B1846E7DE}"/>
    <cellStyle name="60% - Énfasis5" xfId="38" builtinId="48" customBuiltin="1"/>
    <cellStyle name="60% - Énfasis5 2" xfId="51" xr:uid="{270BD685-ADBC-41D5-B219-5B4463EC07DD}"/>
    <cellStyle name="60% - Énfasis6" xfId="42" builtinId="52" customBuiltin="1"/>
    <cellStyle name="60% - Énfasis6 2" xfId="52" xr:uid="{D1DBBD2B-2B58-48EB-8E46-AACABEA24C59}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45" builtinId="3"/>
    <cellStyle name="Millares 2" xfId="53" xr:uid="{134A07EE-6D8B-4519-B97B-575844B83491}"/>
    <cellStyle name="Millares 2 3" xfId="44" xr:uid="{00000000-0005-0000-0000-000024000000}"/>
    <cellStyle name="Neutral" xfId="9" builtinId="28" customBuiltin="1"/>
    <cellStyle name="Neutral 2" xfId="46" xr:uid="{15C62574-C752-489A-BF2F-9EA369011DDD}"/>
    <cellStyle name="Normal" xfId="0" builtinId="0"/>
    <cellStyle name="Normal 2" xfId="1" xr:uid="{00000000-0005-0000-0000-000027000000}"/>
    <cellStyle name="Normal 4 3" xfId="43" xr:uid="{00000000-0005-0000-0000-000028000000}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4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1" defaultTableStyle="TableStyleMedium2" defaultPivotStyle="PivotStyleLight16">
    <tableStyle name="Invisible" pivot="0" table="0" count="0" xr9:uid="{8180C1EC-600B-4094-8045-724A7F31F8AC}"/>
  </tableStyles>
  <colors>
    <mruColors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468841</xdr:colOff>
      <xdr:row>138</xdr:row>
      <xdr:rowOff>114300</xdr:rowOff>
    </xdr:from>
    <xdr:to>
      <xdr:col>11</xdr:col>
      <xdr:colOff>1246839</xdr:colOff>
      <xdr:row>177</xdr:row>
      <xdr:rowOff>0</xdr:rowOff>
    </xdr:to>
    <xdr:pic>
      <xdr:nvPicPr>
        <xdr:cNvPr id="26" name="Imagen 23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90" r="6598"/>
        <a:stretch/>
      </xdr:blipFill>
      <xdr:spPr>
        <a:xfrm>
          <a:off x="7269691" y="2381250"/>
          <a:ext cx="7302623" cy="7315200"/>
        </a:xfrm>
        <a:prstGeom prst="rect">
          <a:avLst/>
        </a:prstGeom>
      </xdr:spPr>
    </xdr:pic>
    <xdr:clientData/>
  </xdr:twoCellAnchor>
  <xdr:twoCellAnchor editAs="oneCell">
    <xdr:from>
      <xdr:col>13</xdr:col>
      <xdr:colOff>1162050</xdr:colOff>
      <xdr:row>133</xdr:row>
      <xdr:rowOff>66675</xdr:rowOff>
    </xdr:from>
    <xdr:to>
      <xdr:col>15</xdr:col>
      <xdr:colOff>503851</xdr:colOff>
      <xdr:row>144</xdr:row>
      <xdr:rowOff>77930</xdr:rowOff>
    </xdr:to>
    <xdr:pic>
      <xdr:nvPicPr>
        <xdr:cNvPr id="29" name="Imagen 23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90" r="6598"/>
        <a:stretch/>
      </xdr:blipFill>
      <xdr:spPr>
        <a:xfrm>
          <a:off x="18583275" y="1200150"/>
          <a:ext cx="2104051" cy="2106755"/>
        </a:xfrm>
        <a:prstGeom prst="rect">
          <a:avLst/>
        </a:prstGeom>
      </xdr:spPr>
    </xdr:pic>
    <xdr:clientData/>
  </xdr:twoCellAnchor>
  <xdr:twoCellAnchor editAs="oneCell">
    <xdr:from>
      <xdr:col>7</xdr:col>
      <xdr:colOff>122093</xdr:colOff>
      <xdr:row>136</xdr:row>
      <xdr:rowOff>66675</xdr:rowOff>
    </xdr:from>
    <xdr:to>
      <xdr:col>11</xdr:col>
      <xdr:colOff>514350</xdr:colOff>
      <xdr:row>174</xdr:row>
      <xdr:rowOff>145473</xdr:rowOff>
    </xdr:to>
    <xdr:pic>
      <xdr:nvPicPr>
        <xdr:cNvPr id="33" name="Imagen 23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90" r="6598"/>
        <a:stretch/>
      </xdr:blipFill>
      <xdr:spPr>
        <a:xfrm>
          <a:off x="7637318" y="1952625"/>
          <a:ext cx="6202507" cy="7317798"/>
        </a:xfrm>
        <a:prstGeom prst="rect">
          <a:avLst/>
        </a:prstGeom>
      </xdr:spPr>
    </xdr:pic>
    <xdr:clientData/>
  </xdr:twoCellAnchor>
  <xdr:twoCellAnchor editAs="oneCell">
    <xdr:from>
      <xdr:col>13</xdr:col>
      <xdr:colOff>1362075</xdr:colOff>
      <xdr:row>131</xdr:row>
      <xdr:rowOff>85725</xdr:rowOff>
    </xdr:from>
    <xdr:to>
      <xdr:col>20</xdr:col>
      <xdr:colOff>222010</xdr:colOff>
      <xdr:row>169</xdr:row>
      <xdr:rowOff>161926</xdr:rowOff>
    </xdr:to>
    <xdr:pic>
      <xdr:nvPicPr>
        <xdr:cNvPr id="20" name="Imagen 23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90" r="6598"/>
        <a:stretch/>
      </xdr:blipFill>
      <xdr:spPr>
        <a:xfrm>
          <a:off x="18783300" y="838200"/>
          <a:ext cx="7946786" cy="7315201"/>
        </a:xfrm>
        <a:prstGeom prst="rect">
          <a:avLst/>
        </a:prstGeom>
      </xdr:spPr>
    </xdr:pic>
    <xdr:clientData/>
  </xdr:twoCellAnchor>
  <xdr:twoCellAnchor editAs="oneCell">
    <xdr:from>
      <xdr:col>7</xdr:col>
      <xdr:colOff>1323975</xdr:colOff>
      <xdr:row>0</xdr:row>
      <xdr:rowOff>0</xdr:rowOff>
    </xdr:from>
    <xdr:to>
      <xdr:col>10</xdr:col>
      <xdr:colOff>342900</xdr:colOff>
      <xdr:row>6</xdr:row>
      <xdr:rowOff>219074</xdr:rowOff>
    </xdr:to>
    <xdr:pic>
      <xdr:nvPicPr>
        <xdr:cNvPr id="14" name="Picture 13" descr="C:\Users\franklyn.mirabal.INABIE\Desktop\LOGO DIRECCION DE RECURSOS HUMANOS.png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72925" y="0"/>
          <a:ext cx="3448050" cy="170497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V130"/>
  <sheetViews>
    <sheetView tabSelected="1" view="pageBreakPreview" topLeftCell="B1" zoomScale="80" zoomScaleNormal="100" zoomScaleSheetLayoutView="80" workbookViewId="0">
      <selection activeCell="B8" sqref="B8:S8"/>
    </sheetView>
  </sheetViews>
  <sheetFormatPr baseColWidth="10" defaultColWidth="9.140625" defaultRowHeight="15" x14ac:dyDescent="0.25"/>
  <cols>
    <col min="1" max="1" width="9.140625" style="2" hidden="1" customWidth="1"/>
    <col min="2" max="2" width="12" style="22" customWidth="1"/>
    <col min="3" max="3" width="40.7109375" style="2" customWidth="1"/>
    <col min="4" max="4" width="41.140625" style="2" customWidth="1"/>
    <col min="5" max="5" width="52.85546875" style="2" bestFit="1" customWidth="1"/>
    <col min="6" max="7" width="10.7109375" style="5" customWidth="1"/>
    <col min="8" max="8" width="20.7109375" style="3" customWidth="1"/>
    <col min="9" max="9" width="24.28515625" style="2" customWidth="1"/>
    <col min="10" max="10" width="21.42578125" style="2" customWidth="1"/>
    <col min="11" max="11" width="20.7109375" style="2" customWidth="1"/>
    <col min="12" max="12" width="20.7109375" style="4" customWidth="1"/>
    <col min="13" max="19" width="20.7109375" style="2" customWidth="1"/>
    <col min="20" max="21" width="12" style="2" bestFit="1" customWidth="1"/>
    <col min="22" max="16384" width="9.140625" style="2"/>
  </cols>
  <sheetData>
    <row r="1" spans="2:21" s="8" customFormat="1" ht="20.100000000000001" customHeight="1" x14ac:dyDescent="0.25">
      <c r="B1" s="7"/>
      <c r="F1" s="7"/>
      <c r="G1" s="7"/>
      <c r="H1" s="9"/>
      <c r="I1" s="7"/>
      <c r="J1" s="7"/>
      <c r="K1" s="7"/>
      <c r="L1" s="7"/>
      <c r="M1" s="7"/>
      <c r="N1" s="7"/>
      <c r="O1" s="7"/>
      <c r="P1" s="7"/>
      <c r="Q1" s="7"/>
      <c r="R1" s="7"/>
      <c r="S1" s="7"/>
    </row>
    <row r="2" spans="2:21" s="8" customFormat="1" ht="20.100000000000001" customHeight="1" x14ac:dyDescent="0.25">
      <c r="B2" s="7"/>
      <c r="F2" s="7"/>
      <c r="G2" s="7"/>
      <c r="H2" s="9"/>
      <c r="I2" s="7"/>
      <c r="J2" s="7"/>
      <c r="K2" s="7"/>
      <c r="L2" s="7"/>
      <c r="M2" s="7"/>
      <c r="N2" s="7"/>
      <c r="O2" s="7"/>
      <c r="P2" s="7"/>
      <c r="Q2" s="7"/>
      <c r="R2" s="7"/>
      <c r="S2" s="7"/>
    </row>
    <row r="3" spans="2:21" s="8" customFormat="1" ht="20.100000000000001" customHeight="1" x14ac:dyDescent="0.25">
      <c r="B3" s="7"/>
      <c r="F3" s="7"/>
      <c r="G3" s="7"/>
      <c r="H3" s="9"/>
      <c r="I3" s="7"/>
      <c r="J3" s="7"/>
      <c r="K3" s="7"/>
      <c r="L3" s="7"/>
      <c r="M3" s="7"/>
      <c r="N3" s="7"/>
      <c r="O3" s="7"/>
      <c r="P3" s="7"/>
      <c r="Q3" s="7"/>
      <c r="R3" s="7"/>
      <c r="S3" s="7"/>
    </row>
    <row r="4" spans="2:21" s="8" customFormat="1" ht="20.100000000000001" customHeight="1" x14ac:dyDescent="0.25"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</row>
    <row r="5" spans="2:21" s="8" customFormat="1" ht="20.100000000000001" customHeight="1" x14ac:dyDescent="0.25">
      <c r="B5" s="78"/>
      <c r="C5" s="78"/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  <c r="R5" s="78"/>
      <c r="S5" s="78"/>
    </row>
    <row r="6" spans="2:21" s="8" customFormat="1" ht="20.100000000000001" customHeight="1" x14ac:dyDescent="0.25"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</row>
    <row r="7" spans="2:21" s="8" customFormat="1" ht="20.100000000000001" customHeight="1" x14ac:dyDescent="0.25">
      <c r="B7" s="79"/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  <c r="O7" s="79"/>
      <c r="P7" s="79"/>
      <c r="Q7" s="79"/>
      <c r="R7" s="79"/>
      <c r="S7" s="79"/>
    </row>
    <row r="8" spans="2:21" s="8" customFormat="1" ht="20.100000000000001" customHeight="1" x14ac:dyDescent="0.35">
      <c r="B8" s="80" t="s">
        <v>141</v>
      </c>
      <c r="C8" s="81"/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81"/>
      <c r="S8" s="81"/>
    </row>
    <row r="9" spans="2:21" s="8" customFormat="1" ht="20.100000000000001" customHeight="1" x14ac:dyDescent="0.25"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</row>
    <row r="10" spans="2:21" s="11" customFormat="1" ht="20.100000000000001" customHeight="1" x14ac:dyDescent="0.25">
      <c r="B10" s="82" t="s">
        <v>66</v>
      </c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</row>
    <row r="11" spans="2:21" s="8" customFormat="1" ht="5.25" customHeight="1" x14ac:dyDescent="0.25">
      <c r="B11" s="83"/>
      <c r="C11" s="83"/>
      <c r="D11" s="83"/>
      <c r="E11" s="84"/>
      <c r="F11" s="83"/>
      <c r="G11" s="83"/>
      <c r="H11" s="83"/>
      <c r="I11" s="83"/>
      <c r="J11" s="83"/>
      <c r="K11" s="83"/>
      <c r="L11" s="83"/>
      <c r="M11" s="83"/>
      <c r="N11" s="83"/>
      <c r="O11" s="83"/>
      <c r="P11" s="83"/>
      <c r="Q11" s="83"/>
      <c r="R11" s="83"/>
      <c r="S11" s="83"/>
    </row>
    <row r="12" spans="2:21" s="1" customFormat="1" ht="20.100000000000001" customHeight="1" x14ac:dyDescent="0.2">
      <c r="B12" s="66" t="s">
        <v>8</v>
      </c>
      <c r="C12" s="66" t="s">
        <v>11</v>
      </c>
      <c r="D12" s="75" t="s">
        <v>58</v>
      </c>
      <c r="E12" s="30"/>
      <c r="F12" s="71" t="s">
        <v>1</v>
      </c>
      <c r="G12" s="65" t="s">
        <v>42</v>
      </c>
      <c r="H12" s="73" t="s">
        <v>65</v>
      </c>
      <c r="I12" s="66" t="s">
        <v>38</v>
      </c>
      <c r="J12" s="65" t="s">
        <v>40</v>
      </c>
      <c r="K12" s="65"/>
      <c r="L12" s="65"/>
      <c r="M12" s="65"/>
      <c r="N12" s="65"/>
      <c r="O12" s="65"/>
      <c r="P12" s="24"/>
      <c r="Q12" s="65" t="s">
        <v>0</v>
      </c>
      <c r="R12" s="65"/>
      <c r="S12" s="66" t="s">
        <v>39</v>
      </c>
    </row>
    <row r="13" spans="2:21" s="1" customFormat="1" ht="20.100000000000001" customHeight="1" x14ac:dyDescent="0.2">
      <c r="B13" s="66"/>
      <c r="C13" s="66"/>
      <c r="D13" s="75"/>
      <c r="E13" s="32" t="s">
        <v>59</v>
      </c>
      <c r="F13" s="71"/>
      <c r="G13" s="65"/>
      <c r="H13" s="73"/>
      <c r="I13" s="66"/>
      <c r="J13" s="68" t="s">
        <v>2</v>
      </c>
      <c r="K13" s="68"/>
      <c r="L13" s="68" t="s">
        <v>12</v>
      </c>
      <c r="M13" s="70" t="s">
        <v>10</v>
      </c>
      <c r="N13" s="70"/>
      <c r="O13" s="68" t="s">
        <v>9</v>
      </c>
      <c r="P13" s="25" t="s">
        <v>47</v>
      </c>
      <c r="Q13" s="68" t="s">
        <v>13</v>
      </c>
      <c r="R13" s="68" t="s">
        <v>3</v>
      </c>
      <c r="S13" s="66"/>
    </row>
    <row r="14" spans="2:21" s="1" customFormat="1" ht="20.100000000000001" customHeight="1" x14ac:dyDescent="0.2">
      <c r="B14" s="67"/>
      <c r="C14" s="67"/>
      <c r="D14" s="76"/>
      <c r="E14" s="31"/>
      <c r="F14" s="72"/>
      <c r="G14" s="77"/>
      <c r="H14" s="74"/>
      <c r="I14" s="67"/>
      <c r="J14" s="12" t="s">
        <v>4</v>
      </c>
      <c r="K14" s="12" t="s">
        <v>5</v>
      </c>
      <c r="L14" s="69"/>
      <c r="M14" s="12" t="s">
        <v>6</v>
      </c>
      <c r="N14" s="12" t="s">
        <v>7</v>
      </c>
      <c r="O14" s="69"/>
      <c r="P14" s="26" t="s">
        <v>48</v>
      </c>
      <c r="Q14" s="69"/>
      <c r="R14" s="69"/>
      <c r="S14" s="67"/>
    </row>
    <row r="15" spans="2:21" s="8" customFormat="1" ht="24.95" customHeight="1" x14ac:dyDescent="0.3">
      <c r="B15" s="21" t="s">
        <v>105</v>
      </c>
      <c r="C15" s="17"/>
      <c r="D15" s="17"/>
      <c r="E15" s="33"/>
      <c r="F15" s="17"/>
      <c r="G15" s="17"/>
      <c r="H15" s="18"/>
      <c r="I15" s="18"/>
      <c r="J15" s="18"/>
      <c r="K15" s="18"/>
      <c r="L15" s="18"/>
      <c r="M15" s="18"/>
      <c r="N15" s="18"/>
      <c r="O15" s="27"/>
      <c r="P15" s="27"/>
      <c r="Q15" s="27"/>
      <c r="R15" s="27"/>
      <c r="S15" s="27"/>
    </row>
    <row r="16" spans="2:21" s="8" customFormat="1" ht="24.95" customHeight="1" x14ac:dyDescent="0.25">
      <c r="B16" s="34">
        <v>1</v>
      </c>
      <c r="C16" s="53" t="s">
        <v>107</v>
      </c>
      <c r="D16" s="35" t="s">
        <v>16</v>
      </c>
      <c r="E16" s="35" t="s">
        <v>106</v>
      </c>
      <c r="F16" s="34" t="s">
        <v>14</v>
      </c>
      <c r="G16" s="34" t="s">
        <v>44</v>
      </c>
      <c r="H16" s="19">
        <v>92000</v>
      </c>
      <c r="I16" s="40">
        <v>19001.740000000002</v>
      </c>
      <c r="J16" s="19">
        <f>H16*2.87%</f>
        <v>2640.4</v>
      </c>
      <c r="K16" s="19">
        <f>H16*7.1%</f>
        <v>6532</v>
      </c>
      <c r="L16" s="19">
        <v>453.22</v>
      </c>
      <c r="M16" s="19">
        <f>H16*3.04%</f>
        <v>2796.8</v>
      </c>
      <c r="N16" s="19">
        <f>H16*7.09%</f>
        <v>6522.8</v>
      </c>
      <c r="O16" s="19">
        <f>J16+K16+L16+M16+N16</f>
        <v>18945.22</v>
      </c>
      <c r="P16" s="19">
        <v>0</v>
      </c>
      <c r="Q16" s="19">
        <f>I16+J16+M16+P16</f>
        <v>24438.94</v>
      </c>
      <c r="R16" s="19">
        <f>K16+L16+N16</f>
        <v>13508.02</v>
      </c>
      <c r="S16" s="19">
        <f>H16-Q16</f>
        <v>67561.06</v>
      </c>
      <c r="U16" s="52"/>
    </row>
    <row r="17" spans="2:22" s="8" customFormat="1" ht="24.95" customHeight="1" x14ac:dyDescent="0.25">
      <c r="B17" s="34">
        <v>2</v>
      </c>
      <c r="C17" s="53" t="s">
        <v>121</v>
      </c>
      <c r="D17" s="35" t="s">
        <v>104</v>
      </c>
      <c r="E17" s="35" t="s">
        <v>93</v>
      </c>
      <c r="F17" s="34" t="s">
        <v>14</v>
      </c>
      <c r="G17" s="34" t="s">
        <v>44</v>
      </c>
      <c r="H17" s="48">
        <v>19000</v>
      </c>
      <c r="I17" s="40">
        <v>2902.89</v>
      </c>
      <c r="J17" s="19">
        <f>H17*2.87%</f>
        <v>545.29999999999995</v>
      </c>
      <c r="K17" s="19">
        <f>H17*7.1%</f>
        <v>1349</v>
      </c>
      <c r="L17" s="48">
        <v>218.5</v>
      </c>
      <c r="M17" s="19">
        <f>H17*3.04%</f>
        <v>577.6</v>
      </c>
      <c r="N17" s="19">
        <f>H17*7.09%</f>
        <v>1347.1</v>
      </c>
      <c r="O17" s="19">
        <f>J17+K17+L17+M17+N17</f>
        <v>4037.5</v>
      </c>
      <c r="P17" s="19">
        <v>0</v>
      </c>
      <c r="Q17" s="19">
        <f>I17+J17+M17+P17</f>
        <v>4025.79</v>
      </c>
      <c r="R17" s="19">
        <f>K17+L17+N17</f>
        <v>2914.6</v>
      </c>
      <c r="S17" s="19">
        <f>H17-Q17</f>
        <v>14974.21</v>
      </c>
      <c r="U17" s="52"/>
    </row>
    <row r="18" spans="2:22" s="8" customFormat="1" ht="24.95" customHeight="1" x14ac:dyDescent="0.3">
      <c r="B18" s="61" t="s">
        <v>137</v>
      </c>
      <c r="C18" s="17"/>
      <c r="D18" s="17"/>
      <c r="E18" s="17"/>
      <c r="F18" s="17"/>
      <c r="G18" s="17"/>
      <c r="H18" s="18"/>
      <c r="I18" s="18"/>
      <c r="J18" s="18"/>
      <c r="K18" s="18"/>
      <c r="L18" s="18"/>
      <c r="M18" s="18"/>
      <c r="N18" s="18"/>
      <c r="O18" s="18"/>
      <c r="P18" s="27"/>
      <c r="Q18" s="27"/>
      <c r="R18" s="27"/>
      <c r="S18" s="27"/>
      <c r="U18" s="52"/>
      <c r="V18" s="52"/>
    </row>
    <row r="19" spans="2:22" s="8" customFormat="1" ht="24.95" customHeight="1" x14ac:dyDescent="0.25">
      <c r="B19" s="34">
        <v>3</v>
      </c>
      <c r="C19" s="53" t="s">
        <v>138</v>
      </c>
      <c r="D19" s="35" t="s">
        <v>139</v>
      </c>
      <c r="E19" s="35" t="s">
        <v>140</v>
      </c>
      <c r="F19" s="34" t="s">
        <v>14</v>
      </c>
      <c r="G19" s="34" t="s">
        <v>44</v>
      </c>
      <c r="H19" s="19">
        <v>50000</v>
      </c>
      <c r="I19" s="40">
        <v>11761.25</v>
      </c>
      <c r="J19" s="19">
        <f>H19*2.87%</f>
        <v>1435</v>
      </c>
      <c r="K19" s="19">
        <f>H19*7.1%</f>
        <v>3550</v>
      </c>
      <c r="L19" s="19">
        <v>0</v>
      </c>
      <c r="M19" s="19">
        <f>H19*3.04%</f>
        <v>1520</v>
      </c>
      <c r="N19" s="19">
        <f>H19*7.09%</f>
        <v>3545</v>
      </c>
      <c r="O19" s="19">
        <f>J19+K19+L19+M19+N19</f>
        <v>10050</v>
      </c>
      <c r="P19" s="19">
        <v>0</v>
      </c>
      <c r="Q19" s="19">
        <f>I19+J19+M19+P19</f>
        <v>14716.25</v>
      </c>
      <c r="R19" s="19">
        <f>K19+L19+N19</f>
        <v>7095</v>
      </c>
      <c r="S19" s="19">
        <f>H19-Q19</f>
        <v>35283.75</v>
      </c>
      <c r="U19" s="52"/>
    </row>
    <row r="20" spans="2:22" s="8" customFormat="1" ht="24.95" customHeight="1" x14ac:dyDescent="0.3">
      <c r="B20" s="21" t="s">
        <v>17</v>
      </c>
      <c r="C20" s="17"/>
      <c r="D20" s="17"/>
      <c r="E20" s="33"/>
      <c r="F20" s="17"/>
      <c r="G20" s="17"/>
      <c r="H20" s="18"/>
      <c r="I20" s="18"/>
      <c r="J20" s="18"/>
      <c r="K20" s="18"/>
      <c r="L20" s="18"/>
      <c r="M20" s="18"/>
      <c r="N20" s="18"/>
      <c r="O20" s="27"/>
      <c r="P20" s="27"/>
      <c r="Q20" s="27"/>
      <c r="R20" s="27"/>
      <c r="S20" s="27"/>
      <c r="U20" s="52"/>
    </row>
    <row r="21" spans="2:22" s="8" customFormat="1" ht="24.95" customHeight="1" x14ac:dyDescent="0.25">
      <c r="B21" s="34">
        <v>4</v>
      </c>
      <c r="C21" s="53" t="s">
        <v>35</v>
      </c>
      <c r="D21" s="35" t="s">
        <v>16</v>
      </c>
      <c r="E21" s="35" t="s">
        <v>18</v>
      </c>
      <c r="F21" s="34" t="s">
        <v>14</v>
      </c>
      <c r="G21" s="34" t="s">
        <v>44</v>
      </c>
      <c r="H21" s="19">
        <v>30000</v>
      </c>
      <c r="I21" s="40">
        <v>4084.48</v>
      </c>
      <c r="J21" s="19">
        <f>H21*2.87%</f>
        <v>861</v>
      </c>
      <c r="K21" s="19">
        <f>H21*7.1%</f>
        <v>2130</v>
      </c>
      <c r="L21" s="19">
        <f>H21*1.15%</f>
        <v>345</v>
      </c>
      <c r="M21" s="19">
        <f>H21*3.04%</f>
        <v>912</v>
      </c>
      <c r="N21" s="19">
        <f>H21*7.09%</f>
        <v>2127</v>
      </c>
      <c r="O21" s="19">
        <f>J21+K21+L21+M21+N21</f>
        <v>6375</v>
      </c>
      <c r="P21" s="19">
        <v>0</v>
      </c>
      <c r="Q21" s="19">
        <f>I21+J21+M21+P21</f>
        <v>5857.48</v>
      </c>
      <c r="R21" s="19">
        <f>K21+L21+N21</f>
        <v>4602</v>
      </c>
      <c r="S21" s="19">
        <f>H21-Q21</f>
        <v>24142.52</v>
      </c>
      <c r="U21" s="52"/>
    </row>
    <row r="22" spans="2:22" s="15" customFormat="1" ht="24.95" customHeight="1" x14ac:dyDescent="0.3">
      <c r="B22" s="50" t="s">
        <v>96</v>
      </c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8"/>
      <c r="U22" s="52"/>
      <c r="V22" s="8"/>
    </row>
    <row r="23" spans="2:22" s="15" customFormat="1" ht="22.5" customHeight="1" x14ac:dyDescent="0.25">
      <c r="B23" s="43">
        <v>5</v>
      </c>
      <c r="C23" s="56" t="s">
        <v>97</v>
      </c>
      <c r="D23" s="51" t="s">
        <v>98</v>
      </c>
      <c r="E23" s="35" t="s">
        <v>99</v>
      </c>
      <c r="F23" s="34" t="s">
        <v>14</v>
      </c>
      <c r="G23" s="34" t="s">
        <v>43</v>
      </c>
      <c r="H23" s="19">
        <v>34000</v>
      </c>
      <c r="I23" s="19">
        <v>4427.58</v>
      </c>
      <c r="J23" s="19">
        <f>H23*2.87%</f>
        <v>975.8</v>
      </c>
      <c r="K23" s="19">
        <f>H23*7.1%</f>
        <v>2414</v>
      </c>
      <c r="L23" s="19">
        <f>+H23*1.15%</f>
        <v>391</v>
      </c>
      <c r="M23" s="19">
        <f>H23*3.04%</f>
        <v>1033.5999999999999</v>
      </c>
      <c r="N23" s="19">
        <f>H23*7.09%</f>
        <v>2410.6</v>
      </c>
      <c r="O23" s="19">
        <f>J23+K23+L23+M23+N23</f>
        <v>7225</v>
      </c>
      <c r="P23" s="19">
        <v>0</v>
      </c>
      <c r="Q23" s="19">
        <f>I23+J23+M23+P23</f>
        <v>6436.98</v>
      </c>
      <c r="R23" s="19">
        <f>K23+L23+N23</f>
        <v>5215.6000000000004</v>
      </c>
      <c r="S23" s="19">
        <f>H23-Q23</f>
        <v>27563.02</v>
      </c>
      <c r="T23" s="8"/>
      <c r="U23" s="52"/>
      <c r="V23" s="8"/>
    </row>
    <row r="24" spans="2:22" s="8" customFormat="1" ht="24.95" customHeight="1" x14ac:dyDescent="0.3">
      <c r="B24" s="21" t="s">
        <v>133</v>
      </c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U24" s="52"/>
    </row>
    <row r="25" spans="2:22" s="8" customFormat="1" ht="24.95" customHeight="1" x14ac:dyDescent="0.25">
      <c r="B25" s="37">
        <v>6</v>
      </c>
      <c r="C25" s="53" t="s">
        <v>115</v>
      </c>
      <c r="D25" s="35" t="s">
        <v>116</v>
      </c>
      <c r="E25" s="38" t="s">
        <v>117</v>
      </c>
      <c r="F25" s="34" t="s">
        <v>14</v>
      </c>
      <c r="G25" s="34" t="s">
        <v>44</v>
      </c>
      <c r="H25" s="19">
        <v>90000</v>
      </c>
      <c r="I25" s="40">
        <v>19317.28</v>
      </c>
      <c r="J25" s="19">
        <f>H25*2.87%</f>
        <v>2583</v>
      </c>
      <c r="K25" s="19">
        <f>H25*7.1%</f>
        <v>6390</v>
      </c>
      <c r="L25" s="19">
        <v>315.22000000000003</v>
      </c>
      <c r="M25" s="19">
        <f>H25*3.04%</f>
        <v>2736</v>
      </c>
      <c r="N25" s="19">
        <f>H25*7.09%</f>
        <v>6381</v>
      </c>
      <c r="O25" s="19">
        <f>J25+K25+L25+M25+N25</f>
        <v>18405.22</v>
      </c>
      <c r="P25" s="19">
        <v>0</v>
      </c>
      <c r="Q25" s="19">
        <f>I25+J25+M25+P25</f>
        <v>24636.28</v>
      </c>
      <c r="R25" s="19">
        <f>K25+L25+N25</f>
        <v>13086.22</v>
      </c>
      <c r="S25" s="19">
        <f>H25-Q25</f>
        <v>65363.72</v>
      </c>
      <c r="U25" s="52"/>
    </row>
    <row r="26" spans="2:22" s="8" customFormat="1" ht="24.95" customHeight="1" x14ac:dyDescent="0.3">
      <c r="B26" s="21" t="s">
        <v>118</v>
      </c>
      <c r="C26" s="17"/>
      <c r="D26" s="17"/>
      <c r="E26" s="17"/>
      <c r="F26" s="17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U26" s="52"/>
    </row>
    <row r="27" spans="2:22" s="8" customFormat="1" ht="24.95" customHeight="1" x14ac:dyDescent="0.25">
      <c r="B27" s="34">
        <v>7</v>
      </c>
      <c r="C27" s="53" t="s">
        <v>119</v>
      </c>
      <c r="D27" s="35" t="s">
        <v>120</v>
      </c>
      <c r="E27" s="35" t="s">
        <v>117</v>
      </c>
      <c r="F27" s="34" t="s">
        <v>14</v>
      </c>
      <c r="G27" s="34" t="s">
        <v>44</v>
      </c>
      <c r="H27" s="48">
        <v>75000</v>
      </c>
      <c r="I27" s="59">
        <v>16602.439999999999</v>
      </c>
      <c r="J27" s="19">
        <f>H27*2.87%</f>
        <v>2152.5</v>
      </c>
      <c r="K27" s="19">
        <f>H27*7.1%</f>
        <v>5325</v>
      </c>
      <c r="L27" s="48">
        <v>257.72000000000003</v>
      </c>
      <c r="M27" s="19">
        <f>H27*3.04%</f>
        <v>2280</v>
      </c>
      <c r="N27" s="19">
        <f>H27*7.09%</f>
        <v>5317.5</v>
      </c>
      <c r="O27" s="19">
        <f>J27+K27+L27+M27+N27</f>
        <v>15332.72</v>
      </c>
      <c r="P27" s="19">
        <v>0</v>
      </c>
      <c r="Q27" s="19">
        <f>I27+J27+M27+P27</f>
        <v>21034.94</v>
      </c>
      <c r="R27" s="19">
        <f>K27+L27+N27</f>
        <v>10900.22</v>
      </c>
      <c r="S27" s="19">
        <f>H27-Q27</f>
        <v>53965.06</v>
      </c>
      <c r="U27" s="52"/>
    </row>
    <row r="28" spans="2:22" s="14" customFormat="1" ht="24.95" customHeight="1" x14ac:dyDescent="0.3">
      <c r="B28" s="29" t="s">
        <v>52</v>
      </c>
      <c r="C28" s="17"/>
      <c r="D28" s="17"/>
      <c r="E28" s="17"/>
      <c r="F28" s="17"/>
      <c r="G28" s="17"/>
      <c r="H28" s="18"/>
      <c r="I28" s="18"/>
      <c r="J28" s="18"/>
      <c r="K28" s="18"/>
      <c r="L28" s="18"/>
      <c r="M28" s="18"/>
      <c r="N28" s="18"/>
      <c r="O28" s="27"/>
      <c r="P28" s="27"/>
      <c r="Q28" s="27"/>
      <c r="R28" s="27"/>
      <c r="S28" s="27"/>
      <c r="T28" s="8"/>
      <c r="U28" s="52"/>
      <c r="V28" s="8"/>
    </row>
    <row r="29" spans="2:22" s="8" customFormat="1" ht="24.95" customHeight="1" x14ac:dyDescent="0.25">
      <c r="B29" s="34">
        <v>8</v>
      </c>
      <c r="C29" s="53" t="s">
        <v>22</v>
      </c>
      <c r="D29" s="35" t="s">
        <v>20</v>
      </c>
      <c r="E29" s="35" t="s">
        <v>19</v>
      </c>
      <c r="F29" s="34" t="s">
        <v>14</v>
      </c>
      <c r="G29" s="34" t="s">
        <v>44</v>
      </c>
      <c r="H29" s="19">
        <v>25000</v>
      </c>
      <c r="I29" s="40">
        <v>4220.1499999999996</v>
      </c>
      <c r="J29" s="19">
        <f t="shared" ref="J29:J39" si="0">H29*2.87%</f>
        <v>717.5</v>
      </c>
      <c r="K29" s="19">
        <f t="shared" ref="K29:K39" si="1">H29*7.1%</f>
        <v>1775</v>
      </c>
      <c r="L29" s="19">
        <v>287.5</v>
      </c>
      <c r="M29" s="19">
        <f t="shared" ref="M29:M39" si="2">H29*3.04%</f>
        <v>760</v>
      </c>
      <c r="N29" s="19">
        <f t="shared" ref="N29:N39" si="3">H29*7.09%</f>
        <v>1772.5</v>
      </c>
      <c r="O29" s="19">
        <f t="shared" ref="O29:O39" si="4">J29+K29+L29+M29+N29</f>
        <v>5312.5</v>
      </c>
      <c r="P29" s="19">
        <v>0</v>
      </c>
      <c r="Q29" s="19">
        <f t="shared" ref="Q29:Q39" si="5">I29+J29+M29+P29</f>
        <v>5697.65</v>
      </c>
      <c r="R29" s="19">
        <f t="shared" ref="R29:R39" si="6">K29+L29+N29</f>
        <v>3835</v>
      </c>
      <c r="S29" s="19">
        <f t="shared" ref="S29:S39" si="7">H29-Q29</f>
        <v>19302.349999999999</v>
      </c>
      <c r="U29" s="52"/>
    </row>
    <row r="30" spans="2:22" s="8" customFormat="1" ht="24.95" customHeight="1" x14ac:dyDescent="0.25">
      <c r="B30" s="34">
        <v>9</v>
      </c>
      <c r="C30" s="53" t="s">
        <v>25</v>
      </c>
      <c r="D30" s="35" t="s">
        <v>46</v>
      </c>
      <c r="E30" s="35" t="s">
        <v>78</v>
      </c>
      <c r="F30" s="34" t="s">
        <v>14</v>
      </c>
      <c r="G30" s="34" t="s">
        <v>43</v>
      </c>
      <c r="H30" s="19">
        <v>37000</v>
      </c>
      <c r="I30" s="40">
        <v>6534.81</v>
      </c>
      <c r="J30" s="19">
        <f t="shared" si="0"/>
        <v>1061.9000000000001</v>
      </c>
      <c r="K30" s="19">
        <f t="shared" si="1"/>
        <v>2627</v>
      </c>
      <c r="L30" s="19">
        <v>395.72</v>
      </c>
      <c r="M30" s="19">
        <f t="shared" si="2"/>
        <v>1124.8</v>
      </c>
      <c r="N30" s="19">
        <f t="shared" si="3"/>
        <v>2623.3</v>
      </c>
      <c r="O30" s="19">
        <f t="shared" si="4"/>
        <v>7832.72</v>
      </c>
      <c r="P30" s="19">
        <v>0</v>
      </c>
      <c r="Q30" s="19">
        <f t="shared" si="5"/>
        <v>8721.51</v>
      </c>
      <c r="R30" s="19">
        <f t="shared" si="6"/>
        <v>5646.02</v>
      </c>
      <c r="S30" s="19">
        <f t="shared" si="7"/>
        <v>28278.49</v>
      </c>
      <c r="U30" s="52"/>
    </row>
    <row r="31" spans="2:22" s="16" customFormat="1" ht="24.95" customHeight="1" x14ac:dyDescent="0.25">
      <c r="B31" s="34">
        <v>10</v>
      </c>
      <c r="C31" s="53" t="s">
        <v>23</v>
      </c>
      <c r="D31" s="35" t="s">
        <v>15</v>
      </c>
      <c r="E31" s="35" t="s">
        <v>19</v>
      </c>
      <c r="F31" s="34" t="s">
        <v>14</v>
      </c>
      <c r="G31" s="34" t="s">
        <v>44</v>
      </c>
      <c r="H31" s="19">
        <v>34000</v>
      </c>
      <c r="I31" s="40">
        <v>5725.59</v>
      </c>
      <c r="J31" s="19">
        <f t="shared" si="0"/>
        <v>975.8</v>
      </c>
      <c r="K31" s="19">
        <f t="shared" si="1"/>
        <v>2414</v>
      </c>
      <c r="L31" s="19">
        <v>391</v>
      </c>
      <c r="M31" s="19">
        <f t="shared" si="2"/>
        <v>1033.5999999999999</v>
      </c>
      <c r="N31" s="19">
        <f t="shared" si="3"/>
        <v>2410.6</v>
      </c>
      <c r="O31" s="19">
        <f t="shared" si="4"/>
        <v>7225</v>
      </c>
      <c r="P31" s="19">
        <v>0</v>
      </c>
      <c r="Q31" s="19">
        <f t="shared" si="5"/>
        <v>7734.99</v>
      </c>
      <c r="R31" s="19">
        <f t="shared" si="6"/>
        <v>5215.6000000000004</v>
      </c>
      <c r="S31" s="19">
        <f t="shared" si="7"/>
        <v>26265.01</v>
      </c>
      <c r="T31" s="8"/>
      <c r="U31" s="52"/>
      <c r="V31" s="8"/>
    </row>
    <row r="32" spans="2:22" s="16" customFormat="1" ht="24.95" customHeight="1" x14ac:dyDescent="0.25">
      <c r="B32" s="34">
        <v>11</v>
      </c>
      <c r="C32" s="53" t="s">
        <v>24</v>
      </c>
      <c r="D32" s="35" t="s">
        <v>20</v>
      </c>
      <c r="E32" s="35" t="s">
        <v>19</v>
      </c>
      <c r="F32" s="34" t="s">
        <v>14</v>
      </c>
      <c r="G32" s="34" t="s">
        <v>43</v>
      </c>
      <c r="H32" s="19">
        <v>30000</v>
      </c>
      <c r="I32" s="40">
        <v>4925.83</v>
      </c>
      <c r="J32" s="19">
        <f t="shared" si="0"/>
        <v>861</v>
      </c>
      <c r="K32" s="19">
        <f t="shared" si="1"/>
        <v>2130</v>
      </c>
      <c r="L32" s="19">
        <v>345</v>
      </c>
      <c r="M32" s="19">
        <f t="shared" si="2"/>
        <v>912</v>
      </c>
      <c r="N32" s="19">
        <f t="shared" si="3"/>
        <v>2127</v>
      </c>
      <c r="O32" s="19">
        <f t="shared" si="4"/>
        <v>6375</v>
      </c>
      <c r="P32" s="19">
        <v>0</v>
      </c>
      <c r="Q32" s="19">
        <f t="shared" si="5"/>
        <v>6698.83</v>
      </c>
      <c r="R32" s="19">
        <f t="shared" si="6"/>
        <v>4602</v>
      </c>
      <c r="S32" s="19">
        <f t="shared" si="7"/>
        <v>23301.17</v>
      </c>
      <c r="T32" s="8"/>
      <c r="U32" s="52"/>
      <c r="V32" s="8"/>
    </row>
    <row r="33" spans="2:22" s="16" customFormat="1" ht="24.95" customHeight="1" x14ac:dyDescent="0.25">
      <c r="B33" s="34">
        <v>12</v>
      </c>
      <c r="C33" s="53" t="s">
        <v>74</v>
      </c>
      <c r="D33" s="35" t="s">
        <v>15</v>
      </c>
      <c r="E33" s="35" t="s">
        <v>19</v>
      </c>
      <c r="F33" s="34" t="s">
        <v>14</v>
      </c>
      <c r="G33" s="34" t="s">
        <v>43</v>
      </c>
      <c r="H33" s="19">
        <v>19000</v>
      </c>
      <c r="I33" s="40">
        <v>2902.89</v>
      </c>
      <c r="J33" s="19">
        <f t="shared" si="0"/>
        <v>545.29999999999995</v>
      </c>
      <c r="K33" s="19">
        <f t="shared" si="1"/>
        <v>1349</v>
      </c>
      <c r="L33" s="19">
        <v>218.5</v>
      </c>
      <c r="M33" s="19">
        <f t="shared" si="2"/>
        <v>577.6</v>
      </c>
      <c r="N33" s="19">
        <f t="shared" si="3"/>
        <v>1347.1</v>
      </c>
      <c r="O33" s="19">
        <f t="shared" si="4"/>
        <v>4037.5</v>
      </c>
      <c r="P33" s="19">
        <v>0</v>
      </c>
      <c r="Q33" s="19">
        <f t="shared" si="5"/>
        <v>4025.79</v>
      </c>
      <c r="R33" s="19">
        <f t="shared" si="6"/>
        <v>2914.6</v>
      </c>
      <c r="S33" s="19">
        <f t="shared" si="7"/>
        <v>14974.21</v>
      </c>
      <c r="T33" s="8"/>
      <c r="U33" s="52"/>
      <c r="V33" s="8"/>
    </row>
    <row r="34" spans="2:22" s="16" customFormat="1" ht="24.95" customHeight="1" x14ac:dyDescent="0.25">
      <c r="B34" s="34">
        <v>13</v>
      </c>
      <c r="C34" s="53" t="s">
        <v>87</v>
      </c>
      <c r="D34" s="35" t="s">
        <v>15</v>
      </c>
      <c r="E34" s="35" t="s">
        <v>19</v>
      </c>
      <c r="F34" s="34" t="s">
        <v>14</v>
      </c>
      <c r="G34" s="34" t="s">
        <v>44</v>
      </c>
      <c r="H34" s="19">
        <v>24000</v>
      </c>
      <c r="I34" s="40">
        <v>3843.79</v>
      </c>
      <c r="J34" s="19">
        <f t="shared" si="0"/>
        <v>688.8</v>
      </c>
      <c r="K34" s="19">
        <f t="shared" si="1"/>
        <v>1704</v>
      </c>
      <c r="L34" s="19">
        <f t="shared" ref="L34:L39" si="8">H34*1.15%</f>
        <v>276</v>
      </c>
      <c r="M34" s="19">
        <f t="shared" si="2"/>
        <v>729.6</v>
      </c>
      <c r="N34" s="19">
        <f t="shared" si="3"/>
        <v>1701.6</v>
      </c>
      <c r="O34" s="19">
        <f t="shared" si="4"/>
        <v>5100</v>
      </c>
      <c r="P34" s="19">
        <v>0</v>
      </c>
      <c r="Q34" s="19">
        <f t="shared" si="5"/>
        <v>5262.19</v>
      </c>
      <c r="R34" s="19">
        <f t="shared" si="6"/>
        <v>3681.6</v>
      </c>
      <c r="S34" s="19">
        <f t="shared" si="7"/>
        <v>18737.810000000001</v>
      </c>
      <c r="T34" s="8"/>
      <c r="U34" s="52"/>
      <c r="V34" s="8"/>
    </row>
    <row r="35" spans="2:22" s="16" customFormat="1" ht="24.95" customHeight="1" x14ac:dyDescent="0.25">
      <c r="B35" s="34">
        <v>14</v>
      </c>
      <c r="C35" s="54" t="s">
        <v>91</v>
      </c>
      <c r="D35" s="39" t="s">
        <v>92</v>
      </c>
      <c r="E35" s="35" t="s">
        <v>93</v>
      </c>
      <c r="F35" s="49" t="s">
        <v>14</v>
      </c>
      <c r="G35" s="49" t="s">
        <v>44</v>
      </c>
      <c r="H35" s="19">
        <v>9000</v>
      </c>
      <c r="I35" s="40">
        <v>1270.21</v>
      </c>
      <c r="J35" s="19">
        <f t="shared" si="0"/>
        <v>258.3</v>
      </c>
      <c r="K35" s="19">
        <f t="shared" si="1"/>
        <v>639</v>
      </c>
      <c r="L35" s="19">
        <f t="shared" si="8"/>
        <v>103.5</v>
      </c>
      <c r="M35" s="19">
        <f t="shared" si="2"/>
        <v>273.60000000000002</v>
      </c>
      <c r="N35" s="19">
        <f t="shared" si="3"/>
        <v>638.1</v>
      </c>
      <c r="O35" s="19">
        <f t="shared" si="4"/>
        <v>1912.5</v>
      </c>
      <c r="P35" s="19">
        <v>0</v>
      </c>
      <c r="Q35" s="19">
        <f t="shared" si="5"/>
        <v>1802.11</v>
      </c>
      <c r="R35" s="19">
        <f t="shared" si="6"/>
        <v>1380.6</v>
      </c>
      <c r="S35" s="19">
        <f t="shared" si="7"/>
        <v>7197.89</v>
      </c>
      <c r="T35" s="8"/>
      <c r="U35" s="52"/>
      <c r="V35" s="8"/>
    </row>
    <row r="36" spans="2:22" s="16" customFormat="1" ht="24.95" customHeight="1" x14ac:dyDescent="0.25">
      <c r="B36" s="34">
        <v>15</v>
      </c>
      <c r="C36" s="54" t="s">
        <v>125</v>
      </c>
      <c r="D36" s="39" t="s">
        <v>15</v>
      </c>
      <c r="E36" s="35" t="s">
        <v>19</v>
      </c>
      <c r="F36" s="49" t="s">
        <v>14</v>
      </c>
      <c r="G36" s="34" t="s">
        <v>43</v>
      </c>
      <c r="H36" s="19">
        <v>19000</v>
      </c>
      <c r="I36" s="40">
        <v>2902.89</v>
      </c>
      <c r="J36" s="19">
        <f t="shared" si="0"/>
        <v>545.29999999999995</v>
      </c>
      <c r="K36" s="19">
        <f t="shared" si="1"/>
        <v>1349</v>
      </c>
      <c r="L36" s="19">
        <f t="shared" si="8"/>
        <v>218.5</v>
      </c>
      <c r="M36" s="19">
        <f t="shared" si="2"/>
        <v>577.6</v>
      </c>
      <c r="N36" s="19">
        <f t="shared" si="3"/>
        <v>1347.1</v>
      </c>
      <c r="O36" s="19">
        <f t="shared" si="4"/>
        <v>4037.5</v>
      </c>
      <c r="P36" s="19">
        <v>0</v>
      </c>
      <c r="Q36" s="19">
        <f t="shared" si="5"/>
        <v>4025.79</v>
      </c>
      <c r="R36" s="19">
        <f t="shared" si="6"/>
        <v>2914.6</v>
      </c>
      <c r="S36" s="19">
        <f t="shared" si="7"/>
        <v>14974.21</v>
      </c>
      <c r="T36" s="8"/>
      <c r="U36" s="52"/>
      <c r="V36" s="8"/>
    </row>
    <row r="37" spans="2:22" s="16" customFormat="1" ht="24.95" customHeight="1" x14ac:dyDescent="0.25">
      <c r="B37" s="34">
        <v>16</v>
      </c>
      <c r="C37" s="54" t="s">
        <v>126</v>
      </c>
      <c r="D37" s="39" t="s">
        <v>15</v>
      </c>
      <c r="E37" s="35" t="s">
        <v>19</v>
      </c>
      <c r="F37" s="49" t="s">
        <v>14</v>
      </c>
      <c r="G37" s="49" t="s">
        <v>44</v>
      </c>
      <c r="H37" s="19">
        <v>19000</v>
      </c>
      <c r="I37" s="40">
        <v>2902.89</v>
      </c>
      <c r="J37" s="19">
        <f t="shared" si="0"/>
        <v>545.29999999999995</v>
      </c>
      <c r="K37" s="19">
        <f t="shared" si="1"/>
        <v>1349</v>
      </c>
      <c r="L37" s="19">
        <f t="shared" si="8"/>
        <v>218.5</v>
      </c>
      <c r="M37" s="19">
        <f t="shared" si="2"/>
        <v>577.6</v>
      </c>
      <c r="N37" s="19">
        <f t="shared" si="3"/>
        <v>1347.1</v>
      </c>
      <c r="O37" s="19">
        <f t="shared" si="4"/>
        <v>4037.5</v>
      </c>
      <c r="P37" s="19">
        <v>0</v>
      </c>
      <c r="Q37" s="19">
        <f t="shared" si="5"/>
        <v>4025.79</v>
      </c>
      <c r="R37" s="19">
        <f t="shared" si="6"/>
        <v>2914.6</v>
      </c>
      <c r="S37" s="19">
        <f t="shared" si="7"/>
        <v>14974.21</v>
      </c>
      <c r="T37" s="8"/>
      <c r="U37" s="52"/>
      <c r="V37" s="8"/>
    </row>
    <row r="38" spans="2:22" s="16" customFormat="1" ht="24.95" customHeight="1" x14ac:dyDescent="0.25">
      <c r="B38" s="34">
        <v>17</v>
      </c>
      <c r="C38" s="54" t="s">
        <v>127</v>
      </c>
      <c r="D38" s="39" t="s">
        <v>104</v>
      </c>
      <c r="E38" s="35" t="s">
        <v>132</v>
      </c>
      <c r="F38" s="49" t="s">
        <v>14</v>
      </c>
      <c r="G38" s="34" t="s">
        <v>43</v>
      </c>
      <c r="H38" s="19">
        <v>7000</v>
      </c>
      <c r="I38" s="40">
        <v>987.94</v>
      </c>
      <c r="J38" s="19">
        <f t="shared" si="0"/>
        <v>200.9</v>
      </c>
      <c r="K38" s="19">
        <f t="shared" si="1"/>
        <v>497</v>
      </c>
      <c r="L38" s="19">
        <f t="shared" si="8"/>
        <v>80.5</v>
      </c>
      <c r="M38" s="19">
        <f t="shared" si="2"/>
        <v>212.8</v>
      </c>
      <c r="N38" s="19">
        <f t="shared" si="3"/>
        <v>496.3</v>
      </c>
      <c r="O38" s="19">
        <f t="shared" si="4"/>
        <v>1487.5</v>
      </c>
      <c r="P38" s="19">
        <v>0</v>
      </c>
      <c r="Q38" s="19">
        <f t="shared" si="5"/>
        <v>1401.64</v>
      </c>
      <c r="R38" s="19">
        <f t="shared" si="6"/>
        <v>1073.8</v>
      </c>
      <c r="S38" s="19">
        <f t="shared" si="7"/>
        <v>5598.36</v>
      </c>
      <c r="T38" s="8"/>
      <c r="U38" s="52"/>
      <c r="V38" s="8"/>
    </row>
    <row r="39" spans="2:22" s="16" customFormat="1" ht="24.95" customHeight="1" x14ac:dyDescent="0.25">
      <c r="B39" s="34">
        <v>18</v>
      </c>
      <c r="C39" s="54" t="s">
        <v>128</v>
      </c>
      <c r="D39" s="39" t="s">
        <v>15</v>
      </c>
      <c r="E39" s="35" t="s">
        <v>19</v>
      </c>
      <c r="F39" s="49" t="s">
        <v>14</v>
      </c>
      <c r="G39" s="49" t="s">
        <v>44</v>
      </c>
      <c r="H39" s="19">
        <v>19000</v>
      </c>
      <c r="I39" s="40">
        <v>2902.89</v>
      </c>
      <c r="J39" s="19">
        <f t="shared" si="0"/>
        <v>545.29999999999995</v>
      </c>
      <c r="K39" s="19">
        <f t="shared" si="1"/>
        <v>1349</v>
      </c>
      <c r="L39" s="19">
        <f t="shared" si="8"/>
        <v>218.5</v>
      </c>
      <c r="M39" s="19">
        <f t="shared" si="2"/>
        <v>577.6</v>
      </c>
      <c r="N39" s="19">
        <f t="shared" si="3"/>
        <v>1347.1</v>
      </c>
      <c r="O39" s="19">
        <f t="shared" si="4"/>
        <v>4037.5</v>
      </c>
      <c r="P39" s="19">
        <v>0</v>
      </c>
      <c r="Q39" s="19">
        <f t="shared" si="5"/>
        <v>4025.79</v>
      </c>
      <c r="R39" s="19">
        <f t="shared" si="6"/>
        <v>2914.6</v>
      </c>
      <c r="S39" s="19">
        <f t="shared" si="7"/>
        <v>14974.21</v>
      </c>
      <c r="T39" s="8"/>
      <c r="U39" s="52"/>
      <c r="V39" s="8"/>
    </row>
    <row r="40" spans="2:22" s="16" customFormat="1" ht="24.95" customHeight="1" x14ac:dyDescent="0.3">
      <c r="B40" s="29" t="s">
        <v>68</v>
      </c>
      <c r="C40" s="17"/>
      <c r="D40" s="17"/>
      <c r="E40" s="17"/>
      <c r="F40" s="17"/>
      <c r="G40" s="17"/>
      <c r="H40" s="18"/>
      <c r="I40" s="18"/>
      <c r="J40" s="18"/>
      <c r="K40" s="18"/>
      <c r="L40" s="18"/>
      <c r="M40" s="18"/>
      <c r="N40" s="18"/>
      <c r="O40" s="27"/>
      <c r="P40" s="27"/>
      <c r="Q40" s="27"/>
      <c r="R40" s="27"/>
      <c r="S40" s="27"/>
      <c r="T40" s="8"/>
      <c r="U40" s="52"/>
      <c r="V40" s="8"/>
    </row>
    <row r="41" spans="2:22" s="16" customFormat="1" ht="24.95" customHeight="1" x14ac:dyDescent="0.25">
      <c r="B41" s="34">
        <v>19</v>
      </c>
      <c r="C41" s="53" t="s">
        <v>69</v>
      </c>
      <c r="D41" s="35" t="s">
        <v>19</v>
      </c>
      <c r="E41" s="38" t="s">
        <v>70</v>
      </c>
      <c r="F41" s="34" t="s">
        <v>14</v>
      </c>
      <c r="G41" s="34" t="s">
        <v>43</v>
      </c>
      <c r="H41" s="19">
        <v>55000</v>
      </c>
      <c r="I41" s="19">
        <v>12937.37</v>
      </c>
      <c r="J41" s="19">
        <f>H41*2.87%</f>
        <v>1578.5</v>
      </c>
      <c r="K41" s="19">
        <f>H41*7.1%</f>
        <v>3905</v>
      </c>
      <c r="L41" s="19">
        <v>0</v>
      </c>
      <c r="M41" s="19">
        <f>H41*3.04%</f>
        <v>1672</v>
      </c>
      <c r="N41" s="19">
        <f>H41*7.09%</f>
        <v>3899.5</v>
      </c>
      <c r="O41" s="19">
        <f>J41+K41+L41+M41+N41</f>
        <v>11055</v>
      </c>
      <c r="P41" s="19">
        <v>0</v>
      </c>
      <c r="Q41" s="19">
        <f>I41+J41+M41+P41</f>
        <v>16187.87</v>
      </c>
      <c r="R41" s="19">
        <f>K41+L41+N41</f>
        <v>7804.5</v>
      </c>
      <c r="S41" s="19">
        <f>H41-Q41</f>
        <v>38812.129999999997</v>
      </c>
      <c r="T41" s="8"/>
      <c r="U41" s="52"/>
      <c r="V41" s="8"/>
    </row>
    <row r="42" spans="2:22" s="14" customFormat="1" ht="24.95" customHeight="1" x14ac:dyDescent="0.3">
      <c r="B42" s="21" t="s">
        <v>53</v>
      </c>
      <c r="C42" s="17"/>
      <c r="D42" s="17"/>
      <c r="E42" s="17"/>
      <c r="F42" s="17"/>
      <c r="G42" s="17"/>
      <c r="H42" s="18"/>
      <c r="I42" s="18"/>
      <c r="J42" s="18"/>
      <c r="K42" s="18"/>
      <c r="L42" s="18"/>
      <c r="M42" s="18"/>
      <c r="N42" s="18"/>
      <c r="O42" s="27"/>
      <c r="P42" s="27"/>
      <c r="Q42" s="27"/>
      <c r="R42" s="27"/>
      <c r="S42" s="27"/>
      <c r="T42" s="8"/>
      <c r="U42" s="52"/>
      <c r="V42" s="8"/>
    </row>
    <row r="43" spans="2:22" s="8" customFormat="1" ht="24.95" customHeight="1" x14ac:dyDescent="0.25">
      <c r="B43" s="34">
        <v>20</v>
      </c>
      <c r="C43" s="53" t="s">
        <v>26</v>
      </c>
      <c r="D43" s="35" t="s">
        <v>15</v>
      </c>
      <c r="E43" s="35" t="s">
        <v>21</v>
      </c>
      <c r="F43" s="34" t="s">
        <v>14</v>
      </c>
      <c r="G43" s="34" t="s">
        <v>43</v>
      </c>
      <c r="H43" s="19">
        <v>29000</v>
      </c>
      <c r="I43" s="19">
        <v>4784.6899999999996</v>
      </c>
      <c r="J43" s="19">
        <f>H43*2.87%</f>
        <v>832.3</v>
      </c>
      <c r="K43" s="19">
        <f>H43*7.1%</f>
        <v>2059</v>
      </c>
      <c r="L43" s="19">
        <v>333.5</v>
      </c>
      <c r="M43" s="19">
        <f>H43*3.04%</f>
        <v>881.6</v>
      </c>
      <c r="N43" s="19">
        <f>H43*7.09%</f>
        <v>2056.1</v>
      </c>
      <c r="O43" s="19">
        <f>J43+K43+L43+M43+N43</f>
        <v>6162.5</v>
      </c>
      <c r="P43" s="19">
        <v>0</v>
      </c>
      <c r="Q43" s="19">
        <f>I43+J43+M43+P43</f>
        <v>6498.59</v>
      </c>
      <c r="R43" s="19">
        <f>K43+L43+N43</f>
        <v>4448.6000000000004</v>
      </c>
      <c r="S43" s="19">
        <f>H43-Q43</f>
        <v>22501.41</v>
      </c>
      <c r="U43" s="52"/>
    </row>
    <row r="44" spans="2:22" s="8" customFormat="1" ht="24.95" customHeight="1" x14ac:dyDescent="0.25">
      <c r="B44" s="34">
        <v>21</v>
      </c>
      <c r="C44" s="53" t="s">
        <v>114</v>
      </c>
      <c r="D44" s="35" t="s">
        <v>15</v>
      </c>
      <c r="E44" s="35" t="s">
        <v>21</v>
      </c>
      <c r="F44" s="34" t="s">
        <v>14</v>
      </c>
      <c r="G44" s="49" t="s">
        <v>44</v>
      </c>
      <c r="H44" s="48">
        <v>29000</v>
      </c>
      <c r="I44" s="19">
        <v>4784.6899999999996</v>
      </c>
      <c r="J44" s="19">
        <v>832.3</v>
      </c>
      <c r="K44" s="19">
        <f>H44*7.1%</f>
        <v>2059</v>
      </c>
      <c r="L44" s="19">
        <v>333.5</v>
      </c>
      <c r="M44" s="19">
        <f>H44*3.04%</f>
        <v>881.6</v>
      </c>
      <c r="N44" s="19">
        <f>H44*7.09%</f>
        <v>2056.1</v>
      </c>
      <c r="O44" s="19">
        <f>J44+K44+L44+M44+N44</f>
        <v>6162.5</v>
      </c>
      <c r="P44" s="19">
        <v>0</v>
      </c>
      <c r="Q44" s="19">
        <f>I44+J44+M44+P44</f>
        <v>6498.59</v>
      </c>
      <c r="R44" s="19">
        <f>K44+L44+N44</f>
        <v>4448.6000000000004</v>
      </c>
      <c r="S44" s="19">
        <f>H44-Q44</f>
        <v>22501.41</v>
      </c>
      <c r="U44" s="52"/>
    </row>
    <row r="45" spans="2:22" s="8" customFormat="1" ht="24.95" customHeight="1" x14ac:dyDescent="0.25">
      <c r="B45" s="37">
        <v>22</v>
      </c>
      <c r="C45" s="53" t="s">
        <v>124</v>
      </c>
      <c r="D45" s="35" t="s">
        <v>15</v>
      </c>
      <c r="E45" s="35" t="s">
        <v>21</v>
      </c>
      <c r="F45" s="34" t="s">
        <v>14</v>
      </c>
      <c r="G45" s="49" t="s">
        <v>44</v>
      </c>
      <c r="H45" s="48">
        <v>19000</v>
      </c>
      <c r="I45" s="19">
        <v>2902.89</v>
      </c>
      <c r="J45" s="19">
        <f>H45*2.87%</f>
        <v>545.29999999999995</v>
      </c>
      <c r="K45" s="19">
        <f>H45*7.1%</f>
        <v>1349</v>
      </c>
      <c r="L45" s="19">
        <f>H45*1.15%</f>
        <v>218.5</v>
      </c>
      <c r="M45" s="19">
        <f>H45*3.04%</f>
        <v>577.6</v>
      </c>
      <c r="N45" s="19">
        <f>H45*7.09%</f>
        <v>1347.1</v>
      </c>
      <c r="O45" s="19">
        <f>J45+K45+L45+M45+N45</f>
        <v>4037.5</v>
      </c>
      <c r="P45" s="19">
        <v>0</v>
      </c>
      <c r="Q45" s="19">
        <f>I45+J45+M45+P45</f>
        <v>4025.79</v>
      </c>
      <c r="R45" s="19">
        <f>K45+L45+N45</f>
        <v>2914.6</v>
      </c>
      <c r="S45" s="19">
        <f>H45-Q45</f>
        <v>14974.21</v>
      </c>
      <c r="U45" s="52"/>
    </row>
    <row r="46" spans="2:22" s="8" customFormat="1" ht="24.95" customHeight="1" x14ac:dyDescent="0.3">
      <c r="B46" s="21" t="s">
        <v>27</v>
      </c>
      <c r="C46" s="17"/>
      <c r="D46" s="17"/>
      <c r="E46" s="17"/>
      <c r="F46" s="17"/>
      <c r="G46" s="17"/>
      <c r="H46" s="18"/>
      <c r="I46" s="18"/>
      <c r="J46" s="18"/>
      <c r="K46" s="18"/>
      <c r="L46" s="18"/>
      <c r="M46" s="18"/>
      <c r="N46" s="18"/>
      <c r="O46" s="27"/>
      <c r="P46" s="27"/>
      <c r="Q46" s="27"/>
      <c r="R46" s="27"/>
      <c r="S46" s="27"/>
      <c r="U46" s="52"/>
    </row>
    <row r="47" spans="2:22" s="8" customFormat="1" ht="24.95" customHeight="1" x14ac:dyDescent="0.25">
      <c r="B47" s="34">
        <v>23</v>
      </c>
      <c r="C47" s="53" t="s">
        <v>45</v>
      </c>
      <c r="D47" s="35" t="s">
        <v>15</v>
      </c>
      <c r="E47" s="35" t="s">
        <v>67</v>
      </c>
      <c r="F47" s="34" t="s">
        <v>14</v>
      </c>
      <c r="G47" s="34" t="s">
        <v>44</v>
      </c>
      <c r="H47" s="19">
        <v>45000</v>
      </c>
      <c r="I47" s="19">
        <v>6972</v>
      </c>
      <c r="J47" s="19">
        <f>H47*2.87%</f>
        <v>1291.5</v>
      </c>
      <c r="K47" s="19">
        <f>H47*7.1%</f>
        <v>3195</v>
      </c>
      <c r="L47" s="19">
        <v>487.72</v>
      </c>
      <c r="M47" s="19">
        <f>H47*3.04%</f>
        <v>1368</v>
      </c>
      <c r="N47" s="19">
        <f>H47*7.09%</f>
        <v>3190.5</v>
      </c>
      <c r="O47" s="19">
        <f>J47+K47+L47+M47+N47</f>
        <v>9532.7199999999993</v>
      </c>
      <c r="P47" s="19">
        <v>0</v>
      </c>
      <c r="Q47" s="19">
        <f>I47+J47+M47+P47</f>
        <v>9631.5</v>
      </c>
      <c r="R47" s="19">
        <f>K47+L47+N47</f>
        <v>6873.22</v>
      </c>
      <c r="S47" s="19">
        <f>H47-Q47</f>
        <v>35368.5</v>
      </c>
      <c r="U47" s="52"/>
    </row>
    <row r="48" spans="2:22" s="14" customFormat="1" ht="24.95" customHeight="1" x14ac:dyDescent="0.3">
      <c r="B48" s="29" t="s">
        <v>54</v>
      </c>
      <c r="C48" s="17"/>
      <c r="D48" s="17"/>
      <c r="E48" s="17"/>
      <c r="F48" s="17"/>
      <c r="G48" s="17"/>
      <c r="H48" s="18"/>
      <c r="I48" s="18"/>
      <c r="J48" s="18"/>
      <c r="K48" s="18"/>
      <c r="L48" s="18"/>
      <c r="M48" s="18"/>
      <c r="N48" s="18"/>
      <c r="O48" s="27"/>
      <c r="P48" s="27"/>
      <c r="Q48" s="27"/>
      <c r="R48" s="27"/>
      <c r="S48" s="27"/>
      <c r="T48" s="8"/>
      <c r="U48" s="52"/>
      <c r="V48" s="8"/>
    </row>
    <row r="49" spans="2:22" s="16" customFormat="1" ht="24.95" customHeight="1" x14ac:dyDescent="0.25">
      <c r="B49" s="34">
        <v>24</v>
      </c>
      <c r="C49" s="53" t="s">
        <v>50</v>
      </c>
      <c r="D49" s="35" t="s">
        <v>51</v>
      </c>
      <c r="E49" s="35" t="s">
        <v>64</v>
      </c>
      <c r="F49" s="36" t="s">
        <v>14</v>
      </c>
      <c r="G49" s="34" t="s">
        <v>43</v>
      </c>
      <c r="H49" s="19">
        <v>10000</v>
      </c>
      <c r="I49" s="19">
        <v>1411.35</v>
      </c>
      <c r="J49" s="19">
        <f>H49*2.87%</f>
        <v>287</v>
      </c>
      <c r="K49" s="19">
        <f>H49*7.1%</f>
        <v>710</v>
      </c>
      <c r="L49" s="19">
        <v>115</v>
      </c>
      <c r="M49" s="19">
        <f>H49*3.04%</f>
        <v>304</v>
      </c>
      <c r="N49" s="19">
        <f>H49*7.09%</f>
        <v>709</v>
      </c>
      <c r="O49" s="19">
        <f>J49+K49+L49+M49+N49</f>
        <v>2125</v>
      </c>
      <c r="P49" s="19">
        <v>0</v>
      </c>
      <c r="Q49" s="19">
        <f>I49+J49+M49+P49</f>
        <v>2002.35</v>
      </c>
      <c r="R49" s="19">
        <f>K49+L49+N49</f>
        <v>1534</v>
      </c>
      <c r="S49" s="19">
        <f>H49-Q49</f>
        <v>7997.65</v>
      </c>
      <c r="T49" s="8"/>
      <c r="U49" s="52"/>
      <c r="V49" s="8"/>
    </row>
    <row r="50" spans="2:22" s="16" customFormat="1" ht="24.95" customHeight="1" x14ac:dyDescent="0.25">
      <c r="B50" s="34">
        <v>25</v>
      </c>
      <c r="C50" s="53" t="s">
        <v>134</v>
      </c>
      <c r="D50" s="38" t="s">
        <v>135</v>
      </c>
      <c r="E50" s="35" t="s">
        <v>64</v>
      </c>
      <c r="F50" s="36" t="s">
        <v>14</v>
      </c>
      <c r="G50" s="34" t="s">
        <v>43</v>
      </c>
      <c r="H50" s="48">
        <v>19000</v>
      </c>
      <c r="I50" s="48">
        <v>2902.89</v>
      </c>
      <c r="J50" s="19">
        <f>H50*2.87%</f>
        <v>545.29999999999995</v>
      </c>
      <c r="K50" s="19">
        <f>H50*7.1%</f>
        <v>1349</v>
      </c>
      <c r="L50" s="19">
        <f>H50*1.15%</f>
        <v>218.5</v>
      </c>
      <c r="M50" s="19">
        <f>H50*3.04%</f>
        <v>577.6</v>
      </c>
      <c r="N50" s="19">
        <f>H50*7.09%</f>
        <v>1347.1</v>
      </c>
      <c r="O50" s="19">
        <f>J50+K50+L50+M50+N50</f>
        <v>4037.5</v>
      </c>
      <c r="P50" s="19">
        <v>0</v>
      </c>
      <c r="Q50" s="19">
        <f>I50+J50+M50+P50</f>
        <v>4025.79</v>
      </c>
      <c r="R50" s="19">
        <f>K50+L50+N50</f>
        <v>2914.6</v>
      </c>
      <c r="S50" s="19">
        <f>H50-Q50</f>
        <v>14974.21</v>
      </c>
      <c r="T50" s="8"/>
      <c r="U50" s="52"/>
      <c r="V50" s="8"/>
    </row>
    <row r="51" spans="2:22" s="16" customFormat="1" ht="24.95" customHeight="1" x14ac:dyDescent="0.25">
      <c r="B51" s="34">
        <v>26</v>
      </c>
      <c r="C51" s="53" t="s">
        <v>136</v>
      </c>
      <c r="D51" s="38" t="s">
        <v>122</v>
      </c>
      <c r="E51" s="35" t="s">
        <v>64</v>
      </c>
      <c r="F51" s="36" t="s">
        <v>14</v>
      </c>
      <c r="G51" s="34" t="s">
        <v>43</v>
      </c>
      <c r="H51" s="48">
        <v>19000</v>
      </c>
      <c r="I51" s="48">
        <v>2902.89</v>
      </c>
      <c r="J51" s="19">
        <f>H51*2.87%</f>
        <v>545.29999999999995</v>
      </c>
      <c r="K51" s="19">
        <f>H51*7.1%</f>
        <v>1349</v>
      </c>
      <c r="L51" s="19">
        <f>H51*1.15%</f>
        <v>218.5</v>
      </c>
      <c r="M51" s="19">
        <f>H51*3.04%</f>
        <v>577.6</v>
      </c>
      <c r="N51" s="19">
        <f>H51*7.09%</f>
        <v>1347.1</v>
      </c>
      <c r="O51" s="19">
        <f>J51+K51+L51+M51+N51</f>
        <v>4037.5</v>
      </c>
      <c r="P51" s="19">
        <v>0</v>
      </c>
      <c r="Q51" s="19">
        <f>I51+J51+M51+P51</f>
        <v>4025.79</v>
      </c>
      <c r="R51" s="19">
        <f>K51+L51+N51</f>
        <v>2914.6</v>
      </c>
      <c r="S51" s="19">
        <f>H51-Q51</f>
        <v>14974.21</v>
      </c>
      <c r="T51" s="8"/>
      <c r="U51" s="52"/>
      <c r="V51" s="8"/>
    </row>
    <row r="52" spans="2:22" s="14" customFormat="1" ht="24.95" customHeight="1" x14ac:dyDescent="0.3">
      <c r="B52" s="21" t="s">
        <v>57</v>
      </c>
      <c r="C52" s="17"/>
      <c r="D52" s="17"/>
      <c r="E52" s="17"/>
      <c r="F52" s="17"/>
      <c r="G52" s="17"/>
      <c r="H52" s="18"/>
      <c r="I52" s="18"/>
      <c r="J52" s="18"/>
      <c r="K52" s="18"/>
      <c r="L52" s="18"/>
      <c r="M52" s="18"/>
      <c r="N52" s="18"/>
      <c r="O52" s="27"/>
      <c r="P52" s="27"/>
      <c r="Q52" s="27"/>
      <c r="R52" s="27"/>
      <c r="S52" s="27"/>
      <c r="T52" s="8"/>
      <c r="U52" s="52"/>
      <c r="V52" s="8"/>
    </row>
    <row r="53" spans="2:22" s="8" customFormat="1" ht="24.95" customHeight="1" x14ac:dyDescent="0.25">
      <c r="B53" s="34">
        <v>27</v>
      </c>
      <c r="C53" s="53" t="s">
        <v>79</v>
      </c>
      <c r="D53" s="35" t="s">
        <v>16</v>
      </c>
      <c r="E53" s="35" t="s">
        <v>56</v>
      </c>
      <c r="F53" s="34" t="s">
        <v>14</v>
      </c>
      <c r="G53" s="34" t="s">
        <v>44</v>
      </c>
      <c r="H53" s="19">
        <v>19000</v>
      </c>
      <c r="I53" s="19">
        <v>2902.89</v>
      </c>
      <c r="J53" s="19">
        <f>H53*2.87%</f>
        <v>545.29999999999995</v>
      </c>
      <c r="K53" s="19">
        <f>H53*7.1%</f>
        <v>1349</v>
      </c>
      <c r="L53" s="19">
        <v>218.5</v>
      </c>
      <c r="M53" s="19">
        <f>H53*3.04%</f>
        <v>577.6</v>
      </c>
      <c r="N53" s="19">
        <f>H53*7.09%</f>
        <v>1347.1</v>
      </c>
      <c r="O53" s="19">
        <f>J53+K53+L53+M53+N53</f>
        <v>4037.5</v>
      </c>
      <c r="P53" s="19">
        <v>0</v>
      </c>
      <c r="Q53" s="19">
        <f>I53+J53+M53+P53</f>
        <v>4025.79</v>
      </c>
      <c r="R53" s="19">
        <f>K53+L53+N53</f>
        <v>2914.6</v>
      </c>
      <c r="S53" s="19">
        <f>H53-Q53</f>
        <v>14974.21</v>
      </c>
      <c r="U53" s="52"/>
    </row>
    <row r="54" spans="2:22" s="14" customFormat="1" ht="24.95" customHeight="1" x14ac:dyDescent="0.3">
      <c r="B54" s="21" t="s">
        <v>28</v>
      </c>
      <c r="C54" s="17"/>
      <c r="D54" s="17"/>
      <c r="E54" s="17"/>
      <c r="F54" s="17"/>
      <c r="G54" s="17"/>
      <c r="H54" s="18"/>
      <c r="I54" s="18"/>
      <c r="J54" s="18"/>
      <c r="K54" s="18"/>
      <c r="L54" s="18"/>
      <c r="M54" s="18"/>
      <c r="N54" s="18"/>
      <c r="O54" s="27"/>
      <c r="P54" s="27"/>
      <c r="Q54" s="27"/>
      <c r="R54" s="27"/>
      <c r="S54" s="27"/>
      <c r="T54" s="8"/>
      <c r="U54" s="52"/>
      <c r="V54" s="8"/>
    </row>
    <row r="55" spans="2:22" s="8" customFormat="1" ht="35.25" customHeight="1" x14ac:dyDescent="0.25">
      <c r="B55" s="34">
        <v>28</v>
      </c>
      <c r="C55" s="53" t="s">
        <v>29</v>
      </c>
      <c r="D55" s="35" t="s">
        <v>15</v>
      </c>
      <c r="E55" s="41" t="s">
        <v>61</v>
      </c>
      <c r="F55" s="34" t="s">
        <v>14</v>
      </c>
      <c r="G55" s="34" t="s">
        <v>44</v>
      </c>
      <c r="H55" s="19">
        <v>25000</v>
      </c>
      <c r="I55" s="19">
        <v>3486.68</v>
      </c>
      <c r="J55" s="19">
        <f>H55*2.87%</f>
        <v>717.5</v>
      </c>
      <c r="K55" s="19">
        <f>H55*7.1%</f>
        <v>1775</v>
      </c>
      <c r="L55" s="19">
        <v>287.5</v>
      </c>
      <c r="M55" s="19">
        <f>H55*3.04%</f>
        <v>760</v>
      </c>
      <c r="N55" s="19">
        <f>H55*7.09%</f>
        <v>1772.5</v>
      </c>
      <c r="O55" s="19">
        <f>J55+K55+L55+M55+N55</f>
        <v>5312.5</v>
      </c>
      <c r="P55" s="19">
        <v>0</v>
      </c>
      <c r="Q55" s="19">
        <f>I55+J55+M55+P55</f>
        <v>4964.18</v>
      </c>
      <c r="R55" s="19">
        <f>K55+L55+N55</f>
        <v>3835</v>
      </c>
      <c r="S55" s="19">
        <f>H55-Q55</f>
        <v>20035.82</v>
      </c>
      <c r="U55" s="52"/>
    </row>
    <row r="56" spans="2:22" s="8" customFormat="1" ht="33" customHeight="1" x14ac:dyDescent="0.25">
      <c r="B56" s="37">
        <v>29</v>
      </c>
      <c r="C56" s="53" t="s">
        <v>94</v>
      </c>
      <c r="D56" s="35" t="s">
        <v>16</v>
      </c>
      <c r="E56" s="42" t="s">
        <v>95</v>
      </c>
      <c r="F56" s="34" t="s">
        <v>14</v>
      </c>
      <c r="G56" s="34" t="s">
        <v>44</v>
      </c>
      <c r="H56" s="48">
        <v>7000</v>
      </c>
      <c r="I56" s="48">
        <v>987.94</v>
      </c>
      <c r="J56" s="19">
        <f>H56*2.87%</f>
        <v>200.9</v>
      </c>
      <c r="K56" s="19">
        <f>H56*7.1%</f>
        <v>497</v>
      </c>
      <c r="L56" s="19">
        <v>80.5</v>
      </c>
      <c r="M56" s="19">
        <f>H56*3.04%</f>
        <v>212.8</v>
      </c>
      <c r="N56" s="19">
        <f>H56*7.09%</f>
        <v>496.3</v>
      </c>
      <c r="O56" s="19">
        <f>J56+K56+L56+M56+N56</f>
        <v>1487.5</v>
      </c>
      <c r="P56" s="19">
        <v>0</v>
      </c>
      <c r="Q56" s="19">
        <f>I56+J56+M56+P56</f>
        <v>1401.64</v>
      </c>
      <c r="R56" s="19">
        <f>K56+L56+N56</f>
        <v>1073.8</v>
      </c>
      <c r="S56" s="19">
        <f>H56-Q56</f>
        <v>5598.36</v>
      </c>
      <c r="U56" s="52"/>
    </row>
    <row r="57" spans="2:22" s="14" customFormat="1" ht="24.95" customHeight="1" x14ac:dyDescent="0.3">
      <c r="B57" s="21" t="s">
        <v>30</v>
      </c>
      <c r="C57" s="17"/>
      <c r="D57" s="17"/>
      <c r="E57" s="17"/>
      <c r="F57" s="17"/>
      <c r="G57" s="17"/>
      <c r="H57" s="18"/>
      <c r="I57" s="18"/>
      <c r="J57" s="18"/>
      <c r="K57" s="18"/>
      <c r="L57" s="18"/>
      <c r="M57" s="18"/>
      <c r="N57" s="18"/>
      <c r="O57" s="27"/>
      <c r="P57" s="27"/>
      <c r="Q57" s="27"/>
      <c r="R57" s="27"/>
      <c r="S57" s="27"/>
      <c r="T57" s="8"/>
      <c r="U57" s="52"/>
      <c r="V57" s="8"/>
    </row>
    <row r="58" spans="2:22" s="8" customFormat="1" ht="36" customHeight="1" x14ac:dyDescent="0.25">
      <c r="B58" s="34">
        <v>30</v>
      </c>
      <c r="C58" s="53" t="s">
        <v>31</v>
      </c>
      <c r="D58" s="35" t="s">
        <v>55</v>
      </c>
      <c r="E58" s="41" t="s">
        <v>60</v>
      </c>
      <c r="F58" s="34" t="s">
        <v>14</v>
      </c>
      <c r="G58" s="34" t="s">
        <v>44</v>
      </c>
      <c r="H58" s="19">
        <v>20000</v>
      </c>
      <c r="I58" s="19">
        <v>4704.5</v>
      </c>
      <c r="J58" s="19">
        <f>H58*2.87%</f>
        <v>574</v>
      </c>
      <c r="K58" s="19">
        <f>H58*7.1%</f>
        <v>1420</v>
      </c>
      <c r="L58" s="19">
        <v>0</v>
      </c>
      <c r="M58" s="19">
        <f>H58*3.04%</f>
        <v>608</v>
      </c>
      <c r="N58" s="19">
        <f>H58*7.09%</f>
        <v>1418</v>
      </c>
      <c r="O58" s="19">
        <f>J58+K58+L58+M58+N58</f>
        <v>4020</v>
      </c>
      <c r="P58" s="19">
        <v>0</v>
      </c>
      <c r="Q58" s="19">
        <f>I58+J58+M58+P58</f>
        <v>5886.5</v>
      </c>
      <c r="R58" s="19">
        <f>K58+L58+N58</f>
        <v>2838</v>
      </c>
      <c r="S58" s="19">
        <f>H58-Q58</f>
        <v>14113.5</v>
      </c>
      <c r="U58" s="52"/>
    </row>
    <row r="59" spans="2:22" s="8" customFormat="1" ht="24.95" customHeight="1" x14ac:dyDescent="0.25">
      <c r="B59" s="37">
        <v>31</v>
      </c>
      <c r="C59" s="53" t="s">
        <v>71</v>
      </c>
      <c r="D59" s="35" t="s">
        <v>72</v>
      </c>
      <c r="E59" s="42" t="s">
        <v>73</v>
      </c>
      <c r="F59" s="34" t="s">
        <v>14</v>
      </c>
      <c r="G59" s="34" t="s">
        <v>44</v>
      </c>
      <c r="H59" s="19">
        <v>27000</v>
      </c>
      <c r="I59" s="19">
        <v>4737.6499999999996</v>
      </c>
      <c r="J59" s="19">
        <f>H59*2.87%</f>
        <v>774.9</v>
      </c>
      <c r="K59" s="19">
        <f>H59*7.1%</f>
        <v>1917</v>
      </c>
      <c r="L59" s="19">
        <v>310.5</v>
      </c>
      <c r="M59" s="19">
        <f>H59*3.04%</f>
        <v>820.8</v>
      </c>
      <c r="N59" s="19">
        <v>1914.29</v>
      </c>
      <c r="O59" s="19">
        <f>J59+K59+L59+M59+N59</f>
        <v>5737.49</v>
      </c>
      <c r="P59" s="19">
        <v>0</v>
      </c>
      <c r="Q59" s="19">
        <f>I59+J59+M59+P59</f>
        <v>6333.35</v>
      </c>
      <c r="R59" s="19">
        <f>K59+L59+N59</f>
        <v>4141.79</v>
      </c>
      <c r="S59" s="19">
        <f>H59-Q59</f>
        <v>20666.650000000001</v>
      </c>
      <c r="U59" s="52"/>
    </row>
    <row r="60" spans="2:22" s="14" customFormat="1" ht="24.95" customHeight="1" x14ac:dyDescent="0.3">
      <c r="B60" s="21" t="s">
        <v>32</v>
      </c>
      <c r="C60" s="17"/>
      <c r="D60" s="17"/>
      <c r="E60" s="17"/>
      <c r="F60" s="17"/>
      <c r="G60" s="17"/>
      <c r="H60" s="18"/>
      <c r="I60" s="18"/>
      <c r="J60" s="18"/>
      <c r="K60" s="18"/>
      <c r="L60" s="18"/>
      <c r="M60" s="18"/>
      <c r="N60" s="18"/>
      <c r="O60" s="27"/>
      <c r="P60" s="27"/>
      <c r="Q60" s="27"/>
      <c r="R60" s="27"/>
      <c r="S60" s="27"/>
      <c r="T60" s="8"/>
      <c r="U60" s="52"/>
      <c r="V60" s="8"/>
    </row>
    <row r="61" spans="2:22" s="8" customFormat="1" ht="24.95" customHeight="1" x14ac:dyDescent="0.25">
      <c r="B61" s="34">
        <v>32</v>
      </c>
      <c r="C61" s="53" t="s">
        <v>36</v>
      </c>
      <c r="D61" s="35" t="s">
        <v>37</v>
      </c>
      <c r="E61" s="35" t="s">
        <v>63</v>
      </c>
      <c r="F61" s="34" t="s">
        <v>14</v>
      </c>
      <c r="G61" s="34" t="s">
        <v>44</v>
      </c>
      <c r="H61" s="19">
        <v>50000</v>
      </c>
      <c r="I61" s="19">
        <v>10970.94</v>
      </c>
      <c r="J61" s="19">
        <f>H61*2.87%</f>
        <v>1435</v>
      </c>
      <c r="K61" s="19">
        <f>H61*7.1%</f>
        <v>3550</v>
      </c>
      <c r="L61" s="19">
        <v>200.22</v>
      </c>
      <c r="M61" s="19">
        <f>H61*3.04%</f>
        <v>1520</v>
      </c>
      <c r="N61" s="19">
        <f>H61*7.09%</f>
        <v>3545</v>
      </c>
      <c r="O61" s="19">
        <f>J61+K61+L61+M61+N61</f>
        <v>10250.219999999999</v>
      </c>
      <c r="P61" s="19">
        <v>0</v>
      </c>
      <c r="Q61" s="19">
        <f>I61+J61+M61+P61</f>
        <v>13925.94</v>
      </c>
      <c r="R61" s="19">
        <f>K61+L61+N61</f>
        <v>7295.22</v>
      </c>
      <c r="S61" s="19">
        <f>H61-Q61</f>
        <v>36074.06</v>
      </c>
      <c r="U61" s="52"/>
    </row>
    <row r="62" spans="2:22" s="8" customFormat="1" ht="24.95" customHeight="1" x14ac:dyDescent="0.3">
      <c r="B62" s="21" t="s">
        <v>77</v>
      </c>
      <c r="C62" s="17"/>
      <c r="D62" s="17"/>
      <c r="E62" s="17"/>
      <c r="F62" s="17"/>
      <c r="G62" s="17"/>
      <c r="H62" s="18"/>
      <c r="I62" s="18"/>
      <c r="J62" s="18"/>
      <c r="K62" s="18"/>
      <c r="L62" s="18"/>
      <c r="M62" s="18"/>
      <c r="N62" s="18"/>
      <c r="O62" s="27"/>
      <c r="P62" s="27"/>
      <c r="Q62" s="27"/>
      <c r="R62" s="27"/>
      <c r="S62" s="27"/>
      <c r="U62" s="52"/>
    </row>
    <row r="63" spans="2:22" s="8" customFormat="1" ht="24.95" customHeight="1" x14ac:dyDescent="0.25">
      <c r="B63" s="34">
        <v>33</v>
      </c>
      <c r="C63" s="54" t="s">
        <v>75</v>
      </c>
      <c r="D63" s="39" t="s">
        <v>76</v>
      </c>
      <c r="E63" s="35" t="s">
        <v>21</v>
      </c>
      <c r="F63" s="34" t="s">
        <v>14</v>
      </c>
      <c r="G63" s="34" t="s">
        <v>44</v>
      </c>
      <c r="H63" s="19">
        <v>36850</v>
      </c>
      <c r="I63" s="19">
        <v>2559.6799999999998</v>
      </c>
      <c r="J63" s="19">
        <v>1057.5899999999999</v>
      </c>
      <c r="K63" s="19">
        <f>H63*7.1%</f>
        <v>2616.35</v>
      </c>
      <c r="L63" s="19">
        <v>423.77</v>
      </c>
      <c r="M63" s="19">
        <f>H63*3.04%</f>
        <v>1120.24</v>
      </c>
      <c r="N63" s="19">
        <f>H63*7.09%</f>
        <v>2612.67</v>
      </c>
      <c r="O63" s="19">
        <f>J63+K63+L63+M63+N63</f>
        <v>7830.62</v>
      </c>
      <c r="P63" s="19">
        <v>0</v>
      </c>
      <c r="Q63" s="19">
        <f>I63+J63+M63+P63</f>
        <v>4737.51</v>
      </c>
      <c r="R63" s="19">
        <f>K63+L63+N63</f>
        <v>5652.79</v>
      </c>
      <c r="S63" s="19">
        <f>H63-Q63</f>
        <v>32112.49</v>
      </c>
      <c r="U63" s="52"/>
    </row>
    <row r="64" spans="2:22" s="8" customFormat="1" ht="24.95" customHeight="1" x14ac:dyDescent="0.25">
      <c r="B64" s="34">
        <v>34</v>
      </c>
      <c r="C64" s="54" t="s">
        <v>123</v>
      </c>
      <c r="D64" s="39" t="s">
        <v>122</v>
      </c>
      <c r="E64" s="35" t="s">
        <v>21</v>
      </c>
      <c r="F64" s="34" t="s">
        <v>14</v>
      </c>
      <c r="G64" s="34" t="s">
        <v>44</v>
      </c>
      <c r="H64" s="19">
        <v>20000</v>
      </c>
      <c r="I64" s="19">
        <v>2559.6799999999998</v>
      </c>
      <c r="J64" s="19">
        <f>H64*2.87%</f>
        <v>574</v>
      </c>
      <c r="K64" s="19">
        <f>H64*7.1%</f>
        <v>1420</v>
      </c>
      <c r="L64" s="48">
        <v>230</v>
      </c>
      <c r="M64" s="19">
        <f>H64*3.04%</f>
        <v>608</v>
      </c>
      <c r="N64" s="19">
        <f>H64*7.09%</f>
        <v>1418</v>
      </c>
      <c r="O64" s="19">
        <f>J64+K64+L64+M64+N64</f>
        <v>4250</v>
      </c>
      <c r="P64" s="19">
        <v>0</v>
      </c>
      <c r="Q64" s="19">
        <f>I64+J64+M64+P64</f>
        <v>3741.68</v>
      </c>
      <c r="R64" s="19">
        <f>K64+L64+N64</f>
        <v>3068</v>
      </c>
      <c r="S64" s="19">
        <f>H64-Q64</f>
        <v>16258.32</v>
      </c>
      <c r="U64" s="52"/>
    </row>
    <row r="65" spans="2:22" s="8" customFormat="1" ht="24.95" customHeight="1" x14ac:dyDescent="0.3">
      <c r="B65" s="21" t="s">
        <v>49</v>
      </c>
      <c r="C65" s="17"/>
      <c r="D65" s="17"/>
      <c r="E65" s="17"/>
      <c r="F65" s="17"/>
      <c r="G65" s="17"/>
      <c r="H65" s="18"/>
      <c r="I65" s="28"/>
      <c r="J65" s="28"/>
      <c r="K65" s="28"/>
      <c r="L65" s="28"/>
      <c r="M65" s="28"/>
      <c r="N65" s="28"/>
      <c r="O65" s="27"/>
      <c r="P65" s="27"/>
      <c r="Q65" s="27"/>
      <c r="R65" s="27"/>
      <c r="S65" s="27"/>
      <c r="U65" s="52"/>
    </row>
    <row r="66" spans="2:22" s="15" customFormat="1" ht="24.95" customHeight="1" x14ac:dyDescent="0.25">
      <c r="B66" s="37">
        <v>35</v>
      </c>
      <c r="C66" s="53" t="s">
        <v>34</v>
      </c>
      <c r="D66" s="35" t="s">
        <v>33</v>
      </c>
      <c r="E66" s="35" t="s">
        <v>62</v>
      </c>
      <c r="F66" s="34" t="s">
        <v>14</v>
      </c>
      <c r="G66" s="34" t="s">
        <v>44</v>
      </c>
      <c r="H66" s="19">
        <v>60000</v>
      </c>
      <c r="I66" s="19">
        <v>12603.62</v>
      </c>
      <c r="J66" s="19">
        <f>H66*2.87%</f>
        <v>1722</v>
      </c>
      <c r="K66" s="19">
        <f>H66*7.1%</f>
        <v>4260</v>
      </c>
      <c r="L66" s="19">
        <v>315.22000000000003</v>
      </c>
      <c r="M66" s="19">
        <f>H66*3.04%</f>
        <v>1824</v>
      </c>
      <c r="N66" s="19">
        <f>H66*7.09%</f>
        <v>4254</v>
      </c>
      <c r="O66" s="19">
        <f>J66+K66+L66+M66+N66</f>
        <v>12375.22</v>
      </c>
      <c r="P66" s="19">
        <v>0</v>
      </c>
      <c r="Q66" s="19">
        <f>I66+J66+M66+P66</f>
        <v>16149.62</v>
      </c>
      <c r="R66" s="19">
        <f>K66+L66+N66</f>
        <v>8829.2199999999993</v>
      </c>
      <c r="S66" s="19">
        <f>H66-Q66</f>
        <v>43850.38</v>
      </c>
      <c r="T66" s="8"/>
      <c r="U66" s="52"/>
      <c r="V66" s="8"/>
    </row>
    <row r="67" spans="2:22" s="15" customFormat="1" ht="24.95" customHeight="1" x14ac:dyDescent="0.3">
      <c r="B67" s="21" t="s">
        <v>80</v>
      </c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8"/>
      <c r="U67" s="52"/>
      <c r="V67" s="8"/>
    </row>
    <row r="68" spans="2:22" s="15" customFormat="1" ht="24.95" customHeight="1" x14ac:dyDescent="0.25">
      <c r="B68" s="34">
        <v>36</v>
      </c>
      <c r="C68" s="53" t="s">
        <v>81</v>
      </c>
      <c r="D68" s="46" t="s">
        <v>15</v>
      </c>
      <c r="E68" s="46" t="s">
        <v>83</v>
      </c>
      <c r="F68" s="47" t="s">
        <v>14</v>
      </c>
      <c r="G68" s="34" t="s">
        <v>43</v>
      </c>
      <c r="H68" s="45">
        <v>14000</v>
      </c>
      <c r="I68" s="45">
        <v>1975.89</v>
      </c>
      <c r="J68" s="19">
        <f>H68*2.87%</f>
        <v>401.8</v>
      </c>
      <c r="K68" s="19">
        <f>H68*7.1%</f>
        <v>994</v>
      </c>
      <c r="L68" s="19">
        <f>+H68*1.15%</f>
        <v>161</v>
      </c>
      <c r="M68" s="19">
        <f>H68*3.04%</f>
        <v>425.6</v>
      </c>
      <c r="N68" s="19">
        <f>H68*7.09%</f>
        <v>992.6</v>
      </c>
      <c r="O68" s="19">
        <f>J68+K68+L68+M68+N68</f>
        <v>2975</v>
      </c>
      <c r="P68" s="19">
        <v>0</v>
      </c>
      <c r="Q68" s="19">
        <f>I68+J68+M68+P68</f>
        <v>2803.29</v>
      </c>
      <c r="R68" s="19">
        <f>K68+L68+N68</f>
        <v>2147.6</v>
      </c>
      <c r="S68" s="19">
        <f>H68-Q68</f>
        <v>11196.71</v>
      </c>
      <c r="T68" s="8"/>
      <c r="U68" s="52"/>
      <c r="V68" s="8"/>
    </row>
    <row r="69" spans="2:22" s="15" customFormat="1" ht="24.95" customHeight="1" x14ac:dyDescent="0.25">
      <c r="B69" s="34">
        <v>37</v>
      </c>
      <c r="C69" s="53" t="s">
        <v>82</v>
      </c>
      <c r="D69" s="46" t="s">
        <v>15</v>
      </c>
      <c r="E69" s="46" t="s">
        <v>83</v>
      </c>
      <c r="F69" s="47" t="s">
        <v>14</v>
      </c>
      <c r="G69" s="47" t="s">
        <v>44</v>
      </c>
      <c r="H69" s="45">
        <v>14000</v>
      </c>
      <c r="I69" s="45">
        <v>1975.89</v>
      </c>
      <c r="J69" s="19">
        <f>H69*2.87%</f>
        <v>401.8</v>
      </c>
      <c r="K69" s="19">
        <f>H69*7.1%</f>
        <v>994</v>
      </c>
      <c r="L69" s="19">
        <f>+H69*1.15%</f>
        <v>161</v>
      </c>
      <c r="M69" s="19">
        <f>H69*3.04%</f>
        <v>425.6</v>
      </c>
      <c r="N69" s="19">
        <f>H69*7.09%</f>
        <v>992.6</v>
      </c>
      <c r="O69" s="19">
        <f>J69+K69+L69+M69+N69</f>
        <v>2975</v>
      </c>
      <c r="P69" s="19">
        <v>0</v>
      </c>
      <c r="Q69" s="19">
        <f>I69+J69+M69+P69</f>
        <v>2803.29</v>
      </c>
      <c r="R69" s="19">
        <f>K69+L69+N69</f>
        <v>2147.6</v>
      </c>
      <c r="S69" s="19">
        <f>H69-Q69</f>
        <v>11196.71</v>
      </c>
      <c r="T69" s="8"/>
      <c r="U69" s="52"/>
      <c r="V69" s="8"/>
    </row>
    <row r="70" spans="2:22" s="15" customFormat="1" ht="24.95" customHeight="1" x14ac:dyDescent="0.25">
      <c r="B70" s="34">
        <v>38</v>
      </c>
      <c r="C70" s="53" t="s">
        <v>100</v>
      </c>
      <c r="D70" s="46" t="s">
        <v>101</v>
      </c>
      <c r="E70" s="46" t="s">
        <v>83</v>
      </c>
      <c r="F70" s="47" t="s">
        <v>14</v>
      </c>
      <c r="G70" s="47" t="s">
        <v>44</v>
      </c>
      <c r="H70" s="45">
        <v>14000</v>
      </c>
      <c r="I70" s="45">
        <v>1975.89</v>
      </c>
      <c r="J70" s="19">
        <f>H70*2.87%</f>
        <v>401.8</v>
      </c>
      <c r="K70" s="19">
        <f>H70*7.1%</f>
        <v>994</v>
      </c>
      <c r="L70" s="19">
        <f>+H70*1.15%</f>
        <v>161</v>
      </c>
      <c r="M70" s="19">
        <f>H70*3.04%</f>
        <v>425.6</v>
      </c>
      <c r="N70" s="19">
        <f>H70*7.09%</f>
        <v>992.6</v>
      </c>
      <c r="O70" s="19">
        <f>J70+K70+L70+M70+N70</f>
        <v>2975</v>
      </c>
      <c r="P70" s="19">
        <v>0</v>
      </c>
      <c r="Q70" s="19">
        <f>I70+J70+M70+P70</f>
        <v>2803.29</v>
      </c>
      <c r="R70" s="19">
        <f>K70+L70+N70</f>
        <v>2147.6</v>
      </c>
      <c r="S70" s="19">
        <f>H70-Q70</f>
        <v>11196.71</v>
      </c>
      <c r="T70" s="8"/>
      <c r="U70" s="52"/>
      <c r="V70" s="8"/>
    </row>
    <row r="71" spans="2:22" s="15" customFormat="1" ht="24.95" customHeight="1" x14ac:dyDescent="0.3">
      <c r="B71" s="29" t="s">
        <v>103</v>
      </c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8"/>
      <c r="U71" s="52"/>
      <c r="V71" s="8"/>
    </row>
    <row r="72" spans="2:22" s="15" customFormat="1" ht="24.95" customHeight="1" x14ac:dyDescent="0.25">
      <c r="B72" s="34">
        <v>39</v>
      </c>
      <c r="C72" s="56" t="s">
        <v>102</v>
      </c>
      <c r="D72" s="46" t="s">
        <v>104</v>
      </c>
      <c r="E72" s="46" t="s">
        <v>83</v>
      </c>
      <c r="F72" s="34" t="s">
        <v>14</v>
      </c>
      <c r="G72" s="47" t="s">
        <v>44</v>
      </c>
      <c r="H72" s="45">
        <v>14000</v>
      </c>
      <c r="I72" s="45">
        <v>1975.89</v>
      </c>
      <c r="J72" s="19">
        <f>H72*2.87%</f>
        <v>401.8</v>
      </c>
      <c r="K72" s="19">
        <f>H72*7.1%</f>
        <v>994</v>
      </c>
      <c r="L72" s="19">
        <f>+H72*1.15%</f>
        <v>161</v>
      </c>
      <c r="M72" s="19">
        <f>H72*3.04%</f>
        <v>425.6</v>
      </c>
      <c r="N72" s="19">
        <f>H72*7.09%</f>
        <v>992.6</v>
      </c>
      <c r="O72" s="19">
        <f>J72+K72+L72+M72+N72</f>
        <v>2975</v>
      </c>
      <c r="P72" s="19">
        <v>0</v>
      </c>
      <c r="Q72" s="19">
        <f>I72+J72+M72+P72</f>
        <v>2803.29</v>
      </c>
      <c r="R72" s="19">
        <f>K72+L72+N72</f>
        <v>2147.6</v>
      </c>
      <c r="S72" s="19">
        <f>H72-Q72</f>
        <v>11196.71</v>
      </c>
      <c r="T72" s="8"/>
      <c r="U72" s="52"/>
      <c r="V72" s="8"/>
    </row>
    <row r="73" spans="2:22" s="15" customFormat="1" ht="24.95" customHeight="1" x14ac:dyDescent="0.3">
      <c r="B73" s="29" t="s">
        <v>85</v>
      </c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8"/>
      <c r="U73" s="52"/>
      <c r="V73" s="8"/>
    </row>
    <row r="74" spans="2:22" s="15" customFormat="1" ht="20.25" customHeight="1" x14ac:dyDescent="0.25">
      <c r="B74" s="43">
        <v>40</v>
      </c>
      <c r="C74" s="55" t="s">
        <v>84</v>
      </c>
      <c r="D74" s="46" t="s">
        <v>15</v>
      </c>
      <c r="E74" s="44" t="s">
        <v>86</v>
      </c>
      <c r="F74" s="47" t="s">
        <v>14</v>
      </c>
      <c r="G74" s="47" t="s">
        <v>44</v>
      </c>
      <c r="H74" s="45">
        <v>34000</v>
      </c>
      <c r="I74" s="45">
        <v>5639.81</v>
      </c>
      <c r="J74" s="19">
        <f>H74*2.87%</f>
        <v>975.8</v>
      </c>
      <c r="K74" s="19">
        <f>H74*7.1%</f>
        <v>2414</v>
      </c>
      <c r="L74" s="19">
        <v>391</v>
      </c>
      <c r="M74" s="19">
        <f>H74*3.04%</f>
        <v>1033.5999999999999</v>
      </c>
      <c r="N74" s="19">
        <f>H74*7.09%</f>
        <v>2410.6</v>
      </c>
      <c r="O74" s="19">
        <f>J74+K74+L74+M74+N74</f>
        <v>7225</v>
      </c>
      <c r="P74" s="19">
        <v>0</v>
      </c>
      <c r="Q74" s="19">
        <f>I74+J74+M74+P74</f>
        <v>7649.21</v>
      </c>
      <c r="R74" s="19">
        <f>K74+L74+N74</f>
        <v>5215.6000000000004</v>
      </c>
      <c r="S74" s="19">
        <f>H74-Q74</f>
        <v>26350.79</v>
      </c>
      <c r="T74" s="8"/>
      <c r="U74" s="52"/>
      <c r="V74" s="8"/>
    </row>
    <row r="75" spans="2:22" s="15" customFormat="1" ht="20.25" customHeight="1" x14ac:dyDescent="0.3">
      <c r="B75" s="21" t="s">
        <v>108</v>
      </c>
      <c r="C75" s="17"/>
      <c r="D75" s="17"/>
      <c r="E75" s="17"/>
      <c r="F75" s="17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8"/>
      <c r="U75" s="52"/>
      <c r="V75" s="8"/>
    </row>
    <row r="76" spans="2:22" s="15" customFormat="1" ht="20.25" customHeight="1" x14ac:dyDescent="0.25">
      <c r="B76" s="47">
        <v>41</v>
      </c>
      <c r="C76" s="57" t="s">
        <v>109</v>
      </c>
      <c r="D76" s="46" t="s">
        <v>16</v>
      </c>
      <c r="E76" s="44" t="s">
        <v>86</v>
      </c>
      <c r="F76" s="47" t="s">
        <v>14</v>
      </c>
      <c r="G76" s="47" t="s">
        <v>44</v>
      </c>
      <c r="H76" s="19">
        <v>29000</v>
      </c>
      <c r="I76" s="19">
        <v>4698.91</v>
      </c>
      <c r="J76" s="19">
        <f>H76*2.87%</f>
        <v>832.3</v>
      </c>
      <c r="K76" s="19">
        <f>H76*7.1%</f>
        <v>2059</v>
      </c>
      <c r="L76" s="19">
        <f>+H76*1.15%</f>
        <v>333.5</v>
      </c>
      <c r="M76" s="19">
        <f>H76*3.04%</f>
        <v>881.6</v>
      </c>
      <c r="N76" s="19">
        <f>H76*7.09%</f>
        <v>2056.1</v>
      </c>
      <c r="O76" s="19">
        <f>J76+K76+L76+M76+N76</f>
        <v>6162.5</v>
      </c>
      <c r="P76" s="19">
        <v>0</v>
      </c>
      <c r="Q76" s="19">
        <f>I76+J76+M76+P76</f>
        <v>6412.81</v>
      </c>
      <c r="R76" s="19">
        <f>K76+L76+N76</f>
        <v>4448.6000000000004</v>
      </c>
      <c r="S76" s="19">
        <f>H76-Q76</f>
        <v>22587.19</v>
      </c>
      <c r="T76" s="8"/>
      <c r="U76" s="52"/>
      <c r="V76" s="8"/>
    </row>
    <row r="77" spans="2:22" s="15" customFormat="1" ht="24.95" customHeight="1" x14ac:dyDescent="0.3">
      <c r="B77" s="21" t="s">
        <v>88</v>
      </c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8"/>
      <c r="U77" s="52"/>
      <c r="V77" s="8"/>
    </row>
    <row r="78" spans="2:22" s="15" customFormat="1" ht="19.5" customHeight="1" x14ac:dyDescent="0.25">
      <c r="B78" s="34">
        <v>42</v>
      </c>
      <c r="C78" s="53" t="s">
        <v>89</v>
      </c>
      <c r="D78" s="35" t="s">
        <v>16</v>
      </c>
      <c r="E78" s="35" t="s">
        <v>90</v>
      </c>
      <c r="F78" s="47" t="s">
        <v>14</v>
      </c>
      <c r="G78" s="47" t="s">
        <v>44</v>
      </c>
      <c r="H78" s="19">
        <v>20000</v>
      </c>
      <c r="I78" s="19">
        <v>2559.6799999999998</v>
      </c>
      <c r="J78" s="19">
        <f>H78*2.87%</f>
        <v>574</v>
      </c>
      <c r="K78" s="19">
        <f>H78*7.1%</f>
        <v>1420</v>
      </c>
      <c r="L78" s="19">
        <f>+H78*1.15%</f>
        <v>230</v>
      </c>
      <c r="M78" s="19">
        <f>H78*3.04%</f>
        <v>608</v>
      </c>
      <c r="N78" s="19">
        <f>H78*7.09%</f>
        <v>1418</v>
      </c>
      <c r="O78" s="19">
        <f>J78+K78+L78+M78+N78</f>
        <v>4250</v>
      </c>
      <c r="P78" s="19">
        <v>0</v>
      </c>
      <c r="Q78" s="19">
        <f>I78+J78+M78+P78</f>
        <v>3741.68</v>
      </c>
      <c r="R78" s="19">
        <f>K78+L78+N78</f>
        <v>3068</v>
      </c>
      <c r="S78" s="19">
        <f>H78-Q78</f>
        <v>16258.32</v>
      </c>
      <c r="T78" s="8"/>
      <c r="U78" s="52"/>
      <c r="V78" s="8"/>
    </row>
    <row r="79" spans="2:22" s="15" customFormat="1" ht="24.95" customHeight="1" x14ac:dyDescent="0.3">
      <c r="B79" s="29" t="s">
        <v>129</v>
      </c>
      <c r="C79" s="17"/>
      <c r="D79" s="17"/>
      <c r="E79" s="17"/>
      <c r="F79" s="17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8"/>
      <c r="U79" s="52"/>
      <c r="V79" s="8"/>
    </row>
    <row r="80" spans="2:22" s="15" customFormat="1" ht="24.95" customHeight="1" x14ac:dyDescent="0.25">
      <c r="B80" s="47">
        <v>43</v>
      </c>
      <c r="C80" s="53" t="s">
        <v>131</v>
      </c>
      <c r="D80" s="35" t="s">
        <v>15</v>
      </c>
      <c r="E80" s="60" t="s">
        <v>130</v>
      </c>
      <c r="F80" s="34" t="s">
        <v>14</v>
      </c>
      <c r="G80" s="34" t="s">
        <v>43</v>
      </c>
      <c r="H80" s="45">
        <v>49000</v>
      </c>
      <c r="I80" s="45">
        <v>9169.33</v>
      </c>
      <c r="J80" s="19">
        <f>H80*2.87%</f>
        <v>1406.3</v>
      </c>
      <c r="K80" s="19">
        <f>H80*7.1%</f>
        <v>3479</v>
      </c>
      <c r="L80" s="19">
        <v>418.72</v>
      </c>
      <c r="M80" s="19">
        <f>H80*3.04%</f>
        <v>1489.6</v>
      </c>
      <c r="N80" s="19">
        <f>H80*7.09%</f>
        <v>3474.1</v>
      </c>
      <c r="O80" s="19">
        <f>J80+K80+L80+M80+N80</f>
        <v>10267.719999999999</v>
      </c>
      <c r="P80" s="19">
        <v>0</v>
      </c>
      <c r="Q80" s="19">
        <f>I80+J80+M80+P80</f>
        <v>12065.23</v>
      </c>
      <c r="R80" s="19">
        <f>K80+L80+N80</f>
        <v>7371.82</v>
      </c>
      <c r="S80" s="19">
        <f>H80-Q80</f>
        <v>36934.769999999997</v>
      </c>
      <c r="T80" s="8"/>
      <c r="U80" s="52"/>
      <c r="V80" s="8"/>
    </row>
    <row r="81" spans="2:22" s="15" customFormat="1" ht="24.95" customHeight="1" x14ac:dyDescent="0.3">
      <c r="B81" s="50" t="s">
        <v>110</v>
      </c>
      <c r="C81" s="33"/>
      <c r="D81" s="33"/>
      <c r="E81" s="33"/>
      <c r="F81" s="33"/>
      <c r="G81" s="58"/>
      <c r="H81" s="58"/>
      <c r="I81" s="58"/>
      <c r="J81" s="58"/>
      <c r="K81" s="58"/>
      <c r="L81" s="58"/>
      <c r="M81" s="58"/>
      <c r="N81" s="58"/>
      <c r="O81" s="58"/>
      <c r="P81" s="58"/>
      <c r="Q81" s="58"/>
      <c r="R81" s="58"/>
      <c r="S81" s="58"/>
      <c r="T81" s="8"/>
      <c r="U81" s="52"/>
      <c r="V81" s="8"/>
    </row>
    <row r="82" spans="2:22" s="15" customFormat="1" ht="24.95" customHeight="1" x14ac:dyDescent="0.25">
      <c r="B82" s="47">
        <v>44</v>
      </c>
      <c r="C82" s="57" t="s">
        <v>111</v>
      </c>
      <c r="D82" s="46" t="s">
        <v>112</v>
      </c>
      <c r="E82" s="15" t="s">
        <v>113</v>
      </c>
      <c r="F82" s="47" t="s">
        <v>14</v>
      </c>
      <c r="G82" s="47" t="s">
        <v>43</v>
      </c>
      <c r="H82" s="45">
        <v>84000</v>
      </c>
      <c r="I82" s="45">
        <v>17402.2</v>
      </c>
      <c r="J82" s="19">
        <f>H82*2.87%</f>
        <v>2410.8000000000002</v>
      </c>
      <c r="K82" s="19">
        <f>H82*7.1%</f>
        <v>5964</v>
      </c>
      <c r="L82" s="19">
        <v>418.72</v>
      </c>
      <c r="M82" s="19">
        <f>H82*3.04%</f>
        <v>2553.6</v>
      </c>
      <c r="N82" s="19">
        <f>H82*7.09%</f>
        <v>5955.6</v>
      </c>
      <c r="O82" s="19">
        <f>J82+K82+L82+M82+N82</f>
        <v>17302.72</v>
      </c>
      <c r="P82" s="19">
        <v>0</v>
      </c>
      <c r="Q82" s="19">
        <f>I82+J82+M82+P82</f>
        <v>22366.6</v>
      </c>
      <c r="R82" s="19">
        <f>K82+L82+N82</f>
        <v>12338.32</v>
      </c>
      <c r="S82" s="19">
        <f>H82-Q82</f>
        <v>61633.4</v>
      </c>
      <c r="T82" s="8"/>
      <c r="U82" s="52"/>
      <c r="V82" s="8"/>
    </row>
    <row r="83" spans="2:22" ht="24.95" customHeight="1" x14ac:dyDescent="0.25">
      <c r="B83" s="62" t="s">
        <v>41</v>
      </c>
      <c r="C83" s="62"/>
      <c r="D83" s="62"/>
      <c r="E83" s="62"/>
      <c r="F83" s="62"/>
      <c r="G83" s="63"/>
      <c r="H83" s="13">
        <f>SUM(H15:H82)</f>
        <v>1393850</v>
      </c>
      <c r="I83" s="13">
        <f>SUM(I15:I82)</f>
        <v>249703.38</v>
      </c>
      <c r="J83" s="13">
        <f>SUM(J15:J82)</f>
        <v>40003.49</v>
      </c>
      <c r="K83" s="13">
        <f>SUM(K15:K82)</f>
        <v>98963.35</v>
      </c>
      <c r="L83" s="13">
        <f>SUM(L16:L82)</f>
        <v>11161.25</v>
      </c>
      <c r="M83" s="13">
        <f t="shared" ref="M83:S83" si="9">SUM(M15:M82)</f>
        <v>42373.04</v>
      </c>
      <c r="N83" s="13">
        <f t="shared" si="9"/>
        <v>98823.96</v>
      </c>
      <c r="O83" s="13">
        <f t="shared" si="9"/>
        <v>291325.09000000003</v>
      </c>
      <c r="P83" s="13">
        <f t="shared" si="9"/>
        <v>0</v>
      </c>
      <c r="Q83" s="13">
        <f t="shared" si="9"/>
        <v>332079.90999999997</v>
      </c>
      <c r="R83" s="13">
        <f t="shared" si="9"/>
        <v>208948.56</v>
      </c>
      <c r="S83" s="13">
        <f t="shared" si="9"/>
        <v>1061770.0900000001</v>
      </c>
    </row>
    <row r="84" spans="2:22" ht="24.95" customHeight="1" x14ac:dyDescent="0.25">
      <c r="H84" s="20"/>
      <c r="O84" s="6"/>
      <c r="P84" s="6"/>
      <c r="Q84" s="6"/>
      <c r="R84" s="6"/>
      <c r="S84" s="6"/>
    </row>
    <row r="85" spans="2:22" ht="24.95" customHeight="1" x14ac:dyDescent="0.25">
      <c r="O85" s="6"/>
      <c r="P85" s="6"/>
      <c r="Q85" s="6"/>
      <c r="R85" s="6"/>
      <c r="S85" s="6"/>
    </row>
    <row r="86" spans="2:22" ht="24.95" customHeight="1" x14ac:dyDescent="0.25">
      <c r="B86" s="23"/>
      <c r="O86" s="6"/>
      <c r="P86" s="6"/>
      <c r="Q86" s="6"/>
      <c r="R86" s="6"/>
      <c r="S86" s="6"/>
    </row>
    <row r="87" spans="2:22" ht="24.95" customHeight="1" x14ac:dyDescent="0.25">
      <c r="I87" s="3"/>
    </row>
    <row r="88" spans="2:22" ht="24.95" customHeight="1" x14ac:dyDescent="0.25"/>
    <row r="89" spans="2:22" ht="24.95" customHeight="1" x14ac:dyDescent="0.25"/>
    <row r="90" spans="2:22" ht="24.95" customHeight="1" x14ac:dyDescent="0.25"/>
    <row r="91" spans="2:22" ht="24.95" customHeight="1" x14ac:dyDescent="0.25"/>
    <row r="92" spans="2:22" ht="24.95" customHeight="1" x14ac:dyDescent="0.25"/>
    <row r="93" spans="2:22" ht="24.95" customHeight="1" x14ac:dyDescent="0.25"/>
    <row r="94" spans="2:22" ht="24.95" customHeight="1" x14ac:dyDescent="0.25"/>
    <row r="95" spans="2:22" ht="24.95" customHeight="1" x14ac:dyDescent="0.25"/>
    <row r="96" spans="2:22" ht="24.95" customHeight="1" x14ac:dyDescent="0.25"/>
    <row r="97" ht="24.95" customHeight="1" x14ac:dyDescent="0.25"/>
    <row r="98" ht="24.95" customHeight="1" x14ac:dyDescent="0.25"/>
    <row r="99" ht="24.95" customHeight="1" x14ac:dyDescent="0.25"/>
    <row r="100" ht="24.95" customHeight="1" x14ac:dyDescent="0.25"/>
    <row r="101" ht="24.95" customHeight="1" x14ac:dyDescent="0.25"/>
    <row r="102" ht="24.95" customHeight="1" x14ac:dyDescent="0.25"/>
    <row r="103" ht="24.95" customHeight="1" x14ac:dyDescent="0.25"/>
    <row r="104" ht="24.95" customHeight="1" x14ac:dyDescent="0.25"/>
    <row r="105" ht="24.95" customHeight="1" x14ac:dyDescent="0.25"/>
    <row r="106" ht="24.95" customHeight="1" x14ac:dyDescent="0.25"/>
    <row r="107" ht="24.95" customHeight="1" x14ac:dyDescent="0.25"/>
    <row r="108" ht="24.95" customHeight="1" x14ac:dyDescent="0.25"/>
    <row r="109" ht="24.95" customHeight="1" x14ac:dyDescent="0.25"/>
    <row r="110" ht="24.95" customHeight="1" x14ac:dyDescent="0.25"/>
    <row r="111" ht="24.95" customHeight="1" x14ac:dyDescent="0.25"/>
    <row r="112" ht="24.95" customHeight="1" x14ac:dyDescent="0.25"/>
    <row r="113" ht="24.95" customHeight="1" x14ac:dyDescent="0.25"/>
    <row r="114" ht="24.95" customHeight="1" x14ac:dyDescent="0.25"/>
    <row r="115" ht="24.95" customHeight="1" x14ac:dyDescent="0.25"/>
    <row r="116" ht="24.95" customHeight="1" x14ac:dyDescent="0.25"/>
    <row r="117" ht="24.95" customHeight="1" x14ac:dyDescent="0.25"/>
    <row r="118" ht="24.95" customHeight="1" x14ac:dyDescent="0.25"/>
    <row r="119" ht="24.95" customHeight="1" x14ac:dyDescent="0.25"/>
    <row r="120" ht="24.95" customHeight="1" x14ac:dyDescent="0.25"/>
    <row r="121" ht="24.95" customHeight="1" x14ac:dyDescent="0.25"/>
    <row r="122" ht="24.95" customHeight="1" x14ac:dyDescent="0.25"/>
    <row r="123" ht="24.95" customHeight="1" x14ac:dyDescent="0.25"/>
    <row r="124" ht="24.95" customHeight="1" x14ac:dyDescent="0.25"/>
    <row r="125" ht="24.95" customHeight="1" x14ac:dyDescent="0.25"/>
    <row r="126" ht="24.95" customHeight="1" x14ac:dyDescent="0.25"/>
    <row r="127" ht="24.95" customHeight="1" x14ac:dyDescent="0.25"/>
    <row r="128" ht="24.95" customHeight="1" x14ac:dyDescent="0.25"/>
    <row r="129" ht="24.95" customHeight="1" x14ac:dyDescent="0.25"/>
    <row r="130" ht="24.95" customHeight="1" x14ac:dyDescent="0.25"/>
  </sheetData>
  <mergeCells count="23">
    <mergeCell ref="D12:D14"/>
    <mergeCell ref="G12:G14"/>
    <mergeCell ref="B4:S5"/>
    <mergeCell ref="B7:S7"/>
    <mergeCell ref="B8:S8"/>
    <mergeCell ref="B10:S10"/>
    <mergeCell ref="B11:S11"/>
    <mergeCell ref="B83:G83"/>
    <mergeCell ref="B6:S6"/>
    <mergeCell ref="Q12:R12"/>
    <mergeCell ref="S12:S14"/>
    <mergeCell ref="J13:K13"/>
    <mergeCell ref="L13:L14"/>
    <mergeCell ref="M13:N13"/>
    <mergeCell ref="Q13:Q14"/>
    <mergeCell ref="R13:R14"/>
    <mergeCell ref="O13:O14"/>
    <mergeCell ref="J12:O12"/>
    <mergeCell ref="F12:F14"/>
    <mergeCell ref="H12:H14"/>
    <mergeCell ref="I12:I14"/>
    <mergeCell ref="B12:B14"/>
    <mergeCell ref="C12:C14"/>
  </mergeCells>
  <conditionalFormatting sqref="B22">
    <cfRule type="duplicateValues" dxfId="47" priority="49"/>
  </conditionalFormatting>
  <conditionalFormatting sqref="B24">
    <cfRule type="duplicateValues" dxfId="46" priority="28"/>
    <cfRule type="duplicateValues" dxfId="45" priority="29"/>
    <cfRule type="duplicateValues" dxfId="44" priority="30"/>
    <cfRule type="duplicateValues" dxfId="43" priority="27"/>
  </conditionalFormatting>
  <conditionalFormatting sqref="B26">
    <cfRule type="duplicateValues" dxfId="42" priority="21"/>
    <cfRule type="duplicateValues" dxfId="41" priority="22"/>
    <cfRule type="duplicateValues" dxfId="40" priority="24"/>
    <cfRule type="duplicateValues" dxfId="39" priority="25"/>
  </conditionalFormatting>
  <conditionalFormatting sqref="B67">
    <cfRule type="duplicateValues" dxfId="38" priority="56"/>
  </conditionalFormatting>
  <conditionalFormatting sqref="B71">
    <cfRule type="duplicateValues" dxfId="37" priority="45"/>
    <cfRule type="duplicateValues" dxfId="36" priority="44"/>
  </conditionalFormatting>
  <conditionalFormatting sqref="B73">
    <cfRule type="duplicateValues" dxfId="35" priority="53"/>
  </conditionalFormatting>
  <conditionalFormatting sqref="B75">
    <cfRule type="duplicateValues" dxfId="34" priority="42"/>
    <cfRule type="duplicateValues" dxfId="33" priority="41"/>
  </conditionalFormatting>
  <conditionalFormatting sqref="B76">
    <cfRule type="duplicateValues" dxfId="32" priority="38"/>
    <cfRule type="duplicateValues" dxfId="31" priority="39"/>
  </conditionalFormatting>
  <conditionalFormatting sqref="B77">
    <cfRule type="duplicateValues" dxfId="30" priority="52"/>
  </conditionalFormatting>
  <conditionalFormatting sqref="B79">
    <cfRule type="duplicateValues" dxfId="29" priority="7"/>
    <cfRule type="duplicateValues" dxfId="28" priority="8"/>
    <cfRule type="duplicateValues" dxfId="27" priority="10"/>
    <cfRule type="duplicateValues" dxfId="26" priority="11"/>
  </conditionalFormatting>
  <conditionalFormatting sqref="B80">
    <cfRule type="duplicateValues" dxfId="25" priority="4"/>
    <cfRule type="duplicateValues" dxfId="24" priority="5"/>
    <cfRule type="duplicateValues" dxfId="23" priority="1"/>
    <cfRule type="duplicateValues" dxfId="22" priority="2"/>
  </conditionalFormatting>
  <conditionalFormatting sqref="B81">
    <cfRule type="duplicateValues" dxfId="21" priority="35"/>
    <cfRule type="duplicateValues" dxfId="20" priority="36"/>
  </conditionalFormatting>
  <conditionalFormatting sqref="B81:B82 B25 B12:B17 B19:B23 B27:B78">
    <cfRule type="duplicateValues" dxfId="19" priority="65"/>
  </conditionalFormatting>
  <conditionalFormatting sqref="B82">
    <cfRule type="duplicateValues" dxfId="18" priority="32"/>
    <cfRule type="duplicateValues" dxfId="17" priority="33"/>
  </conditionalFormatting>
  <conditionalFormatting sqref="C26">
    <cfRule type="duplicateValues" dxfId="16" priority="26"/>
    <cfRule type="duplicateValues" dxfId="15" priority="23"/>
  </conditionalFormatting>
  <conditionalFormatting sqref="C35:C39">
    <cfRule type="duplicateValues" dxfId="14" priority="57"/>
  </conditionalFormatting>
  <conditionalFormatting sqref="C45">
    <cfRule type="duplicateValues" dxfId="13" priority="14"/>
    <cfRule type="duplicateValues" dxfId="12" priority="13"/>
  </conditionalFormatting>
  <conditionalFormatting sqref="C56">
    <cfRule type="duplicateValues" dxfId="11" priority="58"/>
  </conditionalFormatting>
  <conditionalFormatting sqref="C68">
    <cfRule type="duplicateValues" dxfId="10" priority="59"/>
  </conditionalFormatting>
  <conditionalFormatting sqref="C69:C70">
    <cfRule type="duplicateValues" dxfId="9" priority="60"/>
  </conditionalFormatting>
  <conditionalFormatting sqref="C72 C23">
    <cfRule type="duplicateValues" dxfId="8" priority="62"/>
  </conditionalFormatting>
  <conditionalFormatting sqref="C75">
    <cfRule type="duplicateValues" dxfId="7" priority="43"/>
  </conditionalFormatting>
  <conditionalFormatting sqref="C76">
    <cfRule type="duplicateValues" dxfId="6" priority="40"/>
  </conditionalFormatting>
  <conditionalFormatting sqref="C79">
    <cfRule type="duplicateValues" dxfId="5" priority="12"/>
    <cfRule type="duplicateValues" dxfId="4" priority="9"/>
  </conditionalFormatting>
  <conditionalFormatting sqref="C80">
    <cfRule type="duplicateValues" dxfId="3" priority="6"/>
    <cfRule type="duplicateValues" dxfId="2" priority="3"/>
  </conditionalFormatting>
  <conditionalFormatting sqref="C81">
    <cfRule type="duplicateValues" dxfId="1" priority="37"/>
  </conditionalFormatting>
  <conditionalFormatting sqref="C82">
    <cfRule type="duplicateValues" dxfId="0" priority="34"/>
  </conditionalFormatting>
  <printOptions horizontalCentered="1"/>
  <pageMargins left="0.15748031496062992" right="0.15748031496062992" top="0.15748031496062992" bottom="0.39370078740157483" header="0.15748031496062992" footer="0.15748031496062992"/>
  <pageSetup paperSize="5" scale="40" fitToHeight="200" orientation="landscape" r:id="rId1"/>
  <headerFooter>
    <oddFooter>&amp;R&amp;"-,Bold"&amp;P -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Octubre 2024</vt:lpstr>
      <vt:lpstr>'Octubre 2024'!Área_de_impresión</vt:lpstr>
      <vt:lpstr>'Octubre 2024'!Títulos_a_imprimir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Rodssebel Michael Acevedo Mojica</dc:creator>
  <cp:lastModifiedBy>Teofila Encarnacion Quevedo</cp:lastModifiedBy>
  <cp:lastPrinted>2024-11-01T18:31:58Z</cp:lastPrinted>
  <dcterms:created xsi:type="dcterms:W3CDTF">2017-09-27T15:04:47Z</dcterms:created>
  <dcterms:modified xsi:type="dcterms:W3CDTF">2024-11-01T18:32:14Z</dcterms:modified>
</cp:coreProperties>
</file>