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W:\AÑO 2024\Transparencias 2024\Marzo 2024\"/>
    </mc:Choice>
  </mc:AlternateContent>
  <xr:revisionPtr revIDLastSave="0" documentId="13_ncr:1_{3C7F5BA5-C544-4E17-AE13-7696438F94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Sheet1!$F$16:$G$500</definedName>
    <definedName name="_xlnm.Print_Area" localSheetId="0">Sheet1!$A$1:$T$502</definedName>
    <definedName name="DATOS">#REF!</definedName>
    <definedName name="DATOSS">#REF!</definedName>
    <definedName name="_xlnm.Print_Titles" localSheetId="0">Sheet1!$1:$16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9" i="1" l="1"/>
  <c r="M140" i="1"/>
  <c r="H500" i="1"/>
  <c r="Q289" i="1"/>
  <c r="K289" i="1"/>
  <c r="L289" i="1"/>
  <c r="M289" i="1"/>
  <c r="N289" i="1"/>
  <c r="O289" i="1"/>
  <c r="Q288" i="1"/>
  <c r="K288" i="1"/>
  <c r="L288" i="1"/>
  <c r="M288" i="1"/>
  <c r="N288" i="1"/>
  <c r="O288" i="1"/>
  <c r="Q414" i="1"/>
  <c r="K414" i="1"/>
  <c r="L414" i="1"/>
  <c r="M414" i="1"/>
  <c r="N414" i="1"/>
  <c r="O414" i="1"/>
  <c r="Q413" i="1"/>
  <c r="O413" i="1"/>
  <c r="N413" i="1"/>
  <c r="M413" i="1"/>
  <c r="L413" i="1"/>
  <c r="K413" i="1"/>
  <c r="M37" i="1"/>
  <c r="K37" i="1"/>
  <c r="L37" i="1"/>
  <c r="N37" i="1"/>
  <c r="O37" i="1"/>
  <c r="Q287" i="1"/>
  <c r="K287" i="1"/>
  <c r="L287" i="1"/>
  <c r="M287" i="1"/>
  <c r="N287" i="1"/>
  <c r="O287" i="1"/>
  <c r="Q412" i="1"/>
  <c r="M412" i="1"/>
  <c r="K412" i="1"/>
  <c r="L412" i="1"/>
  <c r="N412" i="1"/>
  <c r="O412" i="1"/>
  <c r="Q380" i="1"/>
  <c r="K380" i="1"/>
  <c r="L380" i="1"/>
  <c r="M380" i="1"/>
  <c r="N380" i="1"/>
  <c r="O380" i="1"/>
  <c r="Q379" i="1"/>
  <c r="K379" i="1"/>
  <c r="L379" i="1"/>
  <c r="M379" i="1"/>
  <c r="N379" i="1"/>
  <c r="O379" i="1"/>
  <c r="Q265" i="1"/>
  <c r="M265" i="1"/>
  <c r="K265" i="1"/>
  <c r="L265" i="1"/>
  <c r="N265" i="1"/>
  <c r="O265" i="1"/>
  <c r="Q251" i="1"/>
  <c r="O251" i="1"/>
  <c r="N251" i="1"/>
  <c r="L251" i="1"/>
  <c r="K251" i="1"/>
  <c r="M36" i="1"/>
  <c r="K36" i="1"/>
  <c r="L36" i="1"/>
  <c r="N36" i="1"/>
  <c r="O36" i="1"/>
  <c r="M125" i="1"/>
  <c r="L125" i="1"/>
  <c r="N125" i="1"/>
  <c r="R125" i="1" s="1"/>
  <c r="T125" i="1" s="1"/>
  <c r="O125" i="1"/>
  <c r="M195" i="1"/>
  <c r="K195" i="1"/>
  <c r="L195" i="1"/>
  <c r="N195" i="1"/>
  <c r="O195" i="1"/>
  <c r="K103" i="1"/>
  <c r="L103" i="1"/>
  <c r="N103" i="1"/>
  <c r="O103" i="1"/>
  <c r="O105" i="1"/>
  <c r="N105" i="1"/>
  <c r="M105" i="1"/>
  <c r="L105" i="1"/>
  <c r="K105" i="1"/>
  <c r="R288" i="1" l="1"/>
  <c r="T288" i="1" s="1"/>
  <c r="S288" i="1"/>
  <c r="R289" i="1"/>
  <c r="T289" i="1" s="1"/>
  <c r="P288" i="1"/>
  <c r="S289" i="1"/>
  <c r="P289" i="1"/>
  <c r="P413" i="1"/>
  <c r="R37" i="1"/>
  <c r="T37" i="1" s="1"/>
  <c r="R414" i="1"/>
  <c r="T414" i="1" s="1"/>
  <c r="R413" i="1"/>
  <c r="T413" i="1" s="1"/>
  <c r="S413" i="1"/>
  <c r="S412" i="1"/>
  <c r="S287" i="1"/>
  <c r="P414" i="1"/>
  <c r="S414" i="1"/>
  <c r="P287" i="1"/>
  <c r="S37" i="1"/>
  <c r="P37" i="1"/>
  <c r="R412" i="1"/>
  <c r="T412" i="1" s="1"/>
  <c r="R287" i="1"/>
  <c r="T287" i="1" s="1"/>
  <c r="S380" i="1"/>
  <c r="P412" i="1"/>
  <c r="R380" i="1"/>
  <c r="T380" i="1" s="1"/>
  <c r="R379" i="1"/>
  <c r="T379" i="1" s="1"/>
  <c r="P379" i="1"/>
  <c r="S265" i="1"/>
  <c r="S379" i="1"/>
  <c r="P380" i="1"/>
  <c r="P265" i="1"/>
  <c r="R36" i="1"/>
  <c r="T36" i="1" s="1"/>
  <c r="P251" i="1"/>
  <c r="R265" i="1"/>
  <c r="T265" i="1" s="1"/>
  <c r="S36" i="1"/>
  <c r="S251" i="1"/>
  <c r="R195" i="1"/>
  <c r="T195" i="1" s="1"/>
  <c r="R251" i="1"/>
  <c r="T251" i="1" s="1"/>
  <c r="P36" i="1"/>
  <c r="S125" i="1"/>
  <c r="P125" i="1"/>
  <c r="S195" i="1"/>
  <c r="P195" i="1"/>
  <c r="S103" i="1"/>
  <c r="R103" i="1"/>
  <c r="T103" i="1" s="1"/>
  <c r="P105" i="1"/>
  <c r="S105" i="1"/>
  <c r="R105" i="1"/>
  <c r="T105" i="1" s="1"/>
  <c r="P103" i="1"/>
  <c r="Q95" i="1"/>
  <c r="M95" i="1"/>
  <c r="K95" i="1"/>
  <c r="L95" i="1"/>
  <c r="N95" i="1"/>
  <c r="O95" i="1"/>
  <c r="O488" i="1"/>
  <c r="O489" i="1"/>
  <c r="O490" i="1"/>
  <c r="O491" i="1"/>
  <c r="O492" i="1"/>
  <c r="O479" i="1"/>
  <c r="O478" i="1"/>
  <c r="O475" i="1"/>
  <c r="O476" i="1"/>
  <c r="O474" i="1"/>
  <c r="O472" i="1"/>
  <c r="O468" i="1"/>
  <c r="O469" i="1"/>
  <c r="O470" i="1"/>
  <c r="O467" i="1"/>
  <c r="O461" i="1"/>
  <c r="O462" i="1"/>
  <c r="O463" i="1"/>
  <c r="O464" i="1"/>
  <c r="O465" i="1"/>
  <c r="O460" i="1"/>
  <c r="O455" i="1"/>
  <c r="O456" i="1"/>
  <c r="O457" i="1"/>
  <c r="O458" i="1"/>
  <c r="O454" i="1"/>
  <c r="O452" i="1"/>
  <c r="O447" i="1"/>
  <c r="O448" i="1"/>
  <c r="O449" i="1"/>
  <c r="O450" i="1"/>
  <c r="O446" i="1"/>
  <c r="O442" i="1"/>
  <c r="O443" i="1"/>
  <c r="O444" i="1"/>
  <c r="O441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24" i="1"/>
  <c r="O422" i="1"/>
  <c r="O420" i="1"/>
  <c r="O418" i="1"/>
  <c r="O416" i="1"/>
  <c r="O402" i="1"/>
  <c r="O403" i="1"/>
  <c r="O404" i="1"/>
  <c r="O405" i="1"/>
  <c r="O406" i="1"/>
  <c r="O407" i="1"/>
  <c r="O408" i="1"/>
  <c r="O409" i="1"/>
  <c r="O410" i="1"/>
  <c r="O411" i="1"/>
  <c r="O395" i="1"/>
  <c r="O394" i="1"/>
  <c r="O392" i="1"/>
  <c r="O385" i="1"/>
  <c r="O386" i="1"/>
  <c r="O387" i="1"/>
  <c r="O388" i="1"/>
  <c r="O389" i="1"/>
  <c r="O390" i="1"/>
  <c r="O384" i="1"/>
  <c r="O382" i="1"/>
  <c r="O370" i="1"/>
  <c r="O371" i="1"/>
  <c r="O372" i="1"/>
  <c r="O373" i="1"/>
  <c r="O374" i="1"/>
  <c r="O375" i="1"/>
  <c r="O376" i="1"/>
  <c r="O377" i="1"/>
  <c r="O378" i="1"/>
  <c r="O369" i="1"/>
  <c r="O366" i="1"/>
  <c r="O367" i="1"/>
  <c r="O365" i="1"/>
  <c r="O36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23" i="1"/>
  <c r="O321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297" i="1"/>
  <c r="O295" i="1"/>
  <c r="O293" i="1"/>
  <c r="O291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72" i="1"/>
  <c r="O268" i="1"/>
  <c r="O269" i="1"/>
  <c r="O270" i="1"/>
  <c r="O258" i="1"/>
  <c r="O259" i="1"/>
  <c r="O260" i="1"/>
  <c r="O261" i="1"/>
  <c r="O262" i="1"/>
  <c r="O254" i="1"/>
  <c r="O255" i="1"/>
  <c r="O248" i="1"/>
  <c r="O249" i="1"/>
  <c r="O250" i="1"/>
  <c r="O247" i="1"/>
  <c r="O245" i="1"/>
  <c r="O242" i="1"/>
  <c r="O243" i="1"/>
  <c r="O241" i="1"/>
  <c r="O236" i="1"/>
  <c r="O237" i="1"/>
  <c r="O238" i="1"/>
  <c r="O239" i="1"/>
  <c r="O235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196" i="1"/>
  <c r="O227" i="1"/>
  <c r="O228" i="1"/>
  <c r="O229" i="1"/>
  <c r="O230" i="1"/>
  <c r="O231" i="1"/>
  <c r="O232" i="1"/>
  <c r="O213" i="1"/>
  <c r="O207" i="1"/>
  <c r="O204" i="1"/>
  <c r="O202" i="1"/>
  <c r="O200" i="1"/>
  <c r="O198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55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360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98" i="1"/>
  <c r="O99" i="1"/>
  <c r="O92" i="1"/>
  <c r="O93" i="1"/>
  <c r="O94" i="1"/>
  <c r="O91" i="1"/>
  <c r="O85" i="1"/>
  <c r="O86" i="1"/>
  <c r="O87" i="1"/>
  <c r="O88" i="1"/>
  <c r="O89" i="1"/>
  <c r="O78" i="1"/>
  <c r="O79" i="1"/>
  <c r="O80" i="1"/>
  <c r="O81" i="1"/>
  <c r="O82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61" i="1"/>
  <c r="O49" i="1"/>
  <c r="O48" i="1"/>
  <c r="O47" i="1"/>
  <c r="O46" i="1"/>
  <c r="O45" i="1"/>
  <c r="O42" i="1"/>
  <c r="O41" i="1"/>
  <c r="O39" i="1"/>
  <c r="O35" i="1"/>
  <c r="O34" i="1"/>
  <c r="O33" i="1"/>
  <c r="O32" i="1"/>
  <c r="O31" i="1"/>
  <c r="O30" i="1"/>
  <c r="O29" i="1"/>
  <c r="O28" i="1"/>
  <c r="O27" i="1"/>
  <c r="O26" i="1"/>
  <c r="O481" i="1"/>
  <c r="O483" i="1"/>
  <c r="O485" i="1"/>
  <c r="O487" i="1"/>
  <c r="O496" i="1"/>
  <c r="I500" i="1"/>
  <c r="O107" i="1"/>
  <c r="N107" i="1"/>
  <c r="L107" i="1"/>
  <c r="K107" i="1"/>
  <c r="N29" i="1"/>
  <c r="N497" i="1"/>
  <c r="N496" i="1"/>
  <c r="N319" i="1"/>
  <c r="N318" i="1"/>
  <c r="M319" i="1"/>
  <c r="M318" i="1"/>
  <c r="L319" i="1"/>
  <c r="L318" i="1"/>
  <c r="K319" i="1"/>
  <c r="K318" i="1"/>
  <c r="N232" i="1"/>
  <c r="L232" i="1"/>
  <c r="K232" i="1"/>
  <c r="K194" i="1"/>
  <c r="L194" i="1"/>
  <c r="N194" i="1"/>
  <c r="N193" i="1"/>
  <c r="L193" i="1"/>
  <c r="K193" i="1"/>
  <c r="N250" i="1"/>
  <c r="M250" i="1"/>
  <c r="L250" i="1"/>
  <c r="K250" i="1"/>
  <c r="Q42" i="1"/>
  <c r="N42" i="1"/>
  <c r="M42" i="1"/>
  <c r="L42" i="1"/>
  <c r="K42" i="1"/>
  <c r="Q392" i="1"/>
  <c r="N392" i="1"/>
  <c r="L392" i="1"/>
  <c r="K392" i="1"/>
  <c r="L499" i="1"/>
  <c r="L497" i="1"/>
  <c r="L496" i="1"/>
  <c r="L494" i="1"/>
  <c r="L492" i="1"/>
  <c r="L491" i="1"/>
  <c r="L490" i="1"/>
  <c r="L489" i="1"/>
  <c r="L488" i="1"/>
  <c r="L487" i="1"/>
  <c r="L485" i="1"/>
  <c r="L483" i="1"/>
  <c r="L481" i="1"/>
  <c r="L479" i="1"/>
  <c r="L478" i="1"/>
  <c r="L476" i="1"/>
  <c r="L475" i="1"/>
  <c r="L474" i="1"/>
  <c r="L472" i="1"/>
  <c r="L470" i="1"/>
  <c r="L469" i="1"/>
  <c r="L468" i="1"/>
  <c r="L467" i="1"/>
  <c r="L465" i="1"/>
  <c r="L464" i="1"/>
  <c r="L463" i="1"/>
  <c r="L462" i="1"/>
  <c r="L461" i="1"/>
  <c r="L460" i="1"/>
  <c r="L458" i="1"/>
  <c r="L457" i="1"/>
  <c r="L456" i="1"/>
  <c r="L455" i="1"/>
  <c r="L454" i="1"/>
  <c r="L452" i="1"/>
  <c r="L450" i="1"/>
  <c r="L449" i="1"/>
  <c r="L448" i="1"/>
  <c r="L447" i="1"/>
  <c r="L446" i="1"/>
  <c r="L444" i="1"/>
  <c r="L443" i="1"/>
  <c r="L442" i="1"/>
  <c r="L441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2" i="1"/>
  <c r="L420" i="1"/>
  <c r="L418" i="1"/>
  <c r="L416" i="1"/>
  <c r="L411" i="1"/>
  <c r="L410" i="1"/>
  <c r="L409" i="1"/>
  <c r="L408" i="1"/>
  <c r="L407" i="1"/>
  <c r="L406" i="1"/>
  <c r="L405" i="1"/>
  <c r="L404" i="1"/>
  <c r="L403" i="1"/>
  <c r="L402" i="1"/>
  <c r="L401" i="1"/>
  <c r="L399" i="1"/>
  <c r="L397" i="1"/>
  <c r="L395" i="1"/>
  <c r="L394" i="1"/>
  <c r="L390" i="1"/>
  <c r="L389" i="1"/>
  <c r="L388" i="1"/>
  <c r="L387" i="1"/>
  <c r="L386" i="1"/>
  <c r="L385" i="1"/>
  <c r="L384" i="1"/>
  <c r="L382" i="1"/>
  <c r="L378" i="1"/>
  <c r="L377" i="1"/>
  <c r="L376" i="1"/>
  <c r="L375" i="1"/>
  <c r="L374" i="1"/>
  <c r="L373" i="1"/>
  <c r="L372" i="1"/>
  <c r="L371" i="1"/>
  <c r="L370" i="1"/>
  <c r="L369" i="1"/>
  <c r="L367" i="1"/>
  <c r="L366" i="1"/>
  <c r="L365" i="1"/>
  <c r="L363" i="1"/>
  <c r="L362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1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5" i="1"/>
  <c r="L293" i="1"/>
  <c r="L291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0" i="1"/>
  <c r="L269" i="1"/>
  <c r="L268" i="1"/>
  <c r="L267" i="1"/>
  <c r="L264" i="1"/>
  <c r="L262" i="1"/>
  <c r="L261" i="1"/>
  <c r="L260" i="1"/>
  <c r="L259" i="1"/>
  <c r="L258" i="1"/>
  <c r="L257" i="1"/>
  <c r="L255" i="1"/>
  <c r="L254" i="1"/>
  <c r="L253" i="1"/>
  <c r="L249" i="1"/>
  <c r="L248" i="1"/>
  <c r="L247" i="1"/>
  <c r="L245" i="1"/>
  <c r="L243" i="1"/>
  <c r="L242" i="1"/>
  <c r="L241" i="1"/>
  <c r="L239" i="1"/>
  <c r="L238" i="1"/>
  <c r="L237" i="1"/>
  <c r="L236" i="1"/>
  <c r="L235" i="1"/>
  <c r="L231" i="1"/>
  <c r="L230" i="1"/>
  <c r="L229" i="1"/>
  <c r="L228" i="1"/>
  <c r="L227" i="1"/>
  <c r="L196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1" i="1"/>
  <c r="L209" i="1"/>
  <c r="L207" i="1"/>
  <c r="L205" i="1"/>
  <c r="L204" i="1"/>
  <c r="L202" i="1"/>
  <c r="L200" i="1"/>
  <c r="L198" i="1"/>
  <c r="L192" i="1"/>
  <c r="L191" i="1"/>
  <c r="L190" i="1"/>
  <c r="L189" i="1"/>
  <c r="L188" i="1"/>
  <c r="L187" i="1"/>
  <c r="L186" i="1"/>
  <c r="L185" i="1"/>
  <c r="L184" i="1"/>
  <c r="L183" i="1"/>
  <c r="L360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55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2" i="1"/>
  <c r="L101" i="1"/>
  <c r="L99" i="1"/>
  <c r="L98" i="1"/>
  <c r="L97" i="1"/>
  <c r="L94" i="1"/>
  <c r="L93" i="1"/>
  <c r="L92" i="1"/>
  <c r="L91" i="1"/>
  <c r="L89" i="1"/>
  <c r="L88" i="1"/>
  <c r="L87" i="1"/>
  <c r="L86" i="1"/>
  <c r="L85" i="1"/>
  <c r="L84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59" i="1"/>
  <c r="L57" i="1"/>
  <c r="L54" i="1"/>
  <c r="L53" i="1"/>
  <c r="L52" i="1"/>
  <c r="L51" i="1"/>
  <c r="L50" i="1"/>
  <c r="L49" i="1"/>
  <c r="L48" i="1"/>
  <c r="L47" i="1"/>
  <c r="L46" i="1"/>
  <c r="L45" i="1"/>
  <c r="L44" i="1"/>
  <c r="L41" i="1"/>
  <c r="L39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0" i="1"/>
  <c r="L19" i="1"/>
  <c r="N494" i="1"/>
  <c r="N492" i="1"/>
  <c r="N491" i="1"/>
  <c r="N490" i="1"/>
  <c r="N489" i="1"/>
  <c r="N488" i="1"/>
  <c r="N487" i="1"/>
  <c r="N485" i="1"/>
  <c r="N483" i="1"/>
  <c r="N481" i="1"/>
  <c r="N479" i="1"/>
  <c r="N478" i="1"/>
  <c r="N476" i="1"/>
  <c r="N475" i="1"/>
  <c r="N474" i="1"/>
  <c r="N472" i="1"/>
  <c r="N470" i="1"/>
  <c r="N469" i="1"/>
  <c r="N468" i="1"/>
  <c r="N467" i="1"/>
  <c r="N465" i="1"/>
  <c r="N464" i="1"/>
  <c r="N463" i="1"/>
  <c r="N462" i="1"/>
  <c r="N461" i="1"/>
  <c r="N460" i="1"/>
  <c r="N458" i="1"/>
  <c r="N457" i="1"/>
  <c r="N456" i="1"/>
  <c r="N455" i="1"/>
  <c r="N454" i="1"/>
  <c r="N452" i="1"/>
  <c r="N450" i="1"/>
  <c r="N449" i="1"/>
  <c r="N448" i="1"/>
  <c r="N447" i="1"/>
  <c r="N446" i="1"/>
  <c r="N444" i="1"/>
  <c r="N443" i="1"/>
  <c r="N442" i="1"/>
  <c r="N441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2" i="1"/>
  <c r="N420" i="1"/>
  <c r="N418" i="1"/>
  <c r="N416" i="1"/>
  <c r="N411" i="1"/>
  <c r="N410" i="1"/>
  <c r="N409" i="1"/>
  <c r="N408" i="1"/>
  <c r="N407" i="1"/>
  <c r="N406" i="1"/>
  <c r="N405" i="1"/>
  <c r="N404" i="1"/>
  <c r="N403" i="1"/>
  <c r="N402" i="1"/>
  <c r="N401" i="1"/>
  <c r="N399" i="1"/>
  <c r="N397" i="1"/>
  <c r="N395" i="1"/>
  <c r="N394" i="1"/>
  <c r="N390" i="1"/>
  <c r="N389" i="1"/>
  <c r="N388" i="1"/>
  <c r="N387" i="1"/>
  <c r="N386" i="1"/>
  <c r="N385" i="1"/>
  <c r="N384" i="1"/>
  <c r="N382" i="1"/>
  <c r="N378" i="1"/>
  <c r="N377" i="1"/>
  <c r="N376" i="1"/>
  <c r="N375" i="1"/>
  <c r="N374" i="1"/>
  <c r="N373" i="1"/>
  <c r="N372" i="1"/>
  <c r="N371" i="1"/>
  <c r="N370" i="1"/>
  <c r="N369" i="1"/>
  <c r="N367" i="1"/>
  <c r="N366" i="1"/>
  <c r="N365" i="1"/>
  <c r="N363" i="1"/>
  <c r="N362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1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5" i="1"/>
  <c r="N293" i="1"/>
  <c r="N291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0" i="1"/>
  <c r="N269" i="1"/>
  <c r="N268" i="1"/>
  <c r="N267" i="1"/>
  <c r="N264" i="1"/>
  <c r="N262" i="1"/>
  <c r="N261" i="1"/>
  <c r="N260" i="1"/>
  <c r="N259" i="1"/>
  <c r="N258" i="1"/>
  <c r="N257" i="1"/>
  <c r="N255" i="1"/>
  <c r="N254" i="1"/>
  <c r="N253" i="1"/>
  <c r="N249" i="1"/>
  <c r="N248" i="1"/>
  <c r="N247" i="1"/>
  <c r="N245" i="1"/>
  <c r="N243" i="1"/>
  <c r="N242" i="1"/>
  <c r="N241" i="1"/>
  <c r="N239" i="1"/>
  <c r="N238" i="1"/>
  <c r="N237" i="1"/>
  <c r="N236" i="1"/>
  <c r="N235" i="1"/>
  <c r="N231" i="1"/>
  <c r="N230" i="1"/>
  <c r="N229" i="1"/>
  <c r="N228" i="1"/>
  <c r="N227" i="1"/>
  <c r="N196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1" i="1"/>
  <c r="N209" i="1"/>
  <c r="N207" i="1"/>
  <c r="N205" i="1"/>
  <c r="N204" i="1"/>
  <c r="N202" i="1"/>
  <c r="N200" i="1"/>
  <c r="N198" i="1"/>
  <c r="N192" i="1"/>
  <c r="N191" i="1"/>
  <c r="N190" i="1"/>
  <c r="N189" i="1"/>
  <c r="N188" i="1"/>
  <c r="N187" i="1"/>
  <c r="N186" i="1"/>
  <c r="N185" i="1"/>
  <c r="N184" i="1"/>
  <c r="N183" i="1"/>
  <c r="N360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55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8" i="1"/>
  <c r="N127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2" i="1"/>
  <c r="N101" i="1"/>
  <c r="N99" i="1"/>
  <c r="N98" i="1"/>
  <c r="N97" i="1"/>
  <c r="N94" i="1"/>
  <c r="N93" i="1"/>
  <c r="N92" i="1"/>
  <c r="N91" i="1"/>
  <c r="N89" i="1"/>
  <c r="N88" i="1"/>
  <c r="N87" i="1"/>
  <c r="N86" i="1"/>
  <c r="N85" i="1"/>
  <c r="N84" i="1"/>
  <c r="N82" i="1"/>
  <c r="N81" i="1"/>
  <c r="N80" i="1"/>
  <c r="N79" i="1"/>
  <c r="N78" i="1"/>
  <c r="N77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59" i="1"/>
  <c r="N57" i="1"/>
  <c r="N54" i="1"/>
  <c r="N53" i="1"/>
  <c r="N52" i="1"/>
  <c r="N51" i="1"/>
  <c r="N50" i="1"/>
  <c r="N49" i="1"/>
  <c r="N48" i="1"/>
  <c r="N47" i="1"/>
  <c r="N46" i="1"/>
  <c r="N45" i="1"/>
  <c r="N44" i="1"/>
  <c r="N41" i="1"/>
  <c r="N39" i="1"/>
  <c r="N35" i="1"/>
  <c r="N34" i="1"/>
  <c r="N33" i="1"/>
  <c r="N32" i="1"/>
  <c r="N31" i="1"/>
  <c r="N30" i="1"/>
  <c r="N28" i="1"/>
  <c r="N27" i="1"/>
  <c r="N26" i="1"/>
  <c r="N25" i="1"/>
  <c r="N24" i="1"/>
  <c r="N23" i="1"/>
  <c r="N20" i="1"/>
  <c r="N19" i="1"/>
  <c r="M73" i="1"/>
  <c r="S95" i="1" l="1"/>
  <c r="P95" i="1"/>
  <c r="R95" i="1"/>
  <c r="T95" i="1" s="1"/>
  <c r="S499" i="1"/>
  <c r="S496" i="1"/>
  <c r="R232" i="1"/>
  <c r="T232" i="1" s="1"/>
  <c r="R318" i="1"/>
  <c r="T318" i="1" s="1"/>
  <c r="R107" i="1"/>
  <c r="T107" i="1" s="1"/>
  <c r="S232" i="1"/>
  <c r="P319" i="1"/>
  <c r="S318" i="1"/>
  <c r="S107" i="1"/>
  <c r="S319" i="1"/>
  <c r="P107" i="1"/>
  <c r="R319" i="1"/>
  <c r="T319" i="1" s="1"/>
  <c r="P318" i="1"/>
  <c r="P232" i="1"/>
  <c r="S193" i="1"/>
  <c r="S42" i="1"/>
  <c r="R250" i="1"/>
  <c r="T250" i="1" s="1"/>
  <c r="S194" i="1"/>
  <c r="R194" i="1"/>
  <c r="T194" i="1" s="1"/>
  <c r="P193" i="1"/>
  <c r="P194" i="1"/>
  <c r="R193" i="1"/>
  <c r="T193" i="1" s="1"/>
  <c r="S250" i="1"/>
  <c r="P250" i="1"/>
  <c r="P42" i="1"/>
  <c r="R42" i="1"/>
  <c r="T42" i="1" s="1"/>
  <c r="P392" i="1"/>
  <c r="S392" i="1"/>
  <c r="R392" i="1"/>
  <c r="T392" i="1" s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1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5" i="1"/>
  <c r="K293" i="1"/>
  <c r="K291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0" i="1"/>
  <c r="K269" i="1"/>
  <c r="K268" i="1"/>
  <c r="K267" i="1"/>
  <c r="K264" i="1"/>
  <c r="K262" i="1"/>
  <c r="K261" i="1"/>
  <c r="K260" i="1"/>
  <c r="K259" i="1"/>
  <c r="K258" i="1"/>
  <c r="K257" i="1"/>
  <c r="K255" i="1"/>
  <c r="K254" i="1"/>
  <c r="K253" i="1"/>
  <c r="K249" i="1"/>
  <c r="K248" i="1"/>
  <c r="K247" i="1"/>
  <c r="K245" i="1"/>
  <c r="K243" i="1"/>
  <c r="K242" i="1"/>
  <c r="K241" i="1"/>
  <c r="K239" i="1"/>
  <c r="K238" i="1"/>
  <c r="K237" i="1"/>
  <c r="K236" i="1"/>
  <c r="K235" i="1"/>
  <c r="K231" i="1"/>
  <c r="K230" i="1"/>
  <c r="K229" i="1"/>
  <c r="K228" i="1"/>
  <c r="K227" i="1"/>
  <c r="K196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1" i="1"/>
  <c r="K209" i="1"/>
  <c r="K207" i="1"/>
  <c r="K205" i="1"/>
  <c r="K204" i="1"/>
  <c r="K200" i="1"/>
  <c r="K198" i="1"/>
  <c r="K192" i="1"/>
  <c r="K191" i="1"/>
  <c r="K190" i="1"/>
  <c r="K189" i="1"/>
  <c r="K188" i="1"/>
  <c r="K187" i="1"/>
  <c r="K186" i="1"/>
  <c r="K185" i="1"/>
  <c r="K184" i="1"/>
  <c r="K183" i="1"/>
  <c r="K360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55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8" i="1"/>
  <c r="K127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2" i="1"/>
  <c r="K101" i="1"/>
  <c r="K99" i="1"/>
  <c r="K98" i="1"/>
  <c r="K97" i="1"/>
  <c r="K94" i="1"/>
  <c r="K93" i="1"/>
  <c r="K92" i="1"/>
  <c r="K91" i="1"/>
  <c r="K89" i="1"/>
  <c r="K88" i="1"/>
  <c r="K87" i="1"/>
  <c r="K86" i="1"/>
  <c r="K85" i="1"/>
  <c r="K84" i="1"/>
  <c r="K82" i="1"/>
  <c r="K81" i="1"/>
  <c r="K80" i="1"/>
  <c r="K79" i="1"/>
  <c r="K78" i="1"/>
  <c r="K77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9" i="1"/>
  <c r="K57" i="1"/>
  <c r="K54" i="1"/>
  <c r="K53" i="1"/>
  <c r="K52" i="1"/>
  <c r="K51" i="1"/>
  <c r="K50" i="1"/>
  <c r="K49" i="1"/>
  <c r="K48" i="1"/>
  <c r="K47" i="1"/>
  <c r="K46" i="1"/>
  <c r="K45" i="1"/>
  <c r="K44" i="1"/>
  <c r="K41" i="1"/>
  <c r="K39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0" i="1"/>
  <c r="R20" i="1" s="1"/>
  <c r="K19" i="1"/>
  <c r="K18" i="1"/>
  <c r="K499" i="1"/>
  <c r="P499" i="1" s="1"/>
  <c r="K497" i="1"/>
  <c r="K496" i="1"/>
  <c r="K494" i="1"/>
  <c r="K492" i="1"/>
  <c r="K491" i="1"/>
  <c r="K490" i="1"/>
  <c r="K489" i="1"/>
  <c r="K488" i="1"/>
  <c r="K487" i="1"/>
  <c r="K485" i="1"/>
  <c r="K483" i="1"/>
  <c r="K481" i="1"/>
  <c r="K479" i="1"/>
  <c r="K478" i="1"/>
  <c r="K476" i="1"/>
  <c r="K475" i="1"/>
  <c r="K474" i="1"/>
  <c r="K472" i="1"/>
  <c r="K470" i="1"/>
  <c r="K469" i="1"/>
  <c r="K468" i="1"/>
  <c r="K467" i="1"/>
  <c r="K465" i="1"/>
  <c r="K464" i="1"/>
  <c r="K463" i="1"/>
  <c r="K462" i="1"/>
  <c r="K461" i="1"/>
  <c r="K460" i="1"/>
  <c r="K458" i="1"/>
  <c r="K457" i="1"/>
  <c r="K456" i="1"/>
  <c r="K455" i="1"/>
  <c r="K454" i="1"/>
  <c r="K452" i="1"/>
  <c r="K450" i="1"/>
  <c r="K449" i="1"/>
  <c r="K448" i="1"/>
  <c r="K447" i="1"/>
  <c r="K446" i="1"/>
  <c r="K444" i="1"/>
  <c r="K443" i="1"/>
  <c r="K442" i="1"/>
  <c r="K441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2" i="1"/>
  <c r="K420" i="1"/>
  <c r="K418" i="1"/>
  <c r="K416" i="1"/>
  <c r="K411" i="1"/>
  <c r="K410" i="1"/>
  <c r="K409" i="1"/>
  <c r="K408" i="1"/>
  <c r="K407" i="1"/>
  <c r="K406" i="1"/>
  <c r="K405" i="1"/>
  <c r="K404" i="1"/>
  <c r="K403" i="1"/>
  <c r="K402" i="1"/>
  <c r="K401" i="1"/>
  <c r="K399" i="1"/>
  <c r="K397" i="1"/>
  <c r="K395" i="1"/>
  <c r="K394" i="1"/>
  <c r="K390" i="1"/>
  <c r="K389" i="1"/>
  <c r="K388" i="1"/>
  <c r="K387" i="1"/>
  <c r="K386" i="1"/>
  <c r="K385" i="1"/>
  <c r="K384" i="1"/>
  <c r="K382" i="1"/>
  <c r="K378" i="1"/>
  <c r="K377" i="1"/>
  <c r="K376" i="1"/>
  <c r="K375" i="1"/>
  <c r="K374" i="1"/>
  <c r="K373" i="1"/>
  <c r="K372" i="1"/>
  <c r="K371" i="1"/>
  <c r="K370" i="1"/>
  <c r="K369" i="1"/>
  <c r="K367" i="1"/>
  <c r="K366" i="1"/>
  <c r="K365" i="1"/>
  <c r="K363" i="1"/>
  <c r="K362" i="1"/>
  <c r="O130" i="1"/>
  <c r="M185" i="1"/>
  <c r="M439" i="1"/>
  <c r="M438" i="1"/>
  <c r="Q378" i="1"/>
  <c r="M378" i="1"/>
  <c r="Q359" i="1"/>
  <c r="M359" i="1"/>
  <c r="Q358" i="1"/>
  <c r="M358" i="1"/>
  <c r="M317" i="1"/>
  <c r="Q286" i="1"/>
  <c r="M286" i="1"/>
  <c r="M123" i="1"/>
  <c r="M192" i="1"/>
  <c r="M25" i="1"/>
  <c r="M221" i="1"/>
  <c r="M219" i="1"/>
  <c r="M237" i="1"/>
  <c r="M236" i="1"/>
  <c r="M243" i="1"/>
  <c r="M249" i="1"/>
  <c r="M248" i="1"/>
  <c r="M262" i="1"/>
  <c r="M261" i="1"/>
  <c r="M270" i="1"/>
  <c r="M269" i="1"/>
  <c r="M285" i="1"/>
  <c r="M284" i="1"/>
  <c r="M283" i="1"/>
  <c r="M282" i="1"/>
  <c r="M281" i="1"/>
  <c r="M280" i="1"/>
  <c r="M239" i="1"/>
  <c r="M278" i="1"/>
  <c r="M291" i="1"/>
  <c r="M316" i="1"/>
  <c r="M315" i="1"/>
  <c r="M314" i="1"/>
  <c r="M313" i="1"/>
  <c r="M310" i="1"/>
  <c r="M309" i="1"/>
  <c r="M308" i="1"/>
  <c r="M307" i="1"/>
  <c r="M306" i="1"/>
  <c r="M305" i="1"/>
  <c r="M304" i="1"/>
  <c r="M303" i="1"/>
  <c r="M302" i="1"/>
  <c r="M301" i="1"/>
  <c r="M300" i="1"/>
  <c r="M298" i="1"/>
  <c r="M357" i="1"/>
  <c r="M354" i="1"/>
  <c r="M353" i="1"/>
  <c r="M352" i="1"/>
  <c r="M345" i="1"/>
  <c r="M343" i="1"/>
  <c r="M342" i="1"/>
  <c r="M341" i="1"/>
  <c r="M340" i="1"/>
  <c r="M339" i="1"/>
  <c r="M338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62" i="1"/>
  <c r="M367" i="1"/>
  <c r="M366" i="1"/>
  <c r="M377" i="1"/>
  <c r="M375" i="1"/>
  <c r="M374" i="1"/>
  <c r="M372" i="1"/>
  <c r="M371" i="1"/>
  <c r="M370" i="1"/>
  <c r="M390" i="1"/>
  <c r="M395" i="1"/>
  <c r="M394" i="1"/>
  <c r="M397" i="1"/>
  <c r="M411" i="1"/>
  <c r="M409" i="1"/>
  <c r="M408" i="1"/>
  <c r="M405" i="1"/>
  <c r="M404" i="1"/>
  <c r="M403" i="1"/>
  <c r="M437" i="1"/>
  <c r="M436" i="1"/>
  <c r="M435" i="1"/>
  <c r="M434" i="1"/>
  <c r="M433" i="1"/>
  <c r="M432" i="1"/>
  <c r="M431" i="1"/>
  <c r="M430" i="1"/>
  <c r="M429" i="1"/>
  <c r="M428" i="1"/>
  <c r="M427" i="1"/>
  <c r="M444" i="1"/>
  <c r="M443" i="1"/>
  <c r="M442" i="1"/>
  <c r="M450" i="1"/>
  <c r="M448" i="1"/>
  <c r="M447" i="1"/>
  <c r="M457" i="1"/>
  <c r="M456" i="1"/>
  <c r="M455" i="1"/>
  <c r="M464" i="1"/>
  <c r="M463" i="1"/>
  <c r="M461" i="1"/>
  <c r="M468" i="1"/>
  <c r="M469" i="1"/>
  <c r="M470" i="1"/>
  <c r="M475" i="1"/>
  <c r="M476" i="1"/>
  <c r="M479" i="1"/>
  <c r="M490" i="1"/>
  <c r="M491" i="1"/>
  <c r="M492" i="1"/>
  <c r="M32" i="1"/>
  <c r="M34" i="1"/>
  <c r="Q463" i="1"/>
  <c r="Q464" i="1"/>
  <c r="Q465" i="1"/>
  <c r="Q395" i="1"/>
  <c r="Q394" i="1"/>
  <c r="R86" i="1" l="1"/>
  <c r="R439" i="1"/>
  <c r="T439" i="1" s="1"/>
  <c r="S358" i="1"/>
  <c r="S439" i="1"/>
  <c r="P378" i="1"/>
  <c r="P439" i="1"/>
  <c r="S378" i="1"/>
  <c r="R378" i="1"/>
  <c r="T378" i="1" s="1"/>
  <c r="S359" i="1"/>
  <c r="P359" i="1"/>
  <c r="P358" i="1"/>
  <c r="R358" i="1"/>
  <c r="T358" i="1" s="1"/>
  <c r="S286" i="1"/>
  <c r="R359" i="1"/>
  <c r="T359" i="1" s="1"/>
  <c r="S317" i="1"/>
  <c r="R317" i="1"/>
  <c r="T317" i="1" s="1"/>
  <c r="P317" i="1"/>
  <c r="P286" i="1"/>
  <c r="S35" i="1"/>
  <c r="S231" i="1"/>
  <c r="R286" i="1"/>
  <c r="T286" i="1" s="1"/>
  <c r="R231" i="1"/>
  <c r="T231" i="1" s="1"/>
  <c r="P231" i="1"/>
  <c r="R123" i="1"/>
  <c r="T123" i="1" s="1"/>
  <c r="R124" i="1"/>
  <c r="T124" i="1" s="1"/>
  <c r="P35" i="1"/>
  <c r="R35" i="1"/>
  <c r="T35" i="1" s="1"/>
  <c r="S123" i="1"/>
  <c r="S124" i="1"/>
  <c r="P124" i="1"/>
  <c r="P122" i="1"/>
  <c r="R122" i="1"/>
  <c r="T122" i="1" s="1"/>
  <c r="S122" i="1"/>
  <c r="P123" i="1"/>
  <c r="R192" i="1"/>
  <c r="T192" i="1" s="1"/>
  <c r="P191" i="1"/>
  <c r="R191" i="1"/>
  <c r="T191" i="1" s="1"/>
  <c r="S191" i="1"/>
  <c r="S192" i="1"/>
  <c r="P192" i="1"/>
  <c r="P223" i="1"/>
  <c r="P34" i="1"/>
  <c r="P33" i="1"/>
  <c r="S465" i="1"/>
  <c r="S464" i="1"/>
  <c r="P249" i="1"/>
  <c r="P32" i="1"/>
  <c r="S438" i="1"/>
  <c r="R464" i="1"/>
  <c r="T464" i="1" s="1"/>
  <c r="P465" i="1"/>
  <c r="R394" i="1"/>
  <c r="T394" i="1" s="1"/>
  <c r="R395" i="1"/>
  <c r="T395" i="1" s="1"/>
  <c r="R465" i="1"/>
  <c r="T465" i="1" s="1"/>
  <c r="S463" i="1"/>
  <c r="R438" i="1"/>
  <c r="T438" i="1" s="1"/>
  <c r="P438" i="1"/>
  <c r="S394" i="1"/>
  <c r="P464" i="1"/>
  <c r="R463" i="1"/>
  <c r="T463" i="1" s="1"/>
  <c r="P463" i="1"/>
  <c r="S395" i="1"/>
  <c r="P395" i="1"/>
  <c r="P394" i="1"/>
  <c r="Q262" i="1"/>
  <c r="M186" i="1"/>
  <c r="M187" i="1"/>
  <c r="M188" i="1"/>
  <c r="M189" i="1"/>
  <c r="R117" i="1"/>
  <c r="T117" i="1" s="1"/>
  <c r="R118" i="1"/>
  <c r="T118" i="1" s="1"/>
  <c r="R119" i="1"/>
  <c r="T119" i="1" s="1"/>
  <c r="R120" i="1"/>
  <c r="T120" i="1" s="1"/>
  <c r="R121" i="1"/>
  <c r="T121" i="1" s="1"/>
  <c r="M117" i="1"/>
  <c r="M118" i="1"/>
  <c r="M119" i="1"/>
  <c r="M120" i="1"/>
  <c r="Q357" i="1"/>
  <c r="R34" i="1"/>
  <c r="T34" i="1" s="1"/>
  <c r="R357" i="1" l="1"/>
  <c r="T357" i="1" s="1"/>
  <c r="R316" i="1"/>
  <c r="T316" i="1" s="1"/>
  <c r="S262" i="1"/>
  <c r="P119" i="1"/>
  <c r="P314" i="1"/>
  <c r="S315" i="1"/>
  <c r="P262" i="1"/>
  <c r="S189" i="1"/>
  <c r="S188" i="1"/>
  <c r="P315" i="1"/>
  <c r="R262" i="1"/>
  <c r="T262" i="1" s="1"/>
  <c r="P316" i="1"/>
  <c r="R315" i="1"/>
  <c r="T315" i="1" s="1"/>
  <c r="R190" i="1"/>
  <c r="T190" i="1" s="1"/>
  <c r="S316" i="1"/>
  <c r="P190" i="1"/>
  <c r="R188" i="1"/>
  <c r="T188" i="1" s="1"/>
  <c r="S190" i="1"/>
  <c r="P189" i="1"/>
  <c r="P188" i="1"/>
  <c r="S121" i="1"/>
  <c r="P118" i="1"/>
  <c r="R189" i="1"/>
  <c r="T189" i="1" s="1"/>
  <c r="P120" i="1"/>
  <c r="S117" i="1"/>
  <c r="S118" i="1"/>
  <c r="S120" i="1"/>
  <c r="P121" i="1"/>
  <c r="P117" i="1"/>
  <c r="S119" i="1"/>
  <c r="P357" i="1"/>
  <c r="R261" i="1"/>
  <c r="T261" i="1" s="1"/>
  <c r="S187" i="1"/>
  <c r="R75" i="1"/>
  <c r="T75" i="1" s="1"/>
  <c r="R186" i="1"/>
  <c r="T186" i="1" s="1"/>
  <c r="S186" i="1"/>
  <c r="R230" i="1"/>
  <c r="T230" i="1" s="1"/>
  <c r="S75" i="1"/>
  <c r="S261" i="1"/>
  <c r="S230" i="1"/>
  <c r="S34" i="1"/>
  <c r="R270" i="1"/>
  <c r="T270" i="1" s="1"/>
  <c r="S270" i="1"/>
  <c r="R187" i="1"/>
  <c r="T187" i="1" s="1"/>
  <c r="P230" i="1"/>
  <c r="P187" i="1"/>
  <c r="P186" i="1"/>
  <c r="P270" i="1"/>
  <c r="P261" i="1"/>
  <c r="S357" i="1"/>
  <c r="P75" i="1"/>
  <c r="R269" i="1"/>
  <c r="T269" i="1" s="1"/>
  <c r="Q355" i="1"/>
  <c r="Q467" i="1"/>
  <c r="R467" i="1" l="1"/>
  <c r="T467" i="1" s="1"/>
  <c r="P467" i="1"/>
  <c r="R355" i="1"/>
  <c r="T355" i="1" s="1"/>
  <c r="S355" i="1"/>
  <c r="P269" i="1"/>
  <c r="R356" i="1"/>
  <c r="T356" i="1" s="1"/>
  <c r="S356" i="1"/>
  <c r="S269" i="1"/>
  <c r="P356" i="1"/>
  <c r="P355" i="1"/>
  <c r="S467" i="1"/>
  <c r="O44" i="1" l="1"/>
  <c r="R88" i="1"/>
  <c r="M88" i="1"/>
  <c r="R148" i="1"/>
  <c r="M148" i="1"/>
  <c r="M86" i="1"/>
  <c r="Q87" i="1"/>
  <c r="R62" i="1"/>
  <c r="M62" i="1"/>
  <c r="R63" i="1"/>
  <c r="M63" i="1"/>
  <c r="R84" i="1"/>
  <c r="O84" i="1"/>
  <c r="M84" i="1"/>
  <c r="M85" i="1"/>
  <c r="Q85" i="1"/>
  <c r="M64" i="1"/>
  <c r="S84" i="1" l="1"/>
  <c r="S62" i="1"/>
  <c r="S86" i="1"/>
  <c r="S150" i="1"/>
  <c r="S63" i="1"/>
  <c r="S78" i="1"/>
  <c r="S148" i="1"/>
  <c r="R78" i="1"/>
  <c r="S44" i="1"/>
  <c r="S70" i="1"/>
  <c r="S46" i="1"/>
  <c r="R85" i="1"/>
  <c r="P150" i="1"/>
  <c r="R44" i="1"/>
  <c r="R70" i="1"/>
  <c r="R46" i="1"/>
  <c r="R150" i="1"/>
  <c r="R87" i="1"/>
  <c r="R149" i="1"/>
  <c r="R45" i="1"/>
  <c r="R48" i="1"/>
  <c r="S85" i="1"/>
  <c r="S87" i="1"/>
  <c r="S88" i="1"/>
  <c r="S149" i="1"/>
  <c r="S45" i="1"/>
  <c r="S48" i="1"/>
  <c r="P85" i="1"/>
  <c r="P48" i="1"/>
  <c r="P46" i="1"/>
  <c r="P45" i="1"/>
  <c r="P70" i="1"/>
  <c r="P149" i="1"/>
  <c r="P44" i="1"/>
  <c r="P88" i="1"/>
  <c r="P148" i="1"/>
  <c r="P86" i="1"/>
  <c r="P87" i="1"/>
  <c r="P62" i="1"/>
  <c r="P63" i="1"/>
  <c r="P78" i="1"/>
  <c r="P84" i="1"/>
  <c r="S228" i="1"/>
  <c r="R228" i="1"/>
  <c r="T228" i="1" s="1"/>
  <c r="P228" i="1"/>
  <c r="S41" i="1"/>
  <c r="Q41" i="1"/>
  <c r="P41" i="1"/>
  <c r="Q313" i="1"/>
  <c r="L18" i="1"/>
  <c r="S352" i="1"/>
  <c r="R352" i="1"/>
  <c r="T352" i="1" s="1"/>
  <c r="P352" i="1"/>
  <c r="S376" i="1"/>
  <c r="Q376" i="1"/>
  <c r="P376" i="1"/>
  <c r="S245" i="1"/>
  <c r="Q245" i="1"/>
  <c r="P245" i="1"/>
  <c r="Q312" i="1"/>
  <c r="O53" i="1"/>
  <c r="M53" i="1"/>
  <c r="Q410" i="1"/>
  <c r="Q311" i="1"/>
  <c r="Q310" i="1"/>
  <c r="Q366" i="1"/>
  <c r="M19" i="1"/>
  <c r="M494" i="1"/>
  <c r="M487" i="1"/>
  <c r="M209" i="1"/>
  <c r="M205" i="1"/>
  <c r="M183" i="1"/>
  <c r="M182" i="1"/>
  <c r="M181" i="1"/>
  <c r="M179" i="1"/>
  <c r="M178" i="1"/>
  <c r="M176" i="1"/>
  <c r="M175" i="1"/>
  <c r="M174" i="1"/>
  <c r="M173" i="1"/>
  <c r="M172" i="1"/>
  <c r="M171" i="1"/>
  <c r="M170" i="1"/>
  <c r="M169" i="1"/>
  <c r="M168" i="1"/>
  <c r="M166" i="1"/>
  <c r="M165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55" i="1"/>
  <c r="M147" i="1"/>
  <c r="M146" i="1"/>
  <c r="M145" i="1"/>
  <c r="M144" i="1"/>
  <c r="M143" i="1"/>
  <c r="M142" i="1"/>
  <c r="M141" i="1"/>
  <c r="M138" i="1"/>
  <c r="M137" i="1"/>
  <c r="M136" i="1"/>
  <c r="M135" i="1"/>
  <c r="M134" i="1"/>
  <c r="M133" i="1"/>
  <c r="M132" i="1"/>
  <c r="M131" i="1"/>
  <c r="M128" i="1"/>
  <c r="M116" i="1"/>
  <c r="M113" i="1"/>
  <c r="M112" i="1"/>
  <c r="M111" i="1"/>
  <c r="M108" i="1"/>
  <c r="M99" i="1"/>
  <c r="M97" i="1"/>
  <c r="M92" i="1"/>
  <c r="M89" i="1"/>
  <c r="M71" i="1"/>
  <c r="M67" i="1"/>
  <c r="M66" i="1"/>
  <c r="M65" i="1"/>
  <c r="M184" i="1"/>
  <c r="M31" i="1"/>
  <c r="M20" i="1"/>
  <c r="R499" i="1"/>
  <c r="M500" i="1" l="1"/>
  <c r="R41" i="1"/>
  <c r="T41" i="1" s="1"/>
  <c r="R366" i="1"/>
  <c r="T366" i="1" s="1"/>
  <c r="R245" i="1"/>
  <c r="T245" i="1" s="1"/>
  <c r="R376" i="1"/>
  <c r="T376" i="1" s="1"/>
  <c r="S313" i="1"/>
  <c r="R313" i="1"/>
  <c r="T313" i="1" s="1"/>
  <c r="R353" i="1"/>
  <c r="T353" i="1" s="1"/>
  <c r="S353" i="1"/>
  <c r="P313" i="1"/>
  <c r="P353" i="1"/>
  <c r="R73" i="1"/>
  <c r="T73" i="1" s="1"/>
  <c r="R248" i="1"/>
  <c r="T248" i="1" s="1"/>
  <c r="S248" i="1"/>
  <c r="P248" i="1"/>
  <c r="S312" i="1"/>
  <c r="R312" i="1"/>
  <c r="T312" i="1" s="1"/>
  <c r="R53" i="1"/>
  <c r="T53" i="1" s="1"/>
  <c r="S53" i="1"/>
  <c r="P312" i="1"/>
  <c r="S410" i="1"/>
  <c r="P53" i="1"/>
  <c r="S73" i="1"/>
  <c r="P73" i="1"/>
  <c r="S196" i="1"/>
  <c r="R196" i="1"/>
  <c r="T196" i="1" s="1"/>
  <c r="R410" i="1"/>
  <c r="T410" i="1" s="1"/>
  <c r="P196" i="1"/>
  <c r="P410" i="1"/>
  <c r="S366" i="1"/>
  <c r="R310" i="1"/>
  <c r="T310" i="1" s="1"/>
  <c r="S310" i="1"/>
  <c r="S311" i="1"/>
  <c r="R311" i="1"/>
  <c r="T311" i="1" s="1"/>
  <c r="P311" i="1"/>
  <c r="P310" i="1"/>
  <c r="P366" i="1"/>
  <c r="T499" i="1"/>
  <c r="R494" i="1"/>
  <c r="T494" i="1" s="1"/>
  <c r="O494" i="1"/>
  <c r="R492" i="1"/>
  <c r="T492" i="1" s="1"/>
  <c r="R443" i="1"/>
  <c r="T443" i="1" s="1"/>
  <c r="S485" i="1"/>
  <c r="Q485" i="1"/>
  <c r="P485" i="1"/>
  <c r="S488" i="1"/>
  <c r="R488" i="1"/>
  <c r="T488" i="1" s="1"/>
  <c r="P488" i="1"/>
  <c r="S489" i="1"/>
  <c r="Q489" i="1"/>
  <c r="P489" i="1"/>
  <c r="Q491" i="1"/>
  <c r="R490" i="1"/>
  <c r="T490" i="1" s="1"/>
  <c r="Q487" i="1"/>
  <c r="S481" i="1"/>
  <c r="Q481" i="1"/>
  <c r="P481" i="1"/>
  <c r="S420" i="1"/>
  <c r="Q420" i="1"/>
  <c r="P420" i="1"/>
  <c r="Q59" i="1"/>
  <c r="O59" i="1"/>
  <c r="Q57" i="1"/>
  <c r="O57" i="1"/>
  <c r="Q375" i="1"/>
  <c r="Q350" i="1"/>
  <c r="Q351" i="1"/>
  <c r="Q496" i="1"/>
  <c r="P496" i="1"/>
  <c r="Q462" i="1"/>
  <c r="S478" i="1"/>
  <c r="Q478" i="1"/>
  <c r="P478" i="1"/>
  <c r="Q479" i="1"/>
  <c r="Q295" i="1"/>
  <c r="R341" i="1"/>
  <c r="T341" i="1" s="1"/>
  <c r="R336" i="1"/>
  <c r="T336" i="1" s="1"/>
  <c r="R334" i="1"/>
  <c r="T334" i="1" s="1"/>
  <c r="S241" i="1"/>
  <c r="Q241" i="1"/>
  <c r="P241" i="1"/>
  <c r="S293" i="1"/>
  <c r="Q293" i="1"/>
  <c r="P293" i="1"/>
  <c r="S337" i="1"/>
  <c r="R333" i="1"/>
  <c r="T333" i="1" s="1"/>
  <c r="Q377" i="1"/>
  <c r="R326" i="1"/>
  <c r="T326" i="1" s="1"/>
  <c r="R327" i="1"/>
  <c r="T327" i="1" s="1"/>
  <c r="R328" i="1"/>
  <c r="T328" i="1" s="1"/>
  <c r="R325" i="1"/>
  <c r="T325" i="1" s="1"/>
  <c r="R329" i="1"/>
  <c r="T329" i="1" s="1"/>
  <c r="R363" i="1"/>
  <c r="T363" i="1" s="1"/>
  <c r="Q371" i="1"/>
  <c r="Q370" i="1"/>
  <c r="Q309" i="1"/>
  <c r="S309" i="1"/>
  <c r="O20" i="1"/>
  <c r="O22" i="1"/>
  <c r="O23" i="1"/>
  <c r="O24" i="1"/>
  <c r="O25" i="1"/>
  <c r="O51" i="1"/>
  <c r="O52" i="1"/>
  <c r="O54" i="1"/>
  <c r="O77" i="1"/>
  <c r="O97" i="1"/>
  <c r="O101" i="1"/>
  <c r="O102" i="1"/>
  <c r="O127" i="1"/>
  <c r="O128" i="1"/>
  <c r="O205" i="1"/>
  <c r="O209" i="1"/>
  <c r="O211" i="1"/>
  <c r="O253" i="1"/>
  <c r="O257" i="1"/>
  <c r="O264" i="1"/>
  <c r="O267" i="1"/>
  <c r="O362" i="1"/>
  <c r="O397" i="1"/>
  <c r="O401" i="1"/>
  <c r="O497" i="1"/>
  <c r="S497" i="1" s="1"/>
  <c r="Q285" i="1"/>
  <c r="S449" i="1"/>
  <c r="Q449" i="1"/>
  <c r="P449" i="1"/>
  <c r="S474" i="1"/>
  <c r="Q474" i="1"/>
  <c r="P474" i="1"/>
  <c r="Q475" i="1"/>
  <c r="Q476" i="1"/>
  <c r="P458" i="1"/>
  <c r="S458" i="1"/>
  <c r="Q458" i="1"/>
  <c r="S454" i="1"/>
  <c r="Q454" i="1"/>
  <c r="P454" i="1"/>
  <c r="Q457" i="1"/>
  <c r="Q456" i="1"/>
  <c r="Q470" i="1"/>
  <c r="R469" i="1"/>
  <c r="T469" i="1" s="1"/>
  <c r="Q468" i="1"/>
  <c r="R32" i="1"/>
  <c r="T32" i="1" s="1"/>
  <c r="Q183" i="1"/>
  <c r="Q461" i="1"/>
  <c r="S227" i="1"/>
  <c r="R227" i="1"/>
  <c r="T227" i="1" s="1"/>
  <c r="P227" i="1"/>
  <c r="R470" i="1" l="1"/>
  <c r="T470" i="1" s="1"/>
  <c r="R454" i="1"/>
  <c r="T454" i="1" s="1"/>
  <c r="R474" i="1"/>
  <c r="T474" i="1" s="1"/>
  <c r="R370" i="1"/>
  <c r="T370" i="1" s="1"/>
  <c r="R293" i="1"/>
  <c r="T293" i="1" s="1"/>
  <c r="R496" i="1"/>
  <c r="T496" i="1" s="1"/>
  <c r="R420" i="1"/>
  <c r="T420" i="1" s="1"/>
  <c r="R489" i="1"/>
  <c r="T489" i="1" s="1"/>
  <c r="R479" i="1"/>
  <c r="T479" i="1" s="1"/>
  <c r="R461" i="1"/>
  <c r="T461" i="1" s="1"/>
  <c r="R449" i="1"/>
  <c r="T449" i="1" s="1"/>
  <c r="R456" i="1"/>
  <c r="T456" i="1" s="1"/>
  <c r="R476" i="1"/>
  <c r="T476" i="1" s="1"/>
  <c r="R468" i="1"/>
  <c r="T468" i="1" s="1"/>
  <c r="R457" i="1"/>
  <c r="T457" i="1" s="1"/>
  <c r="R458" i="1"/>
  <c r="T458" i="1" s="1"/>
  <c r="R475" i="1"/>
  <c r="T475" i="1" s="1"/>
  <c r="R309" i="1"/>
  <c r="T309" i="1" s="1"/>
  <c r="R371" i="1"/>
  <c r="T371" i="1" s="1"/>
  <c r="R375" i="1"/>
  <c r="T375" i="1" s="1"/>
  <c r="R487" i="1"/>
  <c r="T487" i="1" s="1"/>
  <c r="R491" i="1"/>
  <c r="T491" i="1" s="1"/>
  <c r="R485" i="1"/>
  <c r="T485" i="1" s="1"/>
  <c r="R377" i="1"/>
  <c r="T377" i="1" s="1"/>
  <c r="R241" i="1"/>
  <c r="T241" i="1" s="1"/>
  <c r="R478" i="1"/>
  <c r="T478" i="1" s="1"/>
  <c r="R481" i="1"/>
  <c r="T481" i="1" s="1"/>
  <c r="S492" i="1"/>
  <c r="S494" i="1"/>
  <c r="P494" i="1"/>
  <c r="S443" i="1"/>
  <c r="P492" i="1"/>
  <c r="P443" i="1"/>
  <c r="S490" i="1"/>
  <c r="S487" i="1"/>
  <c r="S491" i="1"/>
  <c r="P491" i="1"/>
  <c r="P490" i="1"/>
  <c r="P487" i="1"/>
  <c r="P59" i="1"/>
  <c r="R59" i="1"/>
  <c r="T59" i="1" s="1"/>
  <c r="S59" i="1"/>
  <c r="S350" i="1"/>
  <c r="S57" i="1"/>
  <c r="S375" i="1"/>
  <c r="R57" i="1"/>
  <c r="T57" i="1" s="1"/>
  <c r="P57" i="1"/>
  <c r="S462" i="1"/>
  <c r="P375" i="1"/>
  <c r="R350" i="1"/>
  <c r="T350" i="1" s="1"/>
  <c r="R351" i="1"/>
  <c r="T351" i="1" s="1"/>
  <c r="S351" i="1"/>
  <c r="P350" i="1"/>
  <c r="P351" i="1"/>
  <c r="R462" i="1"/>
  <c r="T462" i="1" s="1"/>
  <c r="P462" i="1"/>
  <c r="P479" i="1"/>
  <c r="S479" i="1"/>
  <c r="S334" i="1"/>
  <c r="P334" i="1"/>
  <c r="S341" i="1"/>
  <c r="S336" i="1"/>
  <c r="P341" i="1"/>
  <c r="P336" i="1"/>
  <c r="P328" i="1"/>
  <c r="S371" i="1"/>
  <c r="S328" i="1"/>
  <c r="S377" i="1"/>
  <c r="P371" i="1"/>
  <c r="S370" i="1"/>
  <c r="S325" i="1"/>
  <c r="S327" i="1"/>
  <c r="P377" i="1"/>
  <c r="S326" i="1"/>
  <c r="S333" i="1"/>
  <c r="S329" i="1"/>
  <c r="P333" i="1"/>
  <c r="P326" i="1"/>
  <c r="P327" i="1"/>
  <c r="P325" i="1"/>
  <c r="P329" i="1"/>
  <c r="P370" i="1"/>
  <c r="P309" i="1"/>
  <c r="S285" i="1"/>
  <c r="R285" i="1"/>
  <c r="T285" i="1" s="1"/>
  <c r="P285" i="1"/>
  <c r="S476" i="1"/>
  <c r="S475" i="1"/>
  <c r="S468" i="1"/>
  <c r="P475" i="1"/>
  <c r="P476" i="1"/>
  <c r="R31" i="1"/>
  <c r="T31" i="1" s="1"/>
  <c r="S457" i="1"/>
  <c r="S456" i="1"/>
  <c r="P457" i="1"/>
  <c r="P456" i="1"/>
  <c r="P469" i="1"/>
  <c r="S183" i="1"/>
  <c r="S32" i="1"/>
  <c r="S470" i="1"/>
  <c r="P470" i="1"/>
  <c r="S469" i="1"/>
  <c r="P468" i="1"/>
  <c r="S24" i="1"/>
  <c r="S31" i="1"/>
  <c r="P31" i="1"/>
  <c r="P24" i="1"/>
  <c r="R24" i="1"/>
  <c r="T24" i="1" s="1"/>
  <c r="R183" i="1"/>
  <c r="T183" i="1" s="1"/>
  <c r="S461" i="1"/>
  <c r="P183" i="1"/>
  <c r="P461" i="1"/>
  <c r="Q52" i="1" l="1"/>
  <c r="Q236" i="1"/>
  <c r="S52" i="1" l="1"/>
  <c r="R52" i="1"/>
  <c r="T52" i="1" s="1"/>
  <c r="R236" i="1"/>
  <c r="T236" i="1" s="1"/>
  <c r="S236" i="1"/>
  <c r="P52" i="1"/>
  <c r="P236" i="1"/>
  <c r="R308" i="1"/>
  <c r="T308" i="1" s="1"/>
  <c r="S308" i="1"/>
  <c r="P308" i="1"/>
  <c r="Q291" i="1"/>
  <c r="R444" i="1"/>
  <c r="T444" i="1" s="1"/>
  <c r="S424" i="1"/>
  <c r="Q424" i="1"/>
  <c r="P424" i="1"/>
  <c r="S483" i="1"/>
  <c r="P483" i="1"/>
  <c r="R424" i="1" l="1"/>
  <c r="T424" i="1" s="1"/>
  <c r="R483" i="1"/>
  <c r="T483" i="1" s="1"/>
  <c r="R349" i="1"/>
  <c r="T349" i="1" s="1"/>
  <c r="R284" i="1"/>
  <c r="T284" i="1" s="1"/>
  <c r="P444" i="1"/>
  <c r="S291" i="1"/>
  <c r="S284" i="1"/>
  <c r="R291" i="1"/>
  <c r="T291" i="1" s="1"/>
  <c r="P291" i="1"/>
  <c r="P284" i="1"/>
  <c r="S349" i="1"/>
  <c r="S444" i="1"/>
  <c r="P349" i="1"/>
  <c r="R374" i="1"/>
  <c r="T374" i="1" s="1"/>
  <c r="Q348" i="1"/>
  <c r="Q347" i="1"/>
  <c r="Q448" i="1"/>
  <c r="Q450" i="1"/>
  <c r="Q447" i="1"/>
  <c r="R362" i="1"/>
  <c r="T362" i="1" s="1"/>
  <c r="S460" i="1"/>
  <c r="R460" i="1"/>
  <c r="T460" i="1" s="1"/>
  <c r="P460" i="1"/>
  <c r="Q455" i="1"/>
  <c r="S321" i="1"/>
  <c r="Q321" i="1"/>
  <c r="P321" i="1"/>
  <c r="R447" i="1" l="1"/>
  <c r="T447" i="1" s="1"/>
  <c r="R450" i="1"/>
  <c r="T450" i="1" s="1"/>
  <c r="R455" i="1"/>
  <c r="T455" i="1" s="1"/>
  <c r="R448" i="1"/>
  <c r="T448" i="1" s="1"/>
  <c r="R321" i="1"/>
  <c r="T321" i="1" s="1"/>
  <c r="S348" i="1"/>
  <c r="S374" i="1"/>
  <c r="P374" i="1"/>
  <c r="S448" i="1"/>
  <c r="R348" i="1"/>
  <c r="T348" i="1" s="1"/>
  <c r="P348" i="1"/>
  <c r="R347" i="1"/>
  <c r="T347" i="1" s="1"/>
  <c r="S347" i="1"/>
  <c r="P347" i="1"/>
  <c r="P448" i="1"/>
  <c r="R422" i="1"/>
  <c r="T422" i="1" s="1"/>
  <c r="S450" i="1"/>
  <c r="P450" i="1"/>
  <c r="S362" i="1"/>
  <c r="S447" i="1"/>
  <c r="P447" i="1"/>
  <c r="P455" i="1"/>
  <c r="P362" i="1"/>
  <c r="S455" i="1"/>
  <c r="R365" i="1"/>
  <c r="T365" i="1" s="1"/>
  <c r="S365" i="1"/>
  <c r="P365" i="1"/>
  <c r="S422" i="1"/>
  <c r="P422" i="1"/>
  <c r="Q409" i="1" l="1"/>
  <c r="Q54" i="1"/>
  <c r="Q51" i="1"/>
  <c r="Q182" i="1"/>
  <c r="R98" i="1"/>
  <c r="T98" i="1" s="1"/>
  <c r="Q181" i="1"/>
  <c r="S373" i="1"/>
  <c r="Q373" i="1"/>
  <c r="P373" i="1"/>
  <c r="Q71" i="1"/>
  <c r="S406" i="1"/>
  <c r="R406" i="1"/>
  <c r="T406" i="1" s="1"/>
  <c r="P406" i="1"/>
  <c r="Q200" i="1"/>
  <c r="S26" i="1"/>
  <c r="R26" i="1"/>
  <c r="T26" i="1" s="1"/>
  <c r="P26" i="1"/>
  <c r="S279" i="1"/>
  <c r="Q279" i="1"/>
  <c r="P279" i="1"/>
  <c r="S277" i="1"/>
  <c r="R277" i="1"/>
  <c r="T277" i="1" s="1"/>
  <c r="P277" i="1"/>
  <c r="R113" i="1"/>
  <c r="T113" i="1" s="1"/>
  <c r="Q264" i="1"/>
  <c r="R33" i="1"/>
  <c r="T33" i="1" s="1"/>
  <c r="Q99" i="1"/>
  <c r="S30" i="1"/>
  <c r="Q30" i="1"/>
  <c r="P30" i="1"/>
  <c r="R30" i="1" l="1"/>
  <c r="T30" i="1" s="1"/>
  <c r="R373" i="1"/>
  <c r="T373" i="1" s="1"/>
  <c r="R279" i="1"/>
  <c r="T279" i="1" s="1"/>
  <c r="R345" i="1"/>
  <c r="T345" i="1" s="1"/>
  <c r="S98" i="1"/>
  <c r="S346" i="1"/>
  <c r="R409" i="1"/>
  <c r="T409" i="1" s="1"/>
  <c r="S409" i="1"/>
  <c r="R51" i="1"/>
  <c r="T51" i="1" s="1"/>
  <c r="P409" i="1"/>
  <c r="S51" i="1"/>
  <c r="P51" i="1"/>
  <c r="R182" i="1"/>
  <c r="T182" i="1" s="1"/>
  <c r="S182" i="1"/>
  <c r="R181" i="1"/>
  <c r="T181" i="1" s="1"/>
  <c r="S345" i="1"/>
  <c r="P182" i="1"/>
  <c r="P98" i="1"/>
  <c r="R346" i="1"/>
  <c r="T346" i="1" s="1"/>
  <c r="P346" i="1"/>
  <c r="S181" i="1"/>
  <c r="P181" i="1"/>
  <c r="R276" i="1"/>
  <c r="T276" i="1" s="1"/>
  <c r="P345" i="1"/>
  <c r="R235" i="1"/>
  <c r="T235" i="1" s="1"/>
  <c r="S235" i="1"/>
  <c r="R280" i="1"/>
  <c r="T280" i="1" s="1"/>
  <c r="S276" i="1"/>
  <c r="S259" i="1"/>
  <c r="P27" i="1"/>
  <c r="S281" i="1"/>
  <c r="S27" i="1"/>
  <c r="R71" i="1"/>
  <c r="T71" i="1" s="1"/>
  <c r="S71" i="1"/>
  <c r="P235" i="1"/>
  <c r="R258" i="1"/>
  <c r="T258" i="1" s="1"/>
  <c r="R278" i="1"/>
  <c r="T278" i="1" s="1"/>
  <c r="S280" i="1"/>
  <c r="S258" i="1"/>
  <c r="P71" i="1"/>
  <c r="P276" i="1"/>
  <c r="S278" i="1"/>
  <c r="S23" i="1"/>
  <c r="R259" i="1"/>
  <c r="T259" i="1" s="1"/>
  <c r="R281" i="1"/>
  <c r="T281" i="1" s="1"/>
  <c r="S204" i="1"/>
  <c r="R27" i="1"/>
  <c r="T27" i="1" s="1"/>
  <c r="R200" i="1"/>
  <c r="T200" i="1" s="1"/>
  <c r="R204" i="1"/>
  <c r="T204" i="1" s="1"/>
  <c r="P278" i="1"/>
  <c r="R23" i="1"/>
  <c r="T23" i="1" s="1"/>
  <c r="S200" i="1"/>
  <c r="P200" i="1"/>
  <c r="P281" i="1"/>
  <c r="P280" i="1"/>
  <c r="P259" i="1"/>
  <c r="P258" i="1"/>
  <c r="P23" i="1"/>
  <c r="P204" i="1"/>
  <c r="P113" i="1"/>
  <c r="R390" i="1"/>
  <c r="T390" i="1" s="1"/>
  <c r="S113" i="1"/>
  <c r="S390" i="1"/>
  <c r="P390" i="1"/>
  <c r="R99" i="1"/>
  <c r="T99" i="1" s="1"/>
  <c r="P180" i="1"/>
  <c r="S99" i="1"/>
  <c r="S180" i="1"/>
  <c r="S264" i="1"/>
  <c r="S226" i="1"/>
  <c r="R264" i="1"/>
  <c r="T264" i="1" s="1"/>
  <c r="P264" i="1"/>
  <c r="S33" i="1"/>
  <c r="P99" i="1"/>
  <c r="P226" i="1"/>
  <c r="R226" i="1"/>
  <c r="T226" i="1" s="1"/>
  <c r="R180" i="1"/>
  <c r="T180" i="1" s="1"/>
  <c r="Q211" i="1"/>
  <c r="S198" i="1"/>
  <c r="R198" i="1"/>
  <c r="T198" i="1" s="1"/>
  <c r="P198" i="1"/>
  <c r="Q238" i="1"/>
  <c r="S50" i="1"/>
  <c r="Q50" i="1"/>
  <c r="P50" i="1"/>
  <c r="Q176" i="1"/>
  <c r="Q179" i="1"/>
  <c r="Q175" i="1"/>
  <c r="S224" i="1"/>
  <c r="R224" i="1"/>
  <c r="T224" i="1" s="1"/>
  <c r="P224" i="1"/>
  <c r="Q344" i="1"/>
  <c r="Q343" i="1"/>
  <c r="T175" i="1" l="1"/>
  <c r="R50" i="1"/>
  <c r="T50" i="1" s="1"/>
  <c r="R179" i="1"/>
  <c r="T179" i="1" s="1"/>
  <c r="S238" i="1"/>
  <c r="S211" i="1"/>
  <c r="R178" i="1"/>
  <c r="T178" i="1" s="1"/>
  <c r="S343" i="1"/>
  <c r="R343" i="1"/>
  <c r="T343" i="1" s="1"/>
  <c r="R225" i="1"/>
  <c r="T225" i="1" s="1"/>
  <c r="S225" i="1"/>
  <c r="S178" i="1"/>
  <c r="R211" i="1"/>
  <c r="T211" i="1" s="1"/>
  <c r="S344" i="1"/>
  <c r="P211" i="1"/>
  <c r="R238" i="1"/>
  <c r="T238" i="1" s="1"/>
  <c r="S179" i="1"/>
  <c r="R177" i="1"/>
  <c r="T177" i="1" s="1"/>
  <c r="R344" i="1"/>
  <c r="T344" i="1" s="1"/>
  <c r="S177" i="1"/>
  <c r="P178" i="1"/>
  <c r="R176" i="1"/>
  <c r="T176" i="1" s="1"/>
  <c r="S176" i="1"/>
  <c r="S175" i="1"/>
  <c r="P238" i="1"/>
  <c r="P177" i="1"/>
  <c r="P176" i="1"/>
  <c r="P179" i="1"/>
  <c r="P175" i="1"/>
  <c r="P225" i="1"/>
  <c r="S49" i="1"/>
  <c r="P344" i="1"/>
  <c r="P343" i="1"/>
  <c r="S114" i="1"/>
  <c r="P49" i="1"/>
  <c r="R49" i="1"/>
  <c r="T49" i="1" s="1"/>
  <c r="P114" i="1"/>
  <c r="R114" i="1"/>
  <c r="T114" i="1" s="1"/>
  <c r="R147" i="1"/>
  <c r="Q297" i="1"/>
  <c r="R401" i="1" l="1"/>
  <c r="T401" i="1" s="1"/>
  <c r="S297" i="1"/>
  <c r="R297" i="1"/>
  <c r="T297" i="1" s="1"/>
  <c r="S342" i="1"/>
  <c r="S401" i="1"/>
  <c r="P401" i="1"/>
  <c r="P297" i="1"/>
  <c r="R342" i="1"/>
  <c r="T342" i="1" s="1"/>
  <c r="P342" i="1"/>
  <c r="Q367" i="1"/>
  <c r="Q389" i="1"/>
  <c r="S223" i="1"/>
  <c r="Q223" i="1"/>
  <c r="S115" i="1"/>
  <c r="R115" i="1"/>
  <c r="T115" i="1" s="1"/>
  <c r="P115" i="1"/>
  <c r="Q388" i="1"/>
  <c r="S39" i="1"/>
  <c r="Q39" i="1"/>
  <c r="P39" i="1"/>
  <c r="Q387" i="1"/>
  <c r="R340" i="1"/>
  <c r="T340" i="1" s="1"/>
  <c r="R339" i="1"/>
  <c r="T339" i="1" s="1"/>
  <c r="R372" i="1"/>
  <c r="T372" i="1" s="1"/>
  <c r="R338" i="1"/>
  <c r="T338" i="1" s="1"/>
  <c r="S254" i="1"/>
  <c r="R254" i="1"/>
  <c r="T254" i="1" s="1"/>
  <c r="P254" i="1"/>
  <c r="R223" i="1" l="1"/>
  <c r="T223" i="1" s="1"/>
  <c r="R39" i="1"/>
  <c r="T39" i="1" s="1"/>
  <c r="S386" i="1"/>
  <c r="R367" i="1"/>
  <c r="T367" i="1" s="1"/>
  <c r="R388" i="1"/>
  <c r="T388" i="1" s="1"/>
  <c r="S388" i="1"/>
  <c r="S367" i="1"/>
  <c r="P367" i="1"/>
  <c r="R389" i="1"/>
  <c r="T389" i="1" s="1"/>
  <c r="S340" i="1"/>
  <c r="P386" i="1"/>
  <c r="S389" i="1"/>
  <c r="P389" i="1"/>
  <c r="P388" i="1"/>
  <c r="S387" i="1"/>
  <c r="S385" i="1"/>
  <c r="S372" i="1"/>
  <c r="S339" i="1"/>
  <c r="R385" i="1"/>
  <c r="T385" i="1" s="1"/>
  <c r="R387" i="1"/>
  <c r="T387" i="1" s="1"/>
  <c r="P387" i="1"/>
  <c r="P340" i="1"/>
  <c r="P339" i="1"/>
  <c r="P372" i="1"/>
  <c r="R386" i="1"/>
  <c r="T386" i="1" s="1"/>
  <c r="P385" i="1"/>
  <c r="R283" i="1"/>
  <c r="T283" i="1" s="1"/>
  <c r="S283" i="1"/>
  <c r="S338" i="1"/>
  <c r="P338" i="1"/>
  <c r="P283" i="1"/>
  <c r="R72" i="1" l="1"/>
  <c r="T72" i="1" s="1"/>
  <c r="S72" i="1"/>
  <c r="P72" i="1"/>
  <c r="T148" i="1" l="1"/>
  <c r="R94" i="1" l="1"/>
  <c r="T94" i="1" s="1"/>
  <c r="S94" i="1"/>
  <c r="P94" i="1"/>
  <c r="S101" i="1"/>
  <c r="R101" i="1"/>
  <c r="T101" i="1" s="1"/>
  <c r="P101" i="1"/>
  <c r="Q205" i="1" l="1"/>
  <c r="Q307" i="1"/>
  <c r="Q174" i="1"/>
  <c r="Q173" i="1"/>
  <c r="Q282" i="1"/>
  <c r="Q172" i="1"/>
  <c r="Q171" i="1"/>
  <c r="Q170" i="1"/>
  <c r="Q169" i="1"/>
  <c r="R168" i="1"/>
  <c r="T168" i="1" s="1"/>
  <c r="Q272" i="1"/>
  <c r="S272" i="1"/>
  <c r="Q337" i="1"/>
  <c r="P337" i="1"/>
  <c r="S306" i="1"/>
  <c r="R306" i="1"/>
  <c r="T306" i="1" s="1"/>
  <c r="P306" i="1"/>
  <c r="Q166" i="1"/>
  <c r="Q408" i="1"/>
  <c r="R29" i="1"/>
  <c r="T29" i="1" s="1"/>
  <c r="S61" i="1"/>
  <c r="R61" i="1"/>
  <c r="T61" i="1" s="1"/>
  <c r="P61" i="1"/>
  <c r="Q165" i="1"/>
  <c r="Q249" i="1"/>
  <c r="S28" i="1"/>
  <c r="Q28" i="1"/>
  <c r="P28" i="1"/>
  <c r="Q47" i="1"/>
  <c r="S91" i="1"/>
  <c r="R91" i="1"/>
  <c r="T91" i="1" s="1"/>
  <c r="P91" i="1"/>
  <c r="R173" i="1" l="1"/>
  <c r="T173" i="1" s="1"/>
  <c r="R28" i="1"/>
  <c r="T28" i="1" s="1"/>
  <c r="R170" i="1"/>
  <c r="T170" i="1" s="1"/>
  <c r="R249" i="1"/>
  <c r="T249" i="1" s="1"/>
  <c r="R337" i="1"/>
  <c r="T337" i="1" s="1"/>
  <c r="R172" i="1"/>
  <c r="T172" i="1" s="1"/>
  <c r="R174" i="1"/>
  <c r="T174" i="1" s="1"/>
  <c r="R165" i="1"/>
  <c r="T165" i="1" s="1"/>
  <c r="R169" i="1"/>
  <c r="T169" i="1" s="1"/>
  <c r="S169" i="1"/>
  <c r="R282" i="1"/>
  <c r="T282" i="1" s="1"/>
  <c r="P174" i="1"/>
  <c r="S29" i="1"/>
  <c r="R408" i="1"/>
  <c r="T408" i="1" s="1"/>
  <c r="P272" i="1"/>
  <c r="P408" i="1"/>
  <c r="S408" i="1"/>
  <c r="R307" i="1"/>
  <c r="T307" i="1" s="1"/>
  <c r="S307" i="1"/>
  <c r="T48" i="1"/>
  <c r="R272" i="1"/>
  <c r="T272" i="1" s="1"/>
  <c r="P307" i="1"/>
  <c r="P171" i="1"/>
  <c r="S173" i="1"/>
  <c r="S174" i="1"/>
  <c r="S172" i="1"/>
  <c r="P173" i="1"/>
  <c r="P170" i="1"/>
  <c r="S282" i="1"/>
  <c r="P282" i="1"/>
  <c r="S170" i="1"/>
  <c r="R171" i="1"/>
  <c r="T171" i="1" s="1"/>
  <c r="P172" i="1"/>
  <c r="S171" i="1"/>
  <c r="P169" i="1"/>
  <c r="P168" i="1"/>
  <c r="S168" i="1"/>
  <c r="S165" i="1"/>
  <c r="R167" i="1"/>
  <c r="T167" i="1" s="1"/>
  <c r="S166" i="1"/>
  <c r="S167" i="1"/>
  <c r="P167" i="1"/>
  <c r="R166" i="1"/>
  <c r="T166" i="1" s="1"/>
  <c r="P166" i="1"/>
  <c r="P29" i="1"/>
  <c r="S249" i="1"/>
  <c r="S47" i="1"/>
  <c r="P165" i="1"/>
  <c r="R47" i="1"/>
  <c r="T47" i="1" s="1"/>
  <c r="P47" i="1"/>
  <c r="T20" i="1" l="1"/>
  <c r="S20" i="1" l="1"/>
  <c r="P20" i="1"/>
  <c r="R164" i="1" l="1"/>
  <c r="T164" i="1" s="1"/>
  <c r="S164" i="1"/>
  <c r="P164" i="1"/>
  <c r="Q19" i="1"/>
  <c r="R19" i="1" s="1"/>
  <c r="O19" i="1"/>
  <c r="T19" i="1" l="1"/>
  <c r="P19" i="1"/>
  <c r="T70" i="1"/>
  <c r="S19" i="1"/>
  <c r="Q163" i="1" l="1"/>
  <c r="S407" i="1"/>
  <c r="R407" i="1"/>
  <c r="T407" i="1" s="1"/>
  <c r="P407" i="1"/>
  <c r="Q162" i="1"/>
  <c r="S295" i="1"/>
  <c r="R162" i="1" l="1"/>
  <c r="T162" i="1" s="1"/>
  <c r="R163" i="1"/>
  <c r="T163" i="1" s="1"/>
  <c r="S162" i="1"/>
  <c r="S163" i="1"/>
  <c r="S69" i="1"/>
  <c r="T46" i="1"/>
  <c r="P163" i="1"/>
  <c r="P69" i="1"/>
  <c r="R295" i="1"/>
  <c r="T295" i="1" s="1"/>
  <c r="R69" i="1"/>
  <c r="T69" i="1" s="1"/>
  <c r="P162" i="1"/>
  <c r="T45" i="1"/>
  <c r="P295" i="1"/>
  <c r="Q74" i="1"/>
  <c r="Q161" i="1"/>
  <c r="Q335" i="1"/>
  <c r="Q160" i="1"/>
  <c r="Q92" i="1"/>
  <c r="Q159" i="1"/>
  <c r="Q67" i="1"/>
  <c r="Q384" i="1"/>
  <c r="S384" i="1"/>
  <c r="R335" i="1" l="1"/>
  <c r="T335" i="1" s="1"/>
  <c r="S335" i="1"/>
  <c r="S92" i="1"/>
  <c r="P160" i="1"/>
  <c r="R158" i="1"/>
  <c r="T158" i="1" s="1"/>
  <c r="R92" i="1"/>
  <c r="T92" i="1" s="1"/>
  <c r="S158" i="1"/>
  <c r="R74" i="1"/>
  <c r="T74" i="1" s="1"/>
  <c r="S74" i="1"/>
  <c r="P74" i="1"/>
  <c r="S161" i="1"/>
  <c r="R159" i="1"/>
  <c r="T159" i="1" s="1"/>
  <c r="R67" i="1"/>
  <c r="T67" i="1" s="1"/>
  <c r="S159" i="1"/>
  <c r="R384" i="1"/>
  <c r="T384" i="1" s="1"/>
  <c r="S67" i="1"/>
  <c r="R157" i="1"/>
  <c r="T157" i="1" s="1"/>
  <c r="P161" i="1"/>
  <c r="R68" i="1"/>
  <c r="T68" i="1" s="1"/>
  <c r="R161" i="1"/>
  <c r="T161" i="1" s="1"/>
  <c r="R160" i="1"/>
  <c r="T160" i="1" s="1"/>
  <c r="S160" i="1"/>
  <c r="P335" i="1"/>
  <c r="P68" i="1"/>
  <c r="S68" i="1"/>
  <c r="P158" i="1"/>
  <c r="P92" i="1"/>
  <c r="P159" i="1"/>
  <c r="S157" i="1"/>
  <c r="P157" i="1"/>
  <c r="P67" i="1"/>
  <c r="P384" i="1"/>
  <c r="Q108" i="1" l="1"/>
  <c r="Q156" i="1"/>
  <c r="Q81" i="1"/>
  <c r="Q305" i="1"/>
  <c r="Q155" i="1"/>
  <c r="Q426" i="1"/>
  <c r="Q77" i="1"/>
  <c r="Q80" i="1"/>
  <c r="Q152" i="1"/>
  <c r="Q274" i="1"/>
  <c r="Q151" i="1"/>
  <c r="S222" i="1" l="1"/>
  <c r="R156" i="1"/>
  <c r="T156" i="1" s="1"/>
  <c r="S156" i="1"/>
  <c r="R153" i="1"/>
  <c r="T153" i="1" s="1"/>
  <c r="R155" i="1"/>
  <c r="T155" i="1" s="1"/>
  <c r="P81" i="1"/>
  <c r="S153" i="1"/>
  <c r="R305" i="1"/>
  <c r="T305" i="1" s="1"/>
  <c r="T44" i="1"/>
  <c r="S242" i="1"/>
  <c r="R426" i="1"/>
  <c r="T426" i="1" s="1"/>
  <c r="R222" i="1"/>
  <c r="T222" i="1" s="1"/>
  <c r="S155" i="1"/>
  <c r="P156" i="1"/>
  <c r="S81" i="1"/>
  <c r="R154" i="1"/>
  <c r="T154" i="1" s="1"/>
  <c r="R81" i="1"/>
  <c r="T81" i="1" s="1"/>
  <c r="R54" i="1"/>
  <c r="T54" i="1" s="1"/>
  <c r="S154" i="1"/>
  <c r="R108" i="1"/>
  <c r="T108" i="1" s="1"/>
  <c r="P154" i="1"/>
  <c r="S305" i="1"/>
  <c r="S108" i="1"/>
  <c r="P108" i="1"/>
  <c r="S54" i="1"/>
  <c r="P54" i="1"/>
  <c r="P305" i="1"/>
  <c r="P155" i="1"/>
  <c r="P222" i="1"/>
  <c r="S397" i="1"/>
  <c r="P397" i="1"/>
  <c r="R397" i="1"/>
  <c r="T397" i="1" s="1"/>
  <c r="R152" i="1"/>
  <c r="T152" i="1" s="1"/>
  <c r="R77" i="1"/>
  <c r="T77" i="1" s="1"/>
  <c r="R55" i="1"/>
  <c r="T55" i="1" s="1"/>
  <c r="S77" i="1"/>
  <c r="R151" i="1"/>
  <c r="T151" i="1" s="1"/>
  <c r="P426" i="1"/>
  <c r="S426" i="1"/>
  <c r="P153" i="1"/>
  <c r="S152" i="1"/>
  <c r="S151" i="1"/>
  <c r="R80" i="1"/>
  <c r="T80" i="1" s="1"/>
  <c r="S55" i="1"/>
  <c r="P274" i="1"/>
  <c r="S80" i="1"/>
  <c r="R242" i="1"/>
  <c r="T242" i="1" s="1"/>
  <c r="S274" i="1"/>
  <c r="P80" i="1"/>
  <c r="P77" i="1"/>
  <c r="P152" i="1"/>
  <c r="R274" i="1"/>
  <c r="T274" i="1" s="1"/>
  <c r="P151" i="1"/>
  <c r="P55" i="1"/>
  <c r="P242" i="1"/>
  <c r="S243" i="1"/>
  <c r="P243" i="1"/>
  <c r="R243" i="1"/>
  <c r="T243" i="1" s="1"/>
  <c r="T150" i="1" l="1"/>
  <c r="S382" i="1"/>
  <c r="R382" i="1"/>
  <c r="T382" i="1" s="1"/>
  <c r="P382" i="1"/>
  <c r="R405" i="1"/>
  <c r="T405" i="1" s="1"/>
  <c r="Q404" i="1"/>
  <c r="S416" i="1"/>
  <c r="Q416" i="1"/>
  <c r="P416" i="1"/>
  <c r="Q257" i="1"/>
  <c r="Q127" i="1"/>
  <c r="Q268" i="1"/>
  <c r="Q219" i="1"/>
  <c r="R416" i="1" l="1"/>
  <c r="T416" i="1" s="1"/>
  <c r="S220" i="1"/>
  <c r="S221" i="1"/>
  <c r="T149" i="1"/>
  <c r="S405" i="1"/>
  <c r="P405" i="1"/>
  <c r="R404" i="1"/>
  <c r="T404" i="1" s="1"/>
  <c r="S404" i="1"/>
  <c r="P404" i="1"/>
  <c r="R221" i="1"/>
  <c r="T221" i="1" s="1"/>
  <c r="S268" i="1"/>
  <c r="P221" i="1"/>
  <c r="T88" i="1"/>
  <c r="R109" i="1"/>
  <c r="T109" i="1" s="1"/>
  <c r="S109" i="1"/>
  <c r="P109" i="1"/>
  <c r="R257" i="1"/>
  <c r="T257" i="1" s="1"/>
  <c r="R127" i="1"/>
  <c r="T127" i="1" s="1"/>
  <c r="S257" i="1"/>
  <c r="S127" i="1"/>
  <c r="R360" i="1"/>
  <c r="T360" i="1" s="1"/>
  <c r="P257" i="1"/>
  <c r="S360" i="1"/>
  <c r="P360" i="1"/>
  <c r="R268" i="1"/>
  <c r="T268" i="1" s="1"/>
  <c r="P127" i="1"/>
  <c r="P219" i="1"/>
  <c r="S219" i="1"/>
  <c r="R220" i="1"/>
  <c r="T220" i="1" s="1"/>
  <c r="P220" i="1"/>
  <c r="P268" i="1"/>
  <c r="R219" i="1"/>
  <c r="T219" i="1" s="1"/>
  <c r="Q139" i="1" l="1"/>
  <c r="S139" i="1" l="1"/>
  <c r="R139" i="1"/>
  <c r="T139" i="1" s="1"/>
  <c r="P139" i="1"/>
  <c r="R102" i="1" l="1"/>
  <c r="T102" i="1" s="1"/>
  <c r="S102" i="1"/>
  <c r="P102" i="1"/>
  <c r="Q239" i="1" l="1"/>
  <c r="S239" i="1" l="1"/>
  <c r="P239" i="1"/>
  <c r="R239" i="1"/>
  <c r="T239" i="1" s="1"/>
  <c r="P97" i="1" l="1"/>
  <c r="S97" i="1"/>
  <c r="R97" i="1"/>
  <c r="T97" i="1" s="1"/>
  <c r="S218" i="1" l="1"/>
  <c r="P218" i="1"/>
  <c r="R218" i="1"/>
  <c r="T218" i="1" s="1"/>
  <c r="P110" i="1" l="1"/>
  <c r="R110" i="1"/>
  <c r="T110" i="1" s="1"/>
  <c r="S110" i="1"/>
  <c r="Q79" i="1" l="1"/>
  <c r="Q217" i="1"/>
  <c r="Q18" i="1"/>
  <c r="O18" i="1"/>
  <c r="O500" i="1" s="1"/>
  <c r="N18" i="1"/>
  <c r="R18" i="1" s="1"/>
  <c r="Q273" i="1"/>
  <c r="Q66" i="1"/>
  <c r="P209" i="1"/>
  <c r="R209" i="1"/>
  <c r="T209" i="1" s="1"/>
  <c r="S209" i="1"/>
  <c r="Q82" i="1"/>
  <c r="Q213" i="1"/>
  <c r="S217" i="1" l="1"/>
  <c r="R79" i="1"/>
  <c r="T79" i="1" s="1"/>
  <c r="S79" i="1"/>
  <c r="P79" i="1"/>
  <c r="R217" i="1"/>
  <c r="T217" i="1" s="1"/>
  <c r="P217" i="1"/>
  <c r="R66" i="1"/>
  <c r="T66" i="1" s="1"/>
  <c r="S18" i="1"/>
  <c r="T87" i="1"/>
  <c r="P18" i="1"/>
  <c r="S273" i="1"/>
  <c r="R255" i="1"/>
  <c r="T255" i="1" s="1"/>
  <c r="R273" i="1"/>
  <c r="T273" i="1" s="1"/>
  <c r="S66" i="1"/>
  <c r="S247" i="1"/>
  <c r="R82" i="1"/>
  <c r="T82" i="1" s="1"/>
  <c r="S255" i="1"/>
  <c r="P273" i="1"/>
  <c r="P66" i="1"/>
  <c r="P255" i="1"/>
  <c r="S82" i="1"/>
  <c r="R229" i="1"/>
  <c r="T229" i="1" s="1"/>
  <c r="S229" i="1"/>
  <c r="P82" i="1"/>
  <c r="R267" i="1"/>
  <c r="T267" i="1" s="1"/>
  <c r="P229" i="1"/>
  <c r="S22" i="1"/>
  <c r="R253" i="1"/>
  <c r="T253" i="1" s="1"/>
  <c r="S253" i="1"/>
  <c r="P267" i="1"/>
  <c r="S267" i="1"/>
  <c r="P253" i="1"/>
  <c r="R247" i="1"/>
  <c r="T247" i="1" s="1"/>
  <c r="R213" i="1"/>
  <c r="T213" i="1" s="1"/>
  <c r="P22" i="1"/>
  <c r="S213" i="1"/>
  <c r="P213" i="1"/>
  <c r="P247" i="1"/>
  <c r="R22" i="1"/>
  <c r="T18" i="1" l="1"/>
  <c r="T22" i="1"/>
  <c r="Q216" i="1"/>
  <c r="R216" i="1" l="1"/>
  <c r="T216" i="1" s="1"/>
  <c r="S216" i="1"/>
  <c r="P216" i="1"/>
  <c r="Q93" i="1" l="1"/>
  <c r="Q260" i="1"/>
  <c r="S93" i="1" l="1"/>
  <c r="R93" i="1"/>
  <c r="T93" i="1" s="1"/>
  <c r="P93" i="1"/>
  <c r="T86" i="1"/>
  <c r="R215" i="1"/>
  <c r="T215" i="1" s="1"/>
  <c r="S260" i="1"/>
  <c r="S215" i="1"/>
  <c r="R214" i="1"/>
  <c r="T214" i="1" s="1"/>
  <c r="S214" i="1"/>
  <c r="T85" i="1"/>
  <c r="P215" i="1"/>
  <c r="P214" i="1"/>
  <c r="R260" i="1"/>
  <c r="T260" i="1" s="1"/>
  <c r="P260" i="1"/>
  <c r="S25" i="1" l="1"/>
  <c r="S237" i="1"/>
  <c r="S65" i="1"/>
  <c r="S184" i="1"/>
  <c r="S64" i="1"/>
  <c r="S111" i="1"/>
  <c r="S112" i="1"/>
  <c r="S116" i="1"/>
  <c r="S128" i="1"/>
  <c r="S130" i="1"/>
  <c r="S131" i="1"/>
  <c r="S132" i="1"/>
  <c r="S133" i="1"/>
  <c r="S134" i="1"/>
  <c r="S135" i="1"/>
  <c r="S136" i="1"/>
  <c r="S137" i="1"/>
  <c r="S138" i="1"/>
  <c r="S140" i="1"/>
  <c r="S141" i="1"/>
  <c r="S142" i="1"/>
  <c r="S143" i="1"/>
  <c r="S144" i="1"/>
  <c r="S145" i="1"/>
  <c r="S146" i="1"/>
  <c r="S147" i="1"/>
  <c r="S185" i="1"/>
  <c r="S205" i="1"/>
  <c r="S472" i="1"/>
  <c r="S275" i="1"/>
  <c r="S369" i="1"/>
  <c r="S207" i="1"/>
  <c r="S298" i="1"/>
  <c r="S299" i="1"/>
  <c r="S300" i="1"/>
  <c r="S301" i="1"/>
  <c r="S302" i="1"/>
  <c r="S303" i="1"/>
  <c r="S304" i="1"/>
  <c r="S314" i="1"/>
  <c r="S323" i="1"/>
  <c r="S324" i="1"/>
  <c r="S330" i="1"/>
  <c r="S331" i="1"/>
  <c r="S332" i="1"/>
  <c r="S354" i="1"/>
  <c r="S399" i="1"/>
  <c r="S402" i="1"/>
  <c r="S403" i="1"/>
  <c r="S411" i="1"/>
  <c r="S418" i="1"/>
  <c r="S425" i="1"/>
  <c r="S427" i="1"/>
  <c r="S428" i="1"/>
  <c r="S429" i="1"/>
  <c r="S430" i="1"/>
  <c r="S431" i="1"/>
  <c r="S432" i="1"/>
  <c r="S433" i="1"/>
  <c r="S434" i="1"/>
  <c r="S435" i="1"/>
  <c r="S436" i="1"/>
  <c r="S437" i="1"/>
  <c r="S441" i="1"/>
  <c r="S442" i="1"/>
  <c r="S446" i="1"/>
  <c r="S452" i="1"/>
  <c r="P25" i="1"/>
  <c r="P237" i="1"/>
  <c r="P65" i="1"/>
  <c r="P184" i="1"/>
  <c r="P64" i="1"/>
  <c r="P111" i="1"/>
  <c r="P112" i="1"/>
  <c r="P116" i="1"/>
  <c r="P128" i="1"/>
  <c r="P130" i="1"/>
  <c r="P131" i="1"/>
  <c r="P132" i="1"/>
  <c r="P133" i="1"/>
  <c r="P134" i="1"/>
  <c r="P135" i="1"/>
  <c r="P136" i="1"/>
  <c r="P137" i="1"/>
  <c r="P138" i="1"/>
  <c r="P140" i="1"/>
  <c r="P141" i="1"/>
  <c r="P142" i="1"/>
  <c r="P143" i="1"/>
  <c r="P144" i="1"/>
  <c r="P145" i="1"/>
  <c r="P146" i="1"/>
  <c r="P147" i="1"/>
  <c r="P185" i="1"/>
  <c r="P205" i="1"/>
  <c r="P472" i="1"/>
  <c r="P275" i="1"/>
  <c r="P369" i="1"/>
  <c r="P207" i="1"/>
  <c r="P298" i="1"/>
  <c r="P299" i="1"/>
  <c r="P300" i="1"/>
  <c r="P301" i="1"/>
  <c r="P302" i="1"/>
  <c r="P303" i="1"/>
  <c r="P304" i="1"/>
  <c r="P323" i="1"/>
  <c r="P324" i="1"/>
  <c r="P330" i="1"/>
  <c r="P331" i="1"/>
  <c r="P332" i="1"/>
  <c r="P354" i="1"/>
  <c r="P399" i="1"/>
  <c r="P402" i="1"/>
  <c r="P403" i="1"/>
  <c r="P411" i="1"/>
  <c r="P418" i="1"/>
  <c r="P425" i="1"/>
  <c r="P427" i="1"/>
  <c r="P428" i="1"/>
  <c r="P429" i="1"/>
  <c r="P430" i="1"/>
  <c r="P431" i="1"/>
  <c r="P432" i="1"/>
  <c r="P433" i="1"/>
  <c r="P434" i="1"/>
  <c r="P435" i="1"/>
  <c r="P436" i="1"/>
  <c r="P437" i="1"/>
  <c r="P441" i="1"/>
  <c r="P442" i="1"/>
  <c r="P446" i="1"/>
  <c r="P452" i="1"/>
  <c r="P497" i="1"/>
  <c r="S89" i="1"/>
  <c r="R89" i="1"/>
  <c r="P89" i="1"/>
  <c r="Q202" i="1" l="1"/>
  <c r="N500" i="1"/>
  <c r="L500" i="1"/>
  <c r="K202" i="1"/>
  <c r="K500" i="1" l="1"/>
  <c r="S202" i="1"/>
  <c r="P202" i="1"/>
  <c r="T62" i="1"/>
  <c r="R202" i="1"/>
  <c r="T202" i="1" s="1"/>
  <c r="R25" i="1" l="1"/>
  <c r="Q237" i="1"/>
  <c r="R65" i="1"/>
  <c r="T65" i="1" s="1"/>
  <c r="Q184" i="1"/>
  <c r="Q64" i="1"/>
  <c r="T84" i="1"/>
  <c r="T78" i="1"/>
  <c r="T63" i="1"/>
  <c r="Q111" i="1"/>
  <c r="Q112" i="1"/>
  <c r="R116" i="1"/>
  <c r="T116" i="1" s="1"/>
  <c r="Q128" i="1"/>
  <c r="Q130" i="1"/>
  <c r="R131" i="1"/>
  <c r="T131" i="1" s="1"/>
  <c r="Q132" i="1"/>
  <c r="R133" i="1"/>
  <c r="T133" i="1" s="1"/>
  <c r="R134" i="1"/>
  <c r="T134" i="1" s="1"/>
  <c r="R135" i="1"/>
  <c r="T135" i="1" s="1"/>
  <c r="Q136" i="1"/>
  <c r="R137" i="1"/>
  <c r="T137" i="1" s="1"/>
  <c r="Q138" i="1"/>
  <c r="R140" i="1"/>
  <c r="T140" i="1" s="1"/>
  <c r="Q141" i="1"/>
  <c r="Q142" i="1"/>
  <c r="R143" i="1"/>
  <c r="T143" i="1" s="1"/>
  <c r="Q144" i="1"/>
  <c r="R145" i="1"/>
  <c r="T145" i="1" s="1"/>
  <c r="Q146" i="1"/>
  <c r="T147" i="1"/>
  <c r="R185" i="1"/>
  <c r="T185" i="1" s="1"/>
  <c r="R205" i="1"/>
  <c r="T205" i="1" s="1"/>
  <c r="R472" i="1"/>
  <c r="T472" i="1" s="1"/>
  <c r="Q275" i="1"/>
  <c r="Q369" i="1"/>
  <c r="Q207" i="1"/>
  <c r="R298" i="1"/>
  <c r="T298" i="1" s="1"/>
  <c r="Q299" i="1"/>
  <c r="Q300" i="1"/>
  <c r="R301" i="1"/>
  <c r="T301" i="1" s="1"/>
  <c r="Q302" i="1"/>
  <c r="Q303" i="1"/>
  <c r="Q304" i="1"/>
  <c r="R314" i="1"/>
  <c r="T314" i="1" s="1"/>
  <c r="Q323" i="1"/>
  <c r="R324" i="1"/>
  <c r="T324" i="1" s="1"/>
  <c r="R330" i="1"/>
  <c r="T330" i="1" s="1"/>
  <c r="R331" i="1"/>
  <c r="T331" i="1" s="1"/>
  <c r="R332" i="1"/>
  <c r="T332" i="1" s="1"/>
  <c r="R354" i="1"/>
  <c r="T354" i="1" s="1"/>
  <c r="Q399" i="1"/>
  <c r="R402" i="1"/>
  <c r="T402" i="1" s="1"/>
  <c r="R403" i="1"/>
  <c r="T403" i="1" s="1"/>
  <c r="R411" i="1"/>
  <c r="T411" i="1" s="1"/>
  <c r="R418" i="1"/>
  <c r="T418" i="1" s="1"/>
  <c r="Q425" i="1"/>
  <c r="R427" i="1"/>
  <c r="T427" i="1" s="1"/>
  <c r="Q428" i="1"/>
  <c r="R429" i="1"/>
  <c r="T429" i="1" s="1"/>
  <c r="Q430" i="1"/>
  <c r="Q431" i="1"/>
  <c r="Q433" i="1"/>
  <c r="Q434" i="1"/>
  <c r="Q436" i="1"/>
  <c r="Q437" i="1"/>
  <c r="R441" i="1"/>
  <c r="T441" i="1" s="1"/>
  <c r="R442" i="1"/>
  <c r="T442" i="1" s="1"/>
  <c r="Q446" i="1"/>
  <c r="R452" i="1"/>
  <c r="T452" i="1" s="1"/>
  <c r="Q497" i="1"/>
  <c r="R399" i="1" l="1"/>
  <c r="T399" i="1" s="1"/>
  <c r="R302" i="1"/>
  <c r="T302" i="1" s="1"/>
  <c r="R146" i="1"/>
  <c r="T146" i="1" s="1"/>
  <c r="R142" i="1"/>
  <c r="T142" i="1" s="1"/>
  <c r="R128" i="1"/>
  <c r="T128" i="1" s="1"/>
  <c r="R184" i="1"/>
  <c r="T184" i="1" s="1"/>
  <c r="R446" i="1"/>
  <c r="T446" i="1" s="1"/>
  <c r="R428" i="1"/>
  <c r="T428" i="1" s="1"/>
  <c r="R304" i="1"/>
  <c r="T304" i="1" s="1"/>
  <c r="R207" i="1"/>
  <c r="T207" i="1" s="1"/>
  <c r="R141" i="1"/>
  <c r="T141" i="1" s="1"/>
  <c r="R136" i="1"/>
  <c r="T136" i="1" s="1"/>
  <c r="R132" i="1"/>
  <c r="T132" i="1" s="1"/>
  <c r="R437" i="1"/>
  <c r="T437" i="1" s="1"/>
  <c r="R433" i="1"/>
  <c r="T433" i="1" s="1"/>
  <c r="R436" i="1"/>
  <c r="T436" i="1" s="1"/>
  <c r="R300" i="1"/>
  <c r="T300" i="1" s="1"/>
  <c r="R369" i="1"/>
  <c r="T369" i="1" s="1"/>
  <c r="R144" i="1"/>
  <c r="T144" i="1" s="1"/>
  <c r="R112" i="1"/>
  <c r="T112" i="1" s="1"/>
  <c r="R237" i="1"/>
  <c r="T237" i="1" s="1"/>
  <c r="R432" i="1"/>
  <c r="T432" i="1" s="1"/>
  <c r="R435" i="1"/>
  <c r="T435" i="1" s="1"/>
  <c r="R431" i="1"/>
  <c r="T431" i="1" s="1"/>
  <c r="R497" i="1"/>
  <c r="T497" i="1" s="1"/>
  <c r="R434" i="1"/>
  <c r="T434" i="1" s="1"/>
  <c r="R430" i="1"/>
  <c r="T430" i="1" s="1"/>
  <c r="R425" i="1"/>
  <c r="T425" i="1" s="1"/>
  <c r="R323" i="1"/>
  <c r="T323" i="1" s="1"/>
  <c r="R303" i="1"/>
  <c r="T303" i="1" s="1"/>
  <c r="R299" i="1"/>
  <c r="T299" i="1" s="1"/>
  <c r="R275" i="1"/>
  <c r="T275" i="1" s="1"/>
  <c r="R138" i="1"/>
  <c r="T138" i="1" s="1"/>
  <c r="R130" i="1"/>
  <c r="T130" i="1" s="1"/>
  <c r="R111" i="1"/>
  <c r="T111" i="1" s="1"/>
  <c r="R64" i="1"/>
  <c r="T64" i="1" s="1"/>
  <c r="Q500" i="1"/>
  <c r="T25" i="1"/>
  <c r="T89" i="1"/>
  <c r="R500" i="1" l="1"/>
  <c r="T500" i="1"/>
  <c r="S363" i="1"/>
  <c r="S500" i="1" s="1"/>
  <c r="P363" i="1"/>
  <c r="P500" i="1" s="1"/>
</calcChain>
</file>

<file path=xl/sharedStrings.xml><?xml version="1.0" encoding="utf-8"?>
<sst xmlns="http://schemas.openxmlformats.org/spreadsheetml/2006/main" count="1747" uniqueCount="634">
  <si>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</si>
  <si>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</si>
  <si>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</si>
  <si>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</si>
  <si>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</si>
  <si>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</si>
  <si>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</si>
  <si>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</si>
  <si>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</si>
  <si>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</si>
  <si>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</si>
  <si>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</si>
  <si>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</si>
  <si>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</si>
  <si>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</si>
  <si>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Departamento de Servicios Estudiantiles</t>
  </si>
  <si>
    <t>Sueldo Bruto 
en RD$</t>
  </si>
  <si>
    <t>Sueldo Neto 
en RD$</t>
  </si>
  <si>
    <t>ISR 
Ley 11-92</t>
  </si>
  <si>
    <t>Seguridad Social (Ley No.87-01)</t>
  </si>
  <si>
    <t>Patronal (7.10%)</t>
  </si>
  <si>
    <t>Contratado</t>
  </si>
  <si>
    <t>Fecha de Contrato</t>
  </si>
  <si>
    <t>Desde</t>
  </si>
  <si>
    <t>Hasta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</si>
  <si>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2.1.1.2.10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</si>
  <si>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Departamento de Comunicaciones</t>
  </si>
  <si>
    <t>Encargado</t>
  </si>
  <si>
    <t>Encargado (A)</t>
  </si>
  <si>
    <t>Abogado</t>
  </si>
  <si>
    <t>Paralegal</t>
  </si>
  <si>
    <t>División de Litigios</t>
  </si>
  <si>
    <t>Analista De Recursos Humanos</t>
  </si>
  <si>
    <t>Daniel Jeffrey Quezada Romero</t>
  </si>
  <si>
    <t>Auxiliar De Contabilidad</t>
  </si>
  <si>
    <t>Contador</t>
  </si>
  <si>
    <t>Ana Teresa Rodriguez Florentino</t>
  </si>
  <si>
    <t>Reyita De Los Santos Mesa</t>
  </si>
  <si>
    <t xml:space="preserve">Yaneira Alexandra Robles Moreno De </t>
  </si>
  <si>
    <t>Allennis Danneris Alcantara Feliz</t>
  </si>
  <si>
    <t>Tecnico</t>
  </si>
  <si>
    <t>Aridelfi Montero Montero</t>
  </si>
  <si>
    <t>Betania Hidalisa Segura Sanchez</t>
  </si>
  <si>
    <t>Cinthia Elizabeth Cuevas Vargas</t>
  </si>
  <si>
    <t>Hector Rafael Villalona Quezada</t>
  </si>
  <si>
    <t>Maria Celeste Ruiz Paulino</t>
  </si>
  <si>
    <t>Rosa Margarita Santana Rosario</t>
  </si>
  <si>
    <t>Wendy Delia Vidal Lance</t>
  </si>
  <si>
    <t>Yanuary Sanchez Figuereo</t>
  </si>
  <si>
    <t>Rosilvia Maria Moya Brea</t>
  </si>
  <si>
    <t>División de Transportación</t>
  </si>
  <si>
    <t>Sección de Mantenimiento y Seguridad Planta Física</t>
  </si>
  <si>
    <t>Josias Lantigua Alcantara</t>
  </si>
  <si>
    <t>Tecnico De Compras</t>
  </si>
  <si>
    <t>División de Compras</t>
  </si>
  <si>
    <t>Claudio Familia Vallejo</t>
  </si>
  <si>
    <t>Angel Manuel Tejeda Tejada</t>
  </si>
  <si>
    <t>Soporte Tecnico</t>
  </si>
  <si>
    <t>Departamento Aseguramiento de la Calidad de los Alimentos</t>
  </si>
  <si>
    <t>Santa Ysabel Abad Beltran</t>
  </si>
  <si>
    <t>Enmanuel Valdez Alcantara</t>
  </si>
  <si>
    <t>Pamela Anyinet Mejia Taveras</t>
  </si>
  <si>
    <t>Departamento de Nutrición</t>
  </si>
  <si>
    <t>Yeni Miguelina Martes Montero</t>
  </si>
  <si>
    <t>División de Salud Bucal</t>
  </si>
  <si>
    <t>Casiris Miguel Roman</t>
  </si>
  <si>
    <t xml:space="preserve">Tecnico De Calidad Y Empaque </t>
  </si>
  <si>
    <t>División de Apoyo Estudiantil</t>
  </si>
  <si>
    <t>Veronica Liberato Ramos</t>
  </si>
  <si>
    <t>Francina Maria Rodriguez Osoria</t>
  </si>
  <si>
    <t>Marleny Paulino Santos</t>
  </si>
  <si>
    <t>Martha Maria Nuñez Fernandez</t>
  </si>
  <si>
    <t>Maria Luisa Santos Rosario</t>
  </si>
  <si>
    <t>Luis Omar Santiago Mosquea</t>
  </si>
  <si>
    <t>Milthon Paniagua Delgado</t>
  </si>
  <si>
    <t>Loida Eunice Leonardo Rijo</t>
  </si>
  <si>
    <t>Coordinador Adm</t>
  </si>
  <si>
    <t>Tecnico Adm</t>
  </si>
  <si>
    <t>Tecnico De Servicios Sociales</t>
  </si>
  <si>
    <t>Oficina de Acceso a la Información Pública</t>
  </si>
  <si>
    <t>Departamento de Fiscalización Y Control</t>
  </si>
  <si>
    <t>Departamento de Cooperación Internacional</t>
  </si>
  <si>
    <t>Simona Rosa Lantigua</t>
  </si>
  <si>
    <t>Gricelda Mercedes Peña De Candelari</t>
  </si>
  <si>
    <t>Aldro Diaz Natera</t>
  </si>
  <si>
    <t>Dirección de Planificación y Desarrollo</t>
  </si>
  <si>
    <t>Eladio Malaquia Arias Suarez</t>
  </si>
  <si>
    <t>Regional la Vega</t>
  </si>
  <si>
    <t>Regional Nordeste</t>
  </si>
  <si>
    <t>Regional Santiago</t>
  </si>
  <si>
    <t>Regional de Bani</t>
  </si>
  <si>
    <t>Asistente</t>
  </si>
  <si>
    <t>Departamento Gestión de Salud Escolar</t>
  </si>
  <si>
    <t>Dirección de Salud y Servicios Sociales</t>
  </si>
  <si>
    <t>Director (A)</t>
  </si>
  <si>
    <t>Yosvani Cespedes Sabina</t>
  </si>
  <si>
    <t>Administrador de Monitoreo</t>
  </si>
  <si>
    <t>Eduardo Andres Leyba Rosario</t>
  </si>
  <si>
    <t>Ariela Quezada Mora</t>
  </si>
  <si>
    <t>Rafaela Samandra Bernavel Cuevas</t>
  </si>
  <si>
    <t>Rafaelina Beriguete Salvador</t>
  </si>
  <si>
    <t>Martin Simeon Liriano Guzman</t>
  </si>
  <si>
    <t>Auxiiar De Contabilidad</t>
  </si>
  <si>
    <t>Periodista</t>
  </si>
  <si>
    <t>División de Relaciones Públicas</t>
  </si>
  <si>
    <t>Florangel Shantal Quezada Mora</t>
  </si>
  <si>
    <t>Luis Fabio Bonelly Piña</t>
  </si>
  <si>
    <t>Ranyeli Frias Campusano</t>
  </si>
  <si>
    <t>Bernardo Figuereo Guzman</t>
  </si>
  <si>
    <t>Maria Mercedes Torres Guerrero</t>
  </si>
  <si>
    <t>Victor Melo Reyes</t>
  </si>
  <si>
    <t>Xenia Maria Mercado Mejia</t>
  </si>
  <si>
    <t>Taimi Sugely Gonzalez Dominguez</t>
  </si>
  <si>
    <t>Fello Antonio De Leon Valdez</t>
  </si>
  <si>
    <t>Ernesto Abel Martinez Silvestre</t>
  </si>
  <si>
    <t>Lourdes Trinidad Suriel</t>
  </si>
  <si>
    <t>Diagramador</t>
  </si>
  <si>
    <t>Supervisor De Distrito</t>
  </si>
  <si>
    <t>Masculino</t>
  </si>
  <si>
    <t>Femenino</t>
  </si>
  <si>
    <t>Género</t>
  </si>
  <si>
    <t>Regional Barahona</t>
  </si>
  <si>
    <t>Yuderkis Cabral Corcino</t>
  </si>
  <si>
    <t>Yanilda Altagracia Fernandez Baez</t>
  </si>
  <si>
    <t>Ana Paola Moran Rodriguez</t>
  </si>
  <si>
    <t>William Guillermo Perez De Dios</t>
  </si>
  <si>
    <t>Yslandy Yunilda Rodriguez Valerio</t>
  </si>
  <si>
    <t>Angela Melissa Tavarez Blanco</t>
  </si>
  <si>
    <t>Esther Martinez De La Rosa</t>
  </si>
  <si>
    <t>Adamilca Franco Quezada</t>
  </si>
  <si>
    <t>Técnico De Comunicaciones</t>
  </si>
  <si>
    <t>Ruddy Miranda Peña</t>
  </si>
  <si>
    <t>Purisima Altagracia Sosa De Arias</t>
  </si>
  <si>
    <t>Clark Roy Familia Mejia</t>
  </si>
  <si>
    <t>Factima De La Cruz Brazoban</t>
  </si>
  <si>
    <t>Juan Emilio Tavarez Reyes</t>
  </si>
  <si>
    <t>Juan Carlos Lopez Lopez</t>
  </si>
  <si>
    <t>Jesusa Sanchez Sanchez</t>
  </si>
  <si>
    <t>Luis Alberto Bocio Diaz</t>
  </si>
  <si>
    <t>Administrador De Red</t>
  </si>
  <si>
    <t>Analista Legal</t>
  </si>
  <si>
    <t>Sularka Maribel Perez Gomez</t>
  </si>
  <si>
    <t xml:space="preserve">Oresty Teodora Del Socorro De Leon </t>
  </si>
  <si>
    <t>Rosalba Maria Payamps Cepeda</t>
  </si>
  <si>
    <t>Juan Bautista Silven Javier</t>
  </si>
  <si>
    <t>Johan Manuel De Oleo Jerez</t>
  </si>
  <si>
    <t>Ramona Eridania Medina Michel</t>
  </si>
  <si>
    <t>Enmanuel Feliz Espinal</t>
  </si>
  <si>
    <t>Promotor Social</t>
  </si>
  <si>
    <t>Sara Milagros Pimentel Garcia</t>
  </si>
  <si>
    <t>Publicista</t>
  </si>
  <si>
    <t>Gendy Abismael De Oleo Montero</t>
  </si>
  <si>
    <t>Soporte Técnico Informático</t>
  </si>
  <si>
    <t>Daisy Yoselina Cerda Alvarez</t>
  </si>
  <si>
    <t>División de Capacitación y Desarrollo</t>
  </si>
  <si>
    <t>Departamento Formulación Monitoreo Y Evaluación de PPP</t>
  </si>
  <si>
    <t>Ashley Michelle Franco Dominguez</t>
  </si>
  <si>
    <t>Mercedes Elizabeth Peña Carrasco</t>
  </si>
  <si>
    <t>Rina Bel De Los Santos Sanchez</t>
  </si>
  <si>
    <t>Massiel Judit Genao De Los Santos</t>
  </si>
  <si>
    <t>División de Salud Auditiva</t>
  </si>
  <si>
    <t>Anyeli Maria Hernandez De Jesus</t>
  </si>
  <si>
    <t>Técnico De Contabilidad</t>
  </si>
  <si>
    <t>División de Tesorería</t>
  </si>
  <si>
    <t>Otros</t>
  </si>
  <si>
    <t>Descuentos</t>
  </si>
  <si>
    <t>Gisela Maria Tavarez Peña</t>
  </si>
  <si>
    <t>Analista De Desarrollo Institucional Y Calidad En la Gestion</t>
  </si>
  <si>
    <t>Francisco Alberto Rodriguez Peña</t>
  </si>
  <si>
    <t>Oscar Jesus Pozo Payano</t>
  </si>
  <si>
    <t>Encarcado De Tecnologia</t>
  </si>
  <si>
    <t>Amparo Montero Rivera</t>
  </si>
  <si>
    <t>Ana Delly Moquete Bello</t>
  </si>
  <si>
    <t>Ana Isabel Montero Montes De Oca</t>
  </si>
  <si>
    <t>Ana Silvia Torres Peña</t>
  </si>
  <si>
    <t>Anny Yanette Casado Arias</t>
  </si>
  <si>
    <t>Betsy Yasira Reyes Nieve</t>
  </si>
  <si>
    <t>Estarlin Arsenio Taveras Laureano</t>
  </si>
  <si>
    <t>Israel Rosey Perez</t>
  </si>
  <si>
    <t>Juan Antonio Lora Aguasvivas</t>
  </si>
  <si>
    <t>Larissa Leomary Garcia Acosta</t>
  </si>
  <si>
    <t>Limbert Junior Perez Peña</t>
  </si>
  <si>
    <t>Analista De Presupuesto</t>
  </si>
  <si>
    <t>Martina De La Cruz Pinales</t>
  </si>
  <si>
    <t>Mayerlin Margarita Javier Liriano</t>
  </si>
  <si>
    <t>Ana Chavely Valdez</t>
  </si>
  <si>
    <t>Juana Ivelisse De Los Santos Nin</t>
  </si>
  <si>
    <t>Kimberly Erismel Castro Matos</t>
  </si>
  <si>
    <t>Mario Rafael Peña Frica</t>
  </si>
  <si>
    <t>Prisila Ortega Guzman</t>
  </si>
  <si>
    <t>Tania Beatriz Jaquez De Lara</t>
  </si>
  <si>
    <t>Adrian Stewar Roa Espinosa</t>
  </si>
  <si>
    <t>Analista De Proyecto</t>
  </si>
  <si>
    <t>Albelis Heredia Abreu</t>
  </si>
  <si>
    <t>Tecnico Analista De Compras Y Contrataciones</t>
  </si>
  <si>
    <t>Elizabeth Margarita Frias Nuñez</t>
  </si>
  <si>
    <t>Emelinda Guerrero Vallejo</t>
  </si>
  <si>
    <t xml:space="preserve">Regional San Juan </t>
  </si>
  <si>
    <t>Ernesto Vantroy De Jesus Olmos</t>
  </si>
  <si>
    <t>Euclides Hiraldo Vargas</t>
  </si>
  <si>
    <t>Isabel Cristina Mendez De Diaz</t>
  </si>
  <si>
    <t>Jeimy Marte German</t>
  </si>
  <si>
    <t>Kenia Libertina Lopez Gomez</t>
  </si>
  <si>
    <t>Laura Esther Concepcion Paulino</t>
  </si>
  <si>
    <t>Analista De Medios Digitales</t>
  </si>
  <si>
    <t xml:space="preserve">Promotor Social </t>
  </si>
  <si>
    <t>Martha Marina Diaz De Luna</t>
  </si>
  <si>
    <t>Maryeris Alvarez Natera</t>
  </si>
  <si>
    <t xml:space="preserve">Tecnico De Servicios Sociales </t>
  </si>
  <si>
    <t>Mia Espinosa Urbaez</t>
  </si>
  <si>
    <t>Rafael Veras Chacon</t>
  </si>
  <si>
    <t>Elba Luisa Roa Roa</t>
  </si>
  <si>
    <t>Francisco Samuel Vegazo Fanith</t>
  </si>
  <si>
    <t>Guillermo Ivan De Jesus Santana</t>
  </si>
  <si>
    <t>Jocelyn Altagracia Salas Del Orbe</t>
  </si>
  <si>
    <t>Juan Francisco Vidal Manzanillo</t>
  </si>
  <si>
    <t>Judith Esther Pimentel Martinez</t>
  </si>
  <si>
    <t>Laura Jacqueline Frias Fabian</t>
  </si>
  <si>
    <t>Tecnicos De Equipos Dentales</t>
  </si>
  <si>
    <t>Leandro Caraballo</t>
  </si>
  <si>
    <t xml:space="preserve"> Analista De Compras Y Contrataciones</t>
  </si>
  <si>
    <t>Mario Guillermo Dujarric Diaz</t>
  </si>
  <si>
    <t>Nadia Ynes Rosario Mercedes</t>
  </si>
  <si>
    <t>Raul Almanzar</t>
  </si>
  <si>
    <t>Ruth Elizabeth Payano Nuñez</t>
  </si>
  <si>
    <t>Sonalis Marleny Lagares Santana</t>
  </si>
  <si>
    <t>Audrey Rosanna Lora De Cabrera</t>
  </si>
  <si>
    <t>Elizabeth De Paula Nuñez</t>
  </si>
  <si>
    <t>Isabel Martinez Brito</t>
  </si>
  <si>
    <t>Jean Luis Joaquin Hurtado</t>
  </si>
  <si>
    <t>Jorge Michael Henriquez Robles</t>
  </si>
  <si>
    <t>Jose Miguel Linares</t>
  </si>
  <si>
    <t>Kathy Almonte Martinez</t>
  </si>
  <si>
    <t>Librada Dinorah Vidal Reyes</t>
  </si>
  <si>
    <t>Michael Zabala Cuello</t>
  </si>
  <si>
    <t>Noely Franchesca Reynoso Vargas</t>
  </si>
  <si>
    <t>Omar Eduardo Guzman Muñoz</t>
  </si>
  <si>
    <t>Oficial De Acceso A La Información</t>
  </si>
  <si>
    <t>Ana Romilda Suero Fanini De Inoa</t>
  </si>
  <si>
    <t>Candy Giselle De Leon Ubri</t>
  </si>
  <si>
    <t>Carla Pendones Castillo</t>
  </si>
  <si>
    <t>Carlos Rafael Hernandez Reyes</t>
  </si>
  <si>
    <t>Jonatan Aglisberto Cabrera Peguero</t>
  </si>
  <si>
    <t>Luis Abel Nuñez Martinez</t>
  </si>
  <si>
    <t>Cornelio Florian Mateo</t>
  </si>
  <si>
    <t>Anacely Berenice Gomez Martinez</t>
  </si>
  <si>
    <t>Dalila Noemi Padilla De Diaz</t>
  </si>
  <si>
    <t>Dauris Antonio Santana Arias</t>
  </si>
  <si>
    <t>Elvira Mercedes Polanco Cuevas</t>
  </si>
  <si>
    <t>Analista De Nutricion Escolar</t>
  </si>
  <si>
    <t>Gioberta Yaritin Tavarez De Gutierr</t>
  </si>
  <si>
    <t>Hugo Alfonzo Paulino Guzman</t>
  </si>
  <si>
    <t>Kenhichi Sasaki Tabata</t>
  </si>
  <si>
    <t>Lourdes Altagracia Duran Hidalgo</t>
  </si>
  <si>
    <t>Luisa Fernanda Sanchez Tapia</t>
  </si>
  <si>
    <t>Director (A) Financiera</t>
  </si>
  <si>
    <t>Maria Esther Garcia Garcia</t>
  </si>
  <si>
    <t>Mariel Isabel De Leon Sanchez</t>
  </si>
  <si>
    <t>Pablo Ismael Sanchez Rijo</t>
  </si>
  <si>
    <t>Patricia Leines Thomas Dominguez</t>
  </si>
  <si>
    <t>Randy Antonio Hubiere Gomez</t>
  </si>
  <si>
    <t>Yahaira Garcia Batista</t>
  </si>
  <si>
    <t>Yenny Isaura Aristy Melo</t>
  </si>
  <si>
    <t>Departamento de Registro, Control y Nómina de Personal</t>
  </si>
  <si>
    <t>Dirección Financiera</t>
  </si>
  <si>
    <t>Deparmento de Contabilidad</t>
  </si>
  <si>
    <t>Deparmento de Servicios Generales</t>
  </si>
  <si>
    <t>Departamento de Operaciones</t>
  </si>
  <si>
    <t>Departamento de Elaboración de Documentos Legales</t>
  </si>
  <si>
    <t xml:space="preserve">Departamento de Desarrollo Institucional </t>
  </si>
  <si>
    <t>Dirección de Tecnología de la Información Y Comunicación</t>
  </si>
  <si>
    <t>Dirección de Formulación y Evaluación Nutricional</t>
  </si>
  <si>
    <t>Dirección de Gestión Alimentaria</t>
  </si>
  <si>
    <t>Ana Regina Flores Martinez</t>
  </si>
  <si>
    <t>Analista Finaciero</t>
  </si>
  <si>
    <t>Carlos Alexander Montilla Tejeda</t>
  </si>
  <si>
    <t>Soporte Técnio informático</t>
  </si>
  <si>
    <t>Asis Bianeiri Vargas</t>
  </si>
  <si>
    <t>Daneury Gonzalez Perez</t>
  </si>
  <si>
    <t>Adalgisa Perez Suriel</t>
  </si>
  <si>
    <t>Beatriz Feliz Santos</t>
  </si>
  <si>
    <t>Frederic Alberto Montilla Cruz</t>
  </si>
  <si>
    <t>Genesis Nazaret Villafaña Sepulveda</t>
  </si>
  <si>
    <t>Handel Keiser Matos Alcantara</t>
  </si>
  <si>
    <t>Sección de Mayordomía</t>
  </si>
  <si>
    <t>Israel Garcia Ureña</t>
  </si>
  <si>
    <t>Ivelquis Anagel Silverio Paniagua</t>
  </si>
  <si>
    <t>Jeimy Arlethy Corcino Laureano</t>
  </si>
  <si>
    <t>Jose Bernardo De Js. Garcia Diaz</t>
  </si>
  <si>
    <t>Josefina Medina Juan Luis</t>
  </si>
  <si>
    <t>Linette Fernanda Lara Garcia</t>
  </si>
  <si>
    <t>Lourdes Inmaculada Sanchez Crisosto</t>
  </si>
  <si>
    <t>Mary Esther De Los Santos Payano</t>
  </si>
  <si>
    <t>Michelle Taveras De León</t>
  </si>
  <si>
    <t>Pamela Cavallari Guerrero</t>
  </si>
  <si>
    <t>Rosaura Brito Brito</t>
  </si>
  <si>
    <t>Werlin Handerson De Los Santos Tibu</t>
  </si>
  <si>
    <t>Yassiel Margarita Diaz Casado</t>
  </si>
  <si>
    <t>Yomaira Altagracia Tejeda Castillo</t>
  </si>
  <si>
    <t>Encargado (A) de la división</t>
  </si>
  <si>
    <t>Analista De Fiscalizacion Y Control</t>
  </si>
  <si>
    <t>Analista De Fscalizacion y Control</t>
  </si>
  <si>
    <t>Dirección Jurídica</t>
  </si>
  <si>
    <t>Dirección de Recursos Humanos</t>
  </si>
  <si>
    <t xml:space="preserve">Encargado </t>
  </si>
  <si>
    <t>Analista De Planificacion Y Desarrollo</t>
  </si>
  <si>
    <t>Tecnico Analista En Compras Y Contrataciones</t>
  </si>
  <si>
    <t>Analista De Compras y Contrataciones</t>
  </si>
  <si>
    <t>Analista De Sistemas Informaticos</t>
  </si>
  <si>
    <t>Inspector De Aseguramiento De la Calidad</t>
  </si>
  <si>
    <t xml:space="preserve">Analista De Seguimiento </t>
  </si>
  <si>
    <t>Coordinador (A) Regional De Nutrición</t>
  </si>
  <si>
    <t>Tecnico De Alimentacion Escolar</t>
  </si>
  <si>
    <t xml:space="preserve">Tecnico De Oper. Programa De Alimentación </t>
  </si>
  <si>
    <t>Analista De Seguimiento</t>
  </si>
  <si>
    <t>Tecnico De Opr. programa de Alimentación</t>
  </si>
  <si>
    <t>Deparmento de Seguimiento al Servicio de Alimentación</t>
  </si>
  <si>
    <t>Coordinador (A) Regional de Salud y Servicios Sociales</t>
  </si>
  <si>
    <t>Coordinador (a) del Programa de Transporte Estudiantil</t>
  </si>
  <si>
    <t>Coordinador  (a) del Programa de Becas Estudiantiles</t>
  </si>
  <si>
    <t>Coordinador (A) Programa De Turismo</t>
  </si>
  <si>
    <t>Coordinador  (A) De Uniformes Y Utiles Escolares</t>
  </si>
  <si>
    <t>Coordinador (A)  Adm Regional De Nutrición</t>
  </si>
  <si>
    <t xml:space="preserve">Encargado (A) Regional </t>
  </si>
  <si>
    <t>Agustin Antonio Cabral Ceida</t>
  </si>
  <si>
    <t>Victor Morel Martinez</t>
  </si>
  <si>
    <t>Felix Javier Velez Morel</t>
  </si>
  <si>
    <t>Silvia Nallelis Duran Payams</t>
  </si>
  <si>
    <t>Idania Martinez Gervacio</t>
  </si>
  <si>
    <t>Mabel Carolina Andujar Fructuosos</t>
  </si>
  <si>
    <t>Roselin Garcia Mendez</t>
  </si>
  <si>
    <t>Maritza Fernandez Orozco De Soto</t>
  </si>
  <si>
    <t>Marlenny Peralta Paulino</t>
  </si>
  <si>
    <t>Reynaldo Francisco Tejada Taveras</t>
  </si>
  <si>
    <t>Direccion Administrativa</t>
  </si>
  <si>
    <t>Yeudi Francisca Santos Japa</t>
  </si>
  <si>
    <t>Sección de Archivo Central</t>
  </si>
  <si>
    <t>Franklin Nathanael Zapata Pujols</t>
  </si>
  <si>
    <t>Losenny Paulino Reynoso</t>
  </si>
  <si>
    <t>Maria Luz Lopez Noboa</t>
  </si>
  <si>
    <t>Mario Romero Paniagua Montero</t>
  </si>
  <si>
    <t>Melvin Jose Bejaran Oviedo</t>
  </si>
  <si>
    <t>Whitney Victoria Gutierrez Abreu</t>
  </si>
  <si>
    <t xml:space="preserve">Encargada del Departamento de Desarrollo Institucional </t>
  </si>
  <si>
    <t>Ramona Cabrera Yzquierdo</t>
  </si>
  <si>
    <t>Tecnico de Contabilidad</t>
  </si>
  <si>
    <t>Departamento de Calidad en la Gestion</t>
  </si>
  <si>
    <t>Encargada</t>
  </si>
  <si>
    <t>Division De Atencion Al Usuario</t>
  </si>
  <si>
    <t>Cianelda Yiroky Romero Almonte</t>
  </si>
  <si>
    <t>Suleidy Corniel Almonte</t>
  </si>
  <si>
    <t>Analista De Seg Al Servicio Del Programa Alimentacion Escolar</t>
  </si>
  <si>
    <t>Agridalirvis Vargas Smith</t>
  </si>
  <si>
    <t>Yudy Nieve Espinosa Mejia</t>
  </si>
  <si>
    <t>Gloria Morillo Cipion</t>
  </si>
  <si>
    <t>Elisa Jacqueline Pimentel Perez</t>
  </si>
  <si>
    <t>Simon Bolivar Ogando Montero</t>
  </si>
  <si>
    <t>Juan Guzman Marte</t>
  </si>
  <si>
    <t>Regional Santo Domingo</t>
  </si>
  <si>
    <t>Sahira Altagracia Manzano Medrano</t>
  </si>
  <si>
    <t>Dilenia Emilia Reyes Tapia</t>
  </si>
  <si>
    <t>Diseñador De Productos</t>
  </si>
  <si>
    <t>Regional Monte Cristi</t>
  </si>
  <si>
    <t>Aracelys Peralta Vasquez</t>
  </si>
  <si>
    <t>Reginal San Pedro de Macoris</t>
  </si>
  <si>
    <t>Yubelkis Astacio Lopez</t>
  </si>
  <si>
    <t>Carlos Jose De Leon Marte</t>
  </si>
  <si>
    <t>Jose Alfonso Espaillat Candelier</t>
  </si>
  <si>
    <t>Ada Carolina Almonte De Regalado</t>
  </si>
  <si>
    <t>Inspector De Aseguramiento De la Calidad de los Alimentos</t>
  </si>
  <si>
    <t>Yuridia Desiree Guerrero Garcia</t>
  </si>
  <si>
    <t>Francisco Javier Jimenez Cabreja</t>
  </si>
  <si>
    <t>Alexander Ramona Monegro Gonzalez</t>
  </si>
  <si>
    <t>Hector Montero Reyes</t>
  </si>
  <si>
    <t>Alexandra Rodriguez Bencosme</t>
  </si>
  <si>
    <t>Regional Puerto Plata</t>
  </si>
  <si>
    <t>Jeury Jaziel Minaya Rivero</t>
  </si>
  <si>
    <t>Jessica Maria Jimenez Guzman</t>
  </si>
  <si>
    <t>Wendy Salvador Medina Alvarez</t>
  </si>
  <si>
    <t>Marino Paulino Lizardo</t>
  </si>
  <si>
    <t>Makendy Diaz Guerrier</t>
  </si>
  <si>
    <t>Soporte De Usuario</t>
  </si>
  <si>
    <t>Departamento de Desarrollo E Implementacion De Sistema</t>
  </si>
  <si>
    <t>Jordin Jose Rosario Cespedes</t>
  </si>
  <si>
    <t>Programador De Computadora</t>
  </si>
  <si>
    <t>Elida De Jesus</t>
  </si>
  <si>
    <t>Antropometra</t>
  </si>
  <si>
    <t>Analista</t>
  </si>
  <si>
    <t xml:space="preserve">Analista </t>
  </si>
  <si>
    <t>Sección de Correspondencia</t>
  </si>
  <si>
    <t xml:space="preserve">Departamento de Compras Y Contrataciones </t>
  </si>
  <si>
    <t>Analista  De Compras Y Contrataciones</t>
  </si>
  <si>
    <t>Stalcy Beatriz Agesta Gonzalez</t>
  </si>
  <si>
    <t>Marlenys Elizabeth Baez Perez</t>
  </si>
  <si>
    <t>Evelyn Mercedes Cruz Hiciano</t>
  </si>
  <si>
    <t>Editor</t>
  </si>
  <si>
    <t>Regional Azua</t>
  </si>
  <si>
    <t>Anabel Diaz Garcia</t>
  </si>
  <si>
    <t>Jhon Grau Perez Diaz</t>
  </si>
  <si>
    <t>Yaneurys Bienvenido Sencion Perez</t>
  </si>
  <si>
    <t>Marlin Esther Vasquez Guzman</t>
  </si>
  <si>
    <t>Wanda Jasmin Cordero Alvarez</t>
  </si>
  <si>
    <t>Rafael Andres Socias Garcia</t>
  </si>
  <si>
    <t>División de Participación Social</t>
  </si>
  <si>
    <t>Ramon Emilio Rodriguez Baez</t>
  </si>
  <si>
    <t>Coordinador(A) Administrativo</t>
  </si>
  <si>
    <t>Regional San Cristobal</t>
  </si>
  <si>
    <t>Gema Caridad De Los Milagros Gallar</t>
  </si>
  <si>
    <t>Jose Alberto Corporan Diaz</t>
  </si>
  <si>
    <t>Raysa Vickiana Vizcaino Sanchez</t>
  </si>
  <si>
    <t>Francisco Morales Feliz</t>
  </si>
  <si>
    <t>Miguel Angel Guerrero Martinez</t>
  </si>
  <si>
    <t>Division de inspeccion y Verificacion A Proveedores</t>
  </si>
  <si>
    <t>Departamento de Administracion de Servicios TIC</t>
  </si>
  <si>
    <t>Regional De Bahoruco</t>
  </si>
  <si>
    <t>Arnord Peña Trinidad</t>
  </si>
  <si>
    <t>Zacarias Romero Figuereo</t>
  </si>
  <si>
    <t>Carmen Acosta Avila</t>
  </si>
  <si>
    <t>Yosel Dohertys De Jesus Perez</t>
  </si>
  <si>
    <t>Andy Javier Muñoz Castillo</t>
  </si>
  <si>
    <t>Carlos Jose Feliz Uribe</t>
  </si>
  <si>
    <t>División de Control Financiero</t>
  </si>
  <si>
    <t>Ambar Yamilet Cruz Hernandez</t>
  </si>
  <si>
    <t>División de Fiscalizacion De Transferencia A Centros Educativos</t>
  </si>
  <si>
    <t>Regional La Altagracia</t>
  </si>
  <si>
    <t>Ruben Antonio Moni Pepen</t>
  </si>
  <si>
    <t>Leiris Gechanis Batista Perez</t>
  </si>
  <si>
    <t>Regional Independencia</t>
  </si>
  <si>
    <t>Regional Maria Trinidad Sanchez</t>
  </si>
  <si>
    <t>Martha Esther Carela Willmore</t>
  </si>
  <si>
    <t>Melanie Patricia Hiciano Saenz</t>
  </si>
  <si>
    <t>Ana Celia Nuñez Sanchez</t>
  </si>
  <si>
    <t>Jens Luis Baez Reyes</t>
  </si>
  <si>
    <t>Regional Monte Plata</t>
  </si>
  <si>
    <t>Florangel Hidalgo Heredia</t>
  </si>
  <si>
    <t>Jose Luis Santos Jimenez</t>
  </si>
  <si>
    <t>Yohamny Josefina Almonte Gonzalez</t>
  </si>
  <si>
    <t>Regional Valverde</t>
  </si>
  <si>
    <t>Dennise Masiel Jimenez</t>
  </si>
  <si>
    <t>Ramon Fermin Cruz Moya</t>
  </si>
  <si>
    <t>Regional San Francisco de Macoris</t>
  </si>
  <si>
    <t>Luis Raul Cunillera Demorizi</t>
  </si>
  <si>
    <t>Ana Catherine De La Cruz Garcia</t>
  </si>
  <si>
    <t>Bianca Bejaran Español</t>
  </si>
  <si>
    <t>Raisa Rincon De Gomez</t>
  </si>
  <si>
    <t>Luis Felipe Reyes Bejaran</t>
  </si>
  <si>
    <t>Paola Maria Rosario Maria</t>
  </si>
  <si>
    <t>Jorge Luis Minaya De La Cruz</t>
  </si>
  <si>
    <t>Yunior Miguel Bonilla Rodriguez</t>
  </si>
  <si>
    <t>Analista de Planificación y Desarrollo</t>
  </si>
  <si>
    <t>Dayanna Montas Ortiz</t>
  </si>
  <si>
    <t>Ada Virginia Soto Robles</t>
  </si>
  <si>
    <t>Division de Licitaciones</t>
  </si>
  <si>
    <t>Coordinador(A) Regional De Aseguramiento de la Calidad de los Alimentos</t>
  </si>
  <si>
    <t>Tecnico De Oper. Programa De Alimentación Escolar</t>
  </si>
  <si>
    <t>Soporte Técnio Informático</t>
  </si>
  <si>
    <t>Alexis Terrero Medrano</t>
  </si>
  <si>
    <t>Division de Eventos y Protocolo</t>
  </si>
  <si>
    <t>Waleska Sibelis Guerrero Caraballo</t>
  </si>
  <si>
    <t>Responsable De La Oficina De Acceso A la Información</t>
  </si>
  <si>
    <t>Encargada de la división de Eventos y Protocolo</t>
  </si>
  <si>
    <t>Rina Altagracia Rodriguez De De La Cruz</t>
  </si>
  <si>
    <t>Directora Adm</t>
  </si>
  <si>
    <t>Encargado División De Transpotación</t>
  </si>
  <si>
    <t>Encargado Sección de Archivo Central</t>
  </si>
  <si>
    <t>Encargada Sección de Mayordomía</t>
  </si>
  <si>
    <t xml:space="preserve">Encargada </t>
  </si>
  <si>
    <t>Encargada de La División de Licitaciones</t>
  </si>
  <si>
    <t>Director de Planificación y Desarrollo</t>
  </si>
  <si>
    <t>Director De Tecnologia De la Información</t>
  </si>
  <si>
    <t>Directora de la Dirección de Formulación y Evaluación Nutricional</t>
  </si>
  <si>
    <t>División De Desarrollo De Productos</t>
  </si>
  <si>
    <t>Sonia Maria Rodriguez Eduardo De Frias</t>
  </si>
  <si>
    <t>Directora de la Dirección de Salud y Servicios Sociales</t>
  </si>
  <si>
    <t>Encargada de la División de Salud Auditiva</t>
  </si>
  <si>
    <t>Coordinador (A) De Cooperativa</t>
  </si>
  <si>
    <t>Dilia Marjorie Javier Asencio De Garcia</t>
  </si>
  <si>
    <t>Encargada de la División de Apoyo Estudiantil</t>
  </si>
  <si>
    <t xml:space="preserve">Encargada Regional </t>
  </si>
  <si>
    <t>Coordinadora (A) Administrativo Regional y/o Distrital</t>
  </si>
  <si>
    <t xml:space="preserve">Encargado Regional </t>
  </si>
  <si>
    <t>Carmen Jael Peralta Guerrero De Jacobs</t>
  </si>
  <si>
    <t>Licet Manzueta Adames</t>
  </si>
  <si>
    <t>Carlos Arturo Segura Gomez</t>
  </si>
  <si>
    <t>Encargado Oficina Regional Azua</t>
  </si>
  <si>
    <t>Maria Teresa Rodriguez de Saldaña</t>
  </si>
  <si>
    <t>Coordinadora (A) Administrativo Regional Y/O Distrital</t>
  </si>
  <si>
    <t>Luz Deniris Checo Ortiz</t>
  </si>
  <si>
    <t>Analista de Relaciones Internacionales</t>
  </si>
  <si>
    <t>Iandra Nathaly Jimenez Amparo</t>
  </si>
  <si>
    <t>Analista de Medios Digitales</t>
  </si>
  <si>
    <t>Eloisa Jackeline Baez Mejia</t>
  </si>
  <si>
    <t xml:space="preserve">Tecnico De Alimentacion Escolar </t>
  </si>
  <si>
    <t>Jokaira Santos Santamaria</t>
  </si>
  <si>
    <t>Analista de Calidad en la Gestion</t>
  </si>
  <si>
    <t>Raynieri Jose Sanchez Villafaña</t>
  </si>
  <si>
    <t>Meranny Amada Perez Mendez</t>
  </si>
  <si>
    <t>Ramona de la Cruz Feliz</t>
  </si>
  <si>
    <t>Yissel Maldonado Castro</t>
  </si>
  <si>
    <t>Analista De Compras Y Contrataciones</t>
  </si>
  <si>
    <t>Rosmily Yudalis Galvan Ramirez</t>
  </si>
  <si>
    <t>Ruben Dario Estrella Valenzuela</t>
  </si>
  <si>
    <t>Alexis Garcia Sanchez</t>
  </si>
  <si>
    <t>Amalia Leonela Olivero De Feliz</t>
  </si>
  <si>
    <t>Michael Osnar De Leon Mora</t>
  </si>
  <si>
    <t>Genesis Maria Jimenez Leon</t>
  </si>
  <si>
    <t>Luisa Jhosanna Green Mendez</t>
  </si>
  <si>
    <t>Matilde Medina Cabrera</t>
  </si>
  <si>
    <t>Starlin Manuel Cubilete Ramirez</t>
  </si>
  <si>
    <t>Carmen Yris Mullix Espino</t>
  </si>
  <si>
    <t>Pablo Amado Taveras Blanco</t>
  </si>
  <si>
    <t>División de Salud Visual</t>
  </si>
  <si>
    <t>Luis Miguel Tavarez Guzman</t>
  </si>
  <si>
    <t>Julia Montero De Los Santos</t>
  </si>
  <si>
    <t>Optometra</t>
  </si>
  <si>
    <t>Bernardo Alexander Chireno Candelar</t>
  </si>
  <si>
    <t>Griselda Reyes Diaz</t>
  </si>
  <si>
    <t>Rosanna Leticia Alberto Perez</t>
  </si>
  <si>
    <t>Jansel Javier Sanchez De La Cruz</t>
  </si>
  <si>
    <t>Victoria Regina Ramirez Batista</t>
  </si>
  <si>
    <t>Jose Ariel Lahoz Marrero</t>
  </si>
  <si>
    <t>Alejandra Abreu Diaz</t>
  </si>
  <si>
    <t>Francelys Campos Gonzalez</t>
  </si>
  <si>
    <t>Deyanira Sanchez De Susana</t>
  </si>
  <si>
    <t>Arjul Grassals Ramirez</t>
  </si>
  <si>
    <t>Jose Armando Perez Medina</t>
  </si>
  <si>
    <t>Dangela Ramirez Guzman</t>
  </si>
  <si>
    <t>Robert Andres Jimenez Montas</t>
  </si>
  <si>
    <t>Maricela Encarnacion Montero</t>
  </si>
  <si>
    <t>Shayanne Leonel Vasquez Morales</t>
  </si>
  <si>
    <t>Nery Josefina Hernandez Peña De Dia</t>
  </si>
  <si>
    <t>Carmi Cristal Santos Hernandez</t>
  </si>
  <si>
    <t>Adrian De La Cruz Beltre Gonzalez</t>
  </si>
  <si>
    <t>Teodista Ysabel Mota Gonzalez</t>
  </si>
  <si>
    <t>Analista De Datos Estadistico</t>
  </si>
  <si>
    <t>Crismely Ventura Hernandez</t>
  </si>
  <si>
    <t>Maria Lory Ortiz Ramos</t>
  </si>
  <si>
    <t>Cristina Antonieta Aquino Amparo</t>
  </si>
  <si>
    <t>Kelvia Maria Rodriguez Villa</t>
  </si>
  <si>
    <t>Nicauly Noemi Aquino Vasquez</t>
  </si>
  <si>
    <t>Julissa Montilla Gomera</t>
  </si>
  <si>
    <t>Kimberly De La Cruz Caceres</t>
  </si>
  <si>
    <t>Gregory Enmanuel Segura Ventura</t>
  </si>
  <si>
    <t>Nicol Mari Pinales Arias</t>
  </si>
  <si>
    <t>Darbin Joel Perez Paniagua</t>
  </si>
  <si>
    <t>Hansel Rafael Batista Tiburcio</t>
  </si>
  <si>
    <t>Jonathan Fortuna Rodriguez</t>
  </si>
  <si>
    <t>Norberto Noel Cabrera Peña</t>
  </si>
  <si>
    <t>Socrates Ezequiel Villanueva Reyes</t>
  </si>
  <si>
    <t>Encargado (A) Del Departamento</t>
  </si>
  <si>
    <t>Aida Yokasta Altagracia Cruz Arias</t>
  </si>
  <si>
    <t>Gestor (A) De Protocolo</t>
  </si>
  <si>
    <t>Patry Mayeline Abreu Rodriguez</t>
  </si>
  <si>
    <t>Lisa Marie Perez Cruz</t>
  </si>
  <si>
    <t>Diomedes Ferreira Montero</t>
  </si>
  <si>
    <t>Pebels Tijay Pepen Encarnacion</t>
  </si>
  <si>
    <t>Federico Pezzi Rosoli</t>
  </si>
  <si>
    <t>Deyanira Francisco Rodriguez</t>
  </si>
  <si>
    <t>Oficial De Atencion Al Usuario</t>
  </si>
  <si>
    <t>Encargado De Contabilidad</t>
  </si>
  <si>
    <t>Lidia Encarnacion Batista</t>
  </si>
  <si>
    <t>Cesar Neftali Carrasco Soto</t>
  </si>
  <si>
    <t>Jazmin Sanchez Rosa</t>
  </si>
  <si>
    <t>Elvys Mharcell Grullon Ruiz</t>
  </si>
  <si>
    <t>Licelot Yamilka Ramirez Goris</t>
  </si>
  <si>
    <t>Luis Enrique Mendieta Ramirez</t>
  </si>
  <si>
    <t>Johanna Mariel Sanchez Flores</t>
  </si>
  <si>
    <t>Sonia Encarnacion Alejandro</t>
  </si>
  <si>
    <t>Solanyi Concepcion Sanchez Rodriguez</t>
  </si>
  <si>
    <t>Coordinador (a) Adm</t>
  </si>
  <si>
    <t>Darnellis Rosario Belen</t>
  </si>
  <si>
    <t>Wilson Arismendy Hernandez Sosa</t>
  </si>
  <si>
    <t>Jorkis Ramirez Santana</t>
  </si>
  <si>
    <t>Jose Manuel Urbaez</t>
  </si>
  <si>
    <t>Franklyn Rafael Mirabal Rodriguez</t>
  </si>
  <si>
    <t xml:space="preserve">Angel F Miguel Sebastian Rodriguez </t>
  </si>
  <si>
    <t>Eduarlin Manuel Jimenez Lantigua</t>
  </si>
  <si>
    <t>Wendy Alexandra Encarnacion Nin</t>
  </si>
  <si>
    <t>Anyibel De La Cruz De La Rosa</t>
  </si>
  <si>
    <t>Marina Mendoza Gutierrez</t>
  </si>
  <si>
    <t>Somery Marina Batista Acencio</t>
  </si>
  <si>
    <t>Elizabeth Sanchez Encarnacion</t>
  </si>
  <si>
    <t>Franscisco Jose Aponte Pons</t>
  </si>
  <si>
    <t>Harlyn Manuel Polanco Corporan</t>
  </si>
  <si>
    <t>Miguel Elias Jimenez Rivera</t>
  </si>
  <si>
    <t>Jacqueline Ayala Jimenez</t>
  </si>
  <si>
    <t>Eridania Brito Gonzalez</t>
  </si>
  <si>
    <t>Ana Paola Baez Pimentel de Acosta</t>
  </si>
  <si>
    <t>Ramon Antonio Gonzalez Alcantara</t>
  </si>
  <si>
    <t>Ada Yris Esteves De Los Santos</t>
  </si>
  <si>
    <t>Raquel Cristina Asensio Rivas</t>
  </si>
  <si>
    <t>Gerard Radhames De Los Santos Valdez</t>
  </si>
  <si>
    <t>Perla Massiel Rodriguez Santana</t>
  </si>
  <si>
    <t>Abraham Stalyn Plata Mejia</t>
  </si>
  <si>
    <t>Jesus Maria Rodriguez Cuevas</t>
  </si>
  <si>
    <t>Ysamar Matos Pantaleón</t>
  </si>
  <si>
    <t>Ana Carolina Baez Abbott</t>
  </si>
  <si>
    <t>Carolina Baez Gratero</t>
  </si>
  <si>
    <t>Manuel Elias Lugo Moncion</t>
  </si>
  <si>
    <t>Cynthia Pamela Batista Sandoval</t>
  </si>
  <si>
    <t>Luis Amiel Fernandez Cornielle</t>
  </si>
  <si>
    <t>Ysabel Encarnacion Encarnacion</t>
  </si>
  <si>
    <t>Alberto Alcantara Jimenez</t>
  </si>
  <si>
    <t>Katty Cabrera Rodriguez</t>
  </si>
  <si>
    <t>Maria Altagracia Sanchez Bueno</t>
  </si>
  <si>
    <t xml:space="preserve">Nelsy Cristina Rodriguez Genao </t>
  </si>
  <si>
    <t>Elizabeth Infante Marte De Sanchez</t>
  </si>
  <si>
    <t>Solanyi Tavarez Gil</t>
  </si>
  <si>
    <t>Maria Matilde Altagracia Estevez De Perez</t>
  </si>
  <si>
    <t xml:space="preserve">Miguelina De Los Milagros Guerrero </t>
  </si>
  <si>
    <t>Rosalia Rosario Ramirez</t>
  </si>
  <si>
    <t>Departamento de Reclutamiento y Selección de Personal</t>
  </si>
  <si>
    <t>Yohanna Yulissa Alonzo Beltre</t>
  </si>
  <si>
    <t>Evelyn Morales Hierro</t>
  </si>
  <si>
    <t xml:space="preserve">Analista De Capacitación y Desarrollo </t>
  </si>
  <si>
    <t>Luis Rafael Gomez Concepcion</t>
  </si>
  <si>
    <t>Perla Patricia Martinez Frias</t>
  </si>
  <si>
    <t>Liz Veronica Livent Galarza</t>
  </si>
  <si>
    <t>Raymi Willy Nuñez Casado</t>
  </si>
  <si>
    <t>Yorkis Rafael Mauricio Liriano</t>
  </si>
  <si>
    <t>Jose Guarino Contreras Mora</t>
  </si>
  <si>
    <t>Patricia Margarita Pascual Fernandez</t>
  </si>
  <si>
    <t>Coordinador  (A) De Clubes Infantiles</t>
  </si>
  <si>
    <t>Andreina Jimenez Castillo</t>
  </si>
  <si>
    <t>Keren Jimenez De Los Santos</t>
  </si>
  <si>
    <t>Tecnico de Comunicaciones</t>
  </si>
  <si>
    <t>Diana Ysabel Caceres Noboa</t>
  </si>
  <si>
    <t>Gabriela Elizabeth Perdomo Batista</t>
  </si>
  <si>
    <t>Helmer Yonnich Salas Francisco</t>
  </si>
  <si>
    <t>Victor Manuel Mordan Vargas</t>
  </si>
  <si>
    <t>Mercedes Altagracia Rodriguez Pichardo</t>
  </si>
  <si>
    <t>Tecnico De Recursos Humanos</t>
  </si>
  <si>
    <t>Analista Financiero</t>
  </si>
  <si>
    <t>Nómina Personal Temporal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</si>
</sst>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sz val="10"/>
      <name val="Malgun Gothic"/>
      <family val="2"/>
    </font>
    <font>
      <sz val="11"/>
      <name val="Malgun Gothic"/>
      <family val="2"/>
    </font>
    <font>
      <sz val="10"/>
      <name val="Calibri"/>
      <family val="2"/>
      <scheme val="minor"/>
    </font>
    <font>
      <b/>
      <sz val="10"/>
      <color theme="0"/>
      <name val="Malgun Gothic"/>
      <family val="2"/>
    </font>
    <font>
      <sz val="10"/>
      <color theme="1"/>
      <name val="Calibri"/>
      <family val="2"/>
      <scheme val="minor"/>
    </font>
    <font>
      <b/>
      <i/>
      <sz val="10"/>
      <name val="Malgun Gothic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7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top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29" fillId="35" borderId="15" xfId="0" applyFont="1" applyFill="1" applyBorder="1"/>
    <xf numFmtId="0" fontId="33" fillId="2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14" fontId="34" fillId="2" borderId="1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4" fontId="32" fillId="2" borderId="1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vertical="center"/>
    </xf>
    <xf numFmtId="0" fontId="35" fillId="34" borderId="1" xfId="0" applyFont="1" applyFill="1" applyBorder="1" applyAlignment="1">
      <alignment horizontal="center" vertical="center"/>
    </xf>
    <xf numFmtId="0" fontId="21" fillId="35" borderId="15" xfId="0" applyFont="1" applyFill="1" applyBorder="1"/>
    <xf numFmtId="0" fontId="29" fillId="35" borderId="14" xfId="0" applyFont="1" applyFill="1" applyBorder="1" applyAlignment="1">
      <alignment vertical="center"/>
    </xf>
    <xf numFmtId="0" fontId="20" fillId="36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/>
    </xf>
    <xf numFmtId="4" fontId="0" fillId="0" borderId="0" xfId="0" applyNumberFormat="1"/>
    <xf numFmtId="0" fontId="21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horizontal="center" vertical="center"/>
    </xf>
    <xf numFmtId="14" fontId="34" fillId="35" borderId="15" xfId="0" applyNumberFormat="1" applyFont="1" applyFill="1" applyBorder="1" applyAlignment="1">
      <alignment horizontal="center" vertical="center"/>
    </xf>
    <xf numFmtId="4" fontId="32" fillId="35" borderId="15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4" fontId="32" fillId="2" borderId="17" xfId="0" applyNumberFormat="1" applyFont="1" applyFill="1" applyBorder="1" applyAlignment="1">
      <alignment horizontal="center" vertical="center"/>
    </xf>
    <xf numFmtId="4" fontId="32" fillId="35" borderId="11" xfId="0" applyNumberFormat="1" applyFont="1" applyFill="1" applyBorder="1" applyAlignment="1">
      <alignment horizontal="center" vertical="center"/>
    </xf>
    <xf numFmtId="0" fontId="29" fillId="35" borderId="14" xfId="0" quotePrefix="1" applyFont="1" applyFill="1" applyBorder="1" applyAlignment="1">
      <alignment horizontal="left" vertical="center"/>
    </xf>
    <xf numFmtId="0" fontId="22" fillId="38" borderId="0" xfId="0" applyFont="1" applyFill="1" applyAlignment="1">
      <alignment horizontal="center" vertical="center"/>
    </xf>
    <xf numFmtId="0" fontId="21" fillId="2" borderId="17" xfId="0" applyFont="1" applyFill="1" applyBorder="1" applyAlignment="1">
      <alignment vertical="center"/>
    </xf>
    <xf numFmtId="14" fontId="34" fillId="2" borderId="17" xfId="0" applyNumberFormat="1" applyFont="1" applyFill="1" applyBorder="1" applyAlignment="1">
      <alignment horizontal="center" vertical="center"/>
    </xf>
    <xf numFmtId="43" fontId="30" fillId="34" borderId="1" xfId="45" applyFont="1" applyFill="1" applyBorder="1" applyAlignment="1">
      <alignment horizontal="center" vertical="center"/>
    </xf>
    <xf numFmtId="14" fontId="34" fillId="2" borderId="15" xfId="0" applyNumberFormat="1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vertical="center"/>
    </xf>
    <xf numFmtId="0" fontId="32" fillId="2" borderId="1" xfId="0" quotePrefix="1" applyFont="1" applyFill="1" applyBorder="1" applyAlignment="1">
      <alignment horizontal="left" vertical="center"/>
    </xf>
    <xf numFmtId="0" fontId="33" fillId="35" borderId="0" xfId="0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2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" xfId="0" quotePrefix="1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14" xfId="0" applyFont="1" applyBorder="1" applyAlignment="1">
      <alignment horizontal="center" vertical="center"/>
    </xf>
    <xf numFmtId="4" fontId="32" fillId="2" borderId="15" xfId="0" applyNumberFormat="1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vertical="center"/>
    </xf>
    <xf numFmtId="0" fontId="32" fillId="2" borderId="18" xfId="0" applyFont="1" applyFill="1" applyBorder="1" applyAlignment="1">
      <alignment vertical="center"/>
    </xf>
    <xf numFmtId="0" fontId="29" fillId="35" borderId="15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17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4" fontId="22" fillId="2" borderId="12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center" vertical="center"/>
    </xf>
    <xf numFmtId="4" fontId="22" fillId="0" borderId="17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/>
    </xf>
    <xf numFmtId="0" fontId="22" fillId="2" borderId="12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22" fillId="2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21" fillId="2" borderId="15" xfId="0" applyFont="1" applyFill="1" applyBorder="1" applyAlignment="1">
      <alignment vertical="center"/>
    </xf>
    <xf numFmtId="14" fontId="34" fillId="0" borderId="15" xfId="0" applyNumberFormat="1" applyFont="1" applyBorder="1" applyAlignment="1">
      <alignment horizontal="center" vertical="center"/>
    </xf>
    <xf numFmtId="4" fontId="32" fillId="0" borderId="15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33" fillId="2" borderId="0" xfId="0" applyNumberFormat="1" applyFont="1" applyFill="1" applyAlignment="1">
      <alignment vertical="center"/>
    </xf>
    <xf numFmtId="14" fontId="36" fillId="2" borderId="1" xfId="0" quotePrefix="1" applyNumberFormat="1" applyFont="1" applyFill="1" applyBorder="1" applyAlignment="1">
      <alignment horizontal="center" vertical="center"/>
    </xf>
    <xf numFmtId="43" fontId="33" fillId="2" borderId="0" xfId="45" applyFont="1" applyFill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29" fillId="35" borderId="15" xfId="0" applyFont="1" applyFill="1" applyBorder="1" applyAlignment="1">
      <alignment horizontal="center" vertical="center"/>
    </xf>
    <xf numFmtId="0" fontId="20" fillId="36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/>
    </xf>
    <xf numFmtId="0" fontId="20" fillId="36" borderId="17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36" borderId="1" xfId="0" applyFont="1" applyFill="1" applyBorder="1" applyAlignment="1">
      <alignment horizontal="center" vertical="center"/>
    </xf>
    <xf numFmtId="4" fontId="30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top"/>
    </xf>
    <xf numFmtId="0" fontId="35" fillId="34" borderId="1" xfId="0" applyFont="1" applyFill="1" applyBorder="1" applyAlignment="1">
      <alignment horizontal="center" vertical="center"/>
    </xf>
    <xf numFmtId="0" fontId="31" fillId="2" borderId="0" xfId="1" quotePrefix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22" fillId="2" borderId="11" xfId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4" fontId="34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4" fontId="32" fillId="0" borderId="17" xfId="0" applyNumberFormat="1" applyFont="1" applyFill="1" applyBorder="1" applyAlignment="1">
      <alignment horizontal="center" vertical="center"/>
    </xf>
    <xf numFmtId="43" fontId="33" fillId="0" borderId="0" xfId="45" applyFont="1" applyFill="1" applyAlignment="1">
      <alignment vertical="center"/>
    </xf>
    <xf numFmtId="4" fontId="33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14" fontId="36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2" fillId="0" borderId="17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2" fillId="0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2D20CB1-17D2-40D2-BA6A-2DBFD027008E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571500</xdr:colOff>
      <xdr:row>360</xdr:row>
      <xdr:rowOff>257175</xdr:rowOff>
    </xdr:from>
    <xdr:to>
      <xdr:col>38</xdr:col>
      <xdr:colOff>524823</xdr:colOff>
      <xdr:row>384</xdr:row>
      <xdr:rowOff>28575</xdr:rowOff>
    </xdr:to>
    <xdr:pic>
      <xdr:nvPicPr>
        <xdr:cNvPr id="17" name="Imagen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30337125" y="57654825"/>
          <a:ext cx="7268523" cy="7315200"/>
        </a:xfrm>
        <a:prstGeom prst="rect">
          <a:avLst/>
        </a:prstGeom>
      </xdr:spPr>
    </xdr:pic>
    <xdr:clientData/>
  </xdr:twoCellAnchor>
  <xdr:twoCellAnchor editAs="oneCell">
    <xdr:from>
      <xdr:col>6</xdr:col>
      <xdr:colOff>771525</xdr:colOff>
      <xdr:row>2</xdr:row>
      <xdr:rowOff>47624</xdr:rowOff>
    </xdr:from>
    <xdr:to>
      <xdr:col>9</xdr:col>
      <xdr:colOff>988219</xdr:colOff>
      <xdr:row>8</xdr:row>
      <xdr:rowOff>200024</xdr:rowOff>
    </xdr:to>
    <xdr:pic>
      <xdr:nvPicPr>
        <xdr:cNvPr id="2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EE652FA9-FE7D-46AA-98F1-CC81A69ABB6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542924"/>
          <a:ext cx="3521869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83"/>
  <sheetViews>
    <sheetView tabSelected="1" view="pageBreakPreview" zoomScaleNormal="100" zoomScaleSheetLayoutView="100" workbookViewId="0">
      <pane ySplit="1" topLeftCell="A2" activePane="bottomLeft" state="frozen"/>
      <selection pane="bottomLeft" activeCell="A12" sqref="A12:T12"/>
    </sheetView>
  </sheetViews>
  <sheetFormatPr baseColWidth="10" defaultColWidth="9.140625" defaultRowHeight="30" customHeight="1" x14ac:dyDescent="0.25"/>
  <cols>
    <col min="1" max="1" width="5.85546875" style="84" customWidth="1"/>
    <col min="2" max="2" width="46.28515625" style="2" customWidth="1"/>
    <col min="3" max="3" width="70.85546875" style="2" customWidth="1"/>
    <col min="4" max="5" width="14.5703125" style="3" customWidth="1"/>
    <col min="6" max="6" width="11.28515625" style="3" bestFit="1" customWidth="1"/>
    <col min="7" max="7" width="15.85546875" style="3" customWidth="1"/>
    <col min="8" max="8" width="17.5703125" style="6" bestFit="1" customWidth="1"/>
    <col min="9" max="9" width="16.140625" style="3" bestFit="1" customWidth="1"/>
    <col min="10" max="10" width="16.7109375" style="3" bestFit="1" customWidth="1"/>
    <col min="11" max="11" width="16" style="3" bestFit="1" customWidth="1"/>
    <col min="12" max="12" width="16.140625" style="39" bestFit="1" customWidth="1"/>
    <col min="13" max="13" width="14.28515625" style="3" bestFit="1" customWidth="1"/>
    <col min="14" max="14" width="16" style="3" bestFit="1" customWidth="1"/>
    <col min="15" max="15" width="16.140625" style="3" bestFit="1" customWidth="1"/>
    <col min="16" max="16" width="16.140625" style="39" bestFit="1" customWidth="1"/>
    <col min="17" max="17" width="17" style="3" customWidth="1"/>
    <col min="18" max="18" width="16.42578125" style="3" customWidth="1"/>
    <col min="19" max="19" width="27" style="39" customWidth="1"/>
    <col min="20" max="20" width="17.7109375" style="3" customWidth="1"/>
    <col min="21" max="21" width="12.42578125" style="2" bestFit="1" customWidth="1"/>
    <col min="22" max="22" width="12" style="2" customWidth="1"/>
    <col min="23" max="16384" width="9.140625" style="2"/>
  </cols>
  <sheetData>
    <row r="1" spans="1:20" ht="19.5" customHeight="1" x14ac:dyDescent="0.25">
      <c r="L1" s="3"/>
      <c r="P1" s="3"/>
      <c r="S1" s="3"/>
    </row>
    <row r="2" spans="1:20" ht="20.100000000000001" customHeight="1" x14ac:dyDescent="0.25">
      <c r="L2" s="3"/>
      <c r="P2" s="3"/>
      <c r="S2" s="3"/>
    </row>
    <row r="3" spans="1:20" ht="20.100000000000001" customHeight="1" x14ac:dyDescent="0.25">
      <c r="L3" s="3"/>
      <c r="P3" s="3"/>
      <c r="S3" s="3"/>
    </row>
    <row r="4" spans="1:20" ht="20.100000000000001" customHeight="1" x14ac:dyDescent="0.25">
      <c r="L4" s="3"/>
      <c r="P4" s="3"/>
      <c r="S4" s="3"/>
    </row>
    <row r="5" spans="1:20" ht="20.100000000000001" customHeight="1" x14ac:dyDescent="0.25">
      <c r="L5" s="3"/>
      <c r="P5" s="3"/>
      <c r="S5" s="3"/>
    </row>
    <row r="6" spans="1:20" ht="20.100000000000001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 ht="20.100000000000001" customHeigh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20" ht="20.100000000000001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1:20" ht="20.100000000000001" customHeight="1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</row>
    <row r="10" spans="1:20" ht="20.100000000000001" customHeight="1" x14ac:dyDescent="0.35">
      <c r="A10" s="107" t="s">
        <v>633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20.100000000000001" customHeight="1" x14ac:dyDescent="0.25">
      <c r="A11" s="8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7" customFormat="1" ht="20.100000000000001" customHeight="1" x14ac:dyDescent="0.25">
      <c r="A12" s="105" t="s">
        <v>25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</row>
    <row r="13" spans="1:20" ht="12.75" customHeight="1" x14ac:dyDescent="0.2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spans="1:20" s="5" customFormat="1" ht="20.100000000000001" customHeight="1" x14ac:dyDescent="0.25">
      <c r="A14" s="96" t="s">
        <v>7</v>
      </c>
      <c r="B14" s="97" t="s">
        <v>11</v>
      </c>
      <c r="C14" s="97" t="s">
        <v>9</v>
      </c>
      <c r="D14" s="97" t="s">
        <v>1</v>
      </c>
      <c r="E14" s="97" t="s">
        <v>120</v>
      </c>
      <c r="F14" s="106" t="s">
        <v>22</v>
      </c>
      <c r="G14" s="106"/>
      <c r="H14" s="104" t="s">
        <v>16</v>
      </c>
      <c r="I14" s="96" t="s">
        <v>18</v>
      </c>
      <c r="J14" s="96" t="s">
        <v>12</v>
      </c>
      <c r="K14" s="97" t="s">
        <v>19</v>
      </c>
      <c r="L14" s="97"/>
      <c r="M14" s="97"/>
      <c r="N14" s="97"/>
      <c r="O14" s="97"/>
      <c r="P14" s="97"/>
      <c r="Q14" s="26"/>
      <c r="R14" s="97" t="s">
        <v>0</v>
      </c>
      <c r="S14" s="97"/>
      <c r="T14" s="96" t="s">
        <v>17</v>
      </c>
    </row>
    <row r="15" spans="1:20" s="5" customFormat="1" ht="20.100000000000001" customHeight="1" x14ac:dyDescent="0.25">
      <c r="A15" s="96"/>
      <c r="B15" s="97"/>
      <c r="C15" s="97"/>
      <c r="D15" s="97"/>
      <c r="E15" s="97"/>
      <c r="F15" s="106"/>
      <c r="G15" s="106"/>
      <c r="H15" s="104"/>
      <c r="I15" s="96"/>
      <c r="J15" s="96"/>
      <c r="K15" s="95" t="s">
        <v>2</v>
      </c>
      <c r="L15" s="95"/>
      <c r="M15" s="95" t="s">
        <v>13</v>
      </c>
      <c r="N15" s="103" t="s">
        <v>10</v>
      </c>
      <c r="O15" s="103"/>
      <c r="P15" s="95" t="s">
        <v>8</v>
      </c>
      <c r="Q15" s="25" t="s">
        <v>164</v>
      </c>
      <c r="R15" s="95" t="s">
        <v>14</v>
      </c>
      <c r="S15" s="95" t="s">
        <v>3</v>
      </c>
      <c r="T15" s="96"/>
    </row>
    <row r="16" spans="1:20" s="5" customFormat="1" ht="36.75" customHeight="1" x14ac:dyDescent="0.25">
      <c r="A16" s="96"/>
      <c r="B16" s="97"/>
      <c r="C16" s="97"/>
      <c r="D16" s="97"/>
      <c r="E16" s="97"/>
      <c r="F16" s="22" t="s">
        <v>23</v>
      </c>
      <c r="G16" s="22" t="s">
        <v>24</v>
      </c>
      <c r="H16" s="104"/>
      <c r="I16" s="96"/>
      <c r="J16" s="96"/>
      <c r="K16" s="20" t="s">
        <v>4</v>
      </c>
      <c r="L16" s="20" t="s">
        <v>20</v>
      </c>
      <c r="M16" s="98"/>
      <c r="N16" s="20" t="s">
        <v>5</v>
      </c>
      <c r="O16" s="20" t="s">
        <v>6</v>
      </c>
      <c r="P16" s="98"/>
      <c r="Q16" s="25" t="s">
        <v>165</v>
      </c>
      <c r="R16" s="95"/>
      <c r="S16" s="95"/>
      <c r="T16" s="96"/>
    </row>
    <row r="17" spans="1:22" s="48" customFormat="1" ht="24.95" customHeight="1" x14ac:dyDescent="0.3">
      <c r="A17" s="24" t="s">
        <v>79</v>
      </c>
      <c r="B17" s="10"/>
      <c r="C17" s="10"/>
      <c r="D17" s="10"/>
      <c r="E17" s="10"/>
      <c r="F17" s="23"/>
      <c r="G17" s="23"/>
      <c r="H17" s="10"/>
      <c r="I17" s="10"/>
      <c r="J17" s="10"/>
      <c r="K17" s="10"/>
      <c r="L17" s="33"/>
      <c r="M17" s="33"/>
      <c r="N17" s="10"/>
      <c r="O17" s="10"/>
      <c r="P17" s="10"/>
      <c r="Q17" s="10"/>
      <c r="R17" s="10"/>
      <c r="S17" s="10"/>
      <c r="T17" s="10"/>
    </row>
    <row r="18" spans="1:22" s="11" customFormat="1" ht="32.25" customHeight="1" x14ac:dyDescent="0.25">
      <c r="A18" s="18">
        <v>1</v>
      </c>
      <c r="B18" s="12" t="s">
        <v>517</v>
      </c>
      <c r="C18" s="8" t="s">
        <v>459</v>
      </c>
      <c r="D18" s="9" t="s">
        <v>21</v>
      </c>
      <c r="E18" s="18" t="s">
        <v>119</v>
      </c>
      <c r="F18" s="69">
        <v>45294</v>
      </c>
      <c r="G18" s="69">
        <v>45476</v>
      </c>
      <c r="H18" s="14">
        <v>140000</v>
      </c>
      <c r="I18" s="14">
        <v>21514.37</v>
      </c>
      <c r="J18" s="14">
        <v>0</v>
      </c>
      <c r="K18" s="14">
        <f t="shared" ref="K18:K20" si="0">H18*2.87%</f>
        <v>4018</v>
      </c>
      <c r="L18" s="14">
        <f>H18*7.1%</f>
        <v>9940</v>
      </c>
      <c r="M18" s="57">
        <v>890.22</v>
      </c>
      <c r="N18" s="14">
        <f>H18*3.04%</f>
        <v>4256</v>
      </c>
      <c r="O18" s="14">
        <f>H18*7.09%</f>
        <v>9926</v>
      </c>
      <c r="P18" s="14">
        <f>K18+L18+M18+N18+O18</f>
        <v>29030.22</v>
      </c>
      <c r="Q18" s="14">
        <f>J18</f>
        <v>0</v>
      </c>
      <c r="R18" s="14">
        <f>I18+K18+N18+Q18</f>
        <v>29788.37</v>
      </c>
      <c r="S18" s="14">
        <f>L18+M18+O18</f>
        <v>20756.22</v>
      </c>
      <c r="T18" s="14">
        <f>H18-R18</f>
        <v>110211.63</v>
      </c>
      <c r="U18" s="92"/>
      <c r="V18" s="90"/>
    </row>
    <row r="19" spans="1:22" s="11" customFormat="1" ht="26.25" customHeight="1" x14ac:dyDescent="0.25">
      <c r="A19" s="18">
        <v>2</v>
      </c>
      <c r="B19" s="12" t="s">
        <v>518</v>
      </c>
      <c r="C19" s="8" t="s">
        <v>77</v>
      </c>
      <c r="D19" s="9" t="s">
        <v>21</v>
      </c>
      <c r="E19" s="9" t="s">
        <v>118</v>
      </c>
      <c r="F19" s="69">
        <v>45292</v>
      </c>
      <c r="G19" s="69">
        <v>45474</v>
      </c>
      <c r="H19" s="14">
        <v>48000</v>
      </c>
      <c r="I19" s="14">
        <v>1571.73</v>
      </c>
      <c r="J19" s="14">
        <v>0</v>
      </c>
      <c r="K19" s="14">
        <f t="shared" si="0"/>
        <v>1377.6</v>
      </c>
      <c r="L19" s="14">
        <f>H19*7.1%</f>
        <v>3408</v>
      </c>
      <c r="M19" s="36">
        <f>H19*1.15%</f>
        <v>552</v>
      </c>
      <c r="N19" s="14">
        <f>H19*3.04%</f>
        <v>1459.2</v>
      </c>
      <c r="O19" s="14">
        <f t="shared" ref="O19:O20" si="1">H19*7.09%</f>
        <v>3403.2</v>
      </c>
      <c r="P19" s="14">
        <f>K19+L19+M19+N19+O19</f>
        <v>10200</v>
      </c>
      <c r="Q19" s="14">
        <f>J19</f>
        <v>0</v>
      </c>
      <c r="R19" s="14">
        <f>I19+K19+N19+Q19</f>
        <v>4408.53</v>
      </c>
      <c r="S19" s="14">
        <f>L19+M19+O19</f>
        <v>7363.2</v>
      </c>
      <c r="T19" s="14">
        <f>H19-R19</f>
        <v>43591.47</v>
      </c>
      <c r="U19" s="92"/>
      <c r="V19" s="90"/>
    </row>
    <row r="20" spans="1:22" s="11" customFormat="1" ht="26.25" customHeight="1" x14ac:dyDescent="0.25">
      <c r="A20" s="18">
        <v>3</v>
      </c>
      <c r="B20" s="12" t="s">
        <v>519</v>
      </c>
      <c r="C20" s="8" t="s">
        <v>237</v>
      </c>
      <c r="D20" s="9" t="s">
        <v>21</v>
      </c>
      <c r="E20" s="18" t="s">
        <v>119</v>
      </c>
      <c r="F20" s="69">
        <v>45292</v>
      </c>
      <c r="G20" s="69">
        <v>45474</v>
      </c>
      <c r="H20" s="14">
        <v>65000</v>
      </c>
      <c r="I20" s="14">
        <v>4427.58</v>
      </c>
      <c r="J20" s="14">
        <v>0</v>
      </c>
      <c r="K20" s="14">
        <f t="shared" si="0"/>
        <v>1865.5</v>
      </c>
      <c r="L20" s="14">
        <f>H20*7.1%</f>
        <v>4615</v>
      </c>
      <c r="M20" s="36">
        <f t="shared" ref="M20" si="2">H20*1.15%</f>
        <v>747.5</v>
      </c>
      <c r="N20" s="14">
        <f>H20*3.04%</f>
        <v>1976</v>
      </c>
      <c r="O20" s="14">
        <f t="shared" si="1"/>
        <v>4608.5</v>
      </c>
      <c r="P20" s="14">
        <f>K20+L20+M20+N20+O20</f>
        <v>13812.5</v>
      </c>
      <c r="Q20" s="14">
        <v>0</v>
      </c>
      <c r="R20" s="14">
        <f>I20+K20+N20+Q20</f>
        <v>8269.08</v>
      </c>
      <c r="S20" s="14">
        <f>L20+M20+O20</f>
        <v>9971</v>
      </c>
      <c r="T20" s="14">
        <f>H20-R20</f>
        <v>56730.92</v>
      </c>
      <c r="U20" s="92"/>
      <c r="V20" s="90"/>
    </row>
    <row r="21" spans="1:22" s="48" customFormat="1" ht="24.95" customHeight="1" x14ac:dyDescent="0.3">
      <c r="A21" s="24" t="s">
        <v>26</v>
      </c>
      <c r="B21" s="10"/>
      <c r="C21" s="10"/>
      <c r="D21" s="10"/>
      <c r="E21" s="10"/>
      <c r="F21" s="23"/>
      <c r="G21" s="23"/>
      <c r="H21" s="10"/>
      <c r="I21" s="10"/>
      <c r="J21" s="10"/>
      <c r="K21" s="10"/>
      <c r="L21" s="10"/>
      <c r="M21" s="33"/>
      <c r="N21" s="10"/>
      <c r="O21" s="10"/>
      <c r="P21" s="10"/>
      <c r="Q21" s="10"/>
      <c r="R21" s="10"/>
      <c r="S21" s="10"/>
      <c r="T21" s="10"/>
      <c r="U21" s="92"/>
      <c r="V21" s="90"/>
    </row>
    <row r="22" spans="1:22" s="16" customFormat="1" ht="24.95" customHeight="1" x14ac:dyDescent="0.25">
      <c r="A22" s="17">
        <v>4</v>
      </c>
      <c r="B22" s="12" t="s">
        <v>177</v>
      </c>
      <c r="C22" s="8" t="s">
        <v>27</v>
      </c>
      <c r="D22" s="9" t="s">
        <v>21</v>
      </c>
      <c r="E22" s="18" t="s">
        <v>118</v>
      </c>
      <c r="F22" s="69">
        <v>45294</v>
      </c>
      <c r="G22" s="69">
        <v>45476</v>
      </c>
      <c r="H22" s="14">
        <v>131000</v>
      </c>
      <c r="I22" s="15">
        <v>18968.48</v>
      </c>
      <c r="J22" s="15">
        <v>0</v>
      </c>
      <c r="K22" s="14">
        <f t="shared" ref="K22:K37" si="3">H22*2.87%</f>
        <v>3759.7</v>
      </c>
      <c r="L22" s="14">
        <f t="shared" ref="L22:L37" si="4">H22*7.1%</f>
        <v>9301</v>
      </c>
      <c r="M22" s="14">
        <v>890.22</v>
      </c>
      <c r="N22" s="15">
        <v>3982.4</v>
      </c>
      <c r="O22" s="15">
        <f>H22*7.09%</f>
        <v>9287.9</v>
      </c>
      <c r="P22" s="15">
        <f t="shared" ref="P22:P26" si="5">K22+L22+M22+N22+O22</f>
        <v>27221.22</v>
      </c>
      <c r="Q22" s="15">
        <v>29032.26</v>
      </c>
      <c r="R22" s="15">
        <f t="shared" ref="R22:R26" si="6">I22+K22+N22+Q22</f>
        <v>55742.84</v>
      </c>
      <c r="S22" s="15">
        <f t="shared" ref="S22:S26" si="7">L22+M22+O22</f>
        <v>19479.12</v>
      </c>
      <c r="T22" s="15">
        <f t="shared" ref="T22:T26" si="8">H22-R22</f>
        <v>75257.16</v>
      </c>
      <c r="U22" s="92"/>
      <c r="V22" s="90"/>
    </row>
    <row r="23" spans="1:22" s="16" customFormat="1" ht="24.95" customHeight="1" x14ac:dyDescent="0.25">
      <c r="A23" s="17">
        <v>5</v>
      </c>
      <c r="B23" s="12" t="s">
        <v>159</v>
      </c>
      <c r="C23" s="67" t="s">
        <v>103</v>
      </c>
      <c r="D23" s="68" t="s">
        <v>21</v>
      </c>
      <c r="E23" s="68" t="s">
        <v>119</v>
      </c>
      <c r="F23" s="69">
        <v>45200</v>
      </c>
      <c r="G23" s="69">
        <v>45383</v>
      </c>
      <c r="H23" s="70">
        <v>75000</v>
      </c>
      <c r="I23" s="70">
        <v>0</v>
      </c>
      <c r="J23" s="70">
        <v>0</v>
      </c>
      <c r="K23" s="14">
        <f t="shared" si="3"/>
        <v>2152.5</v>
      </c>
      <c r="L23" s="14">
        <f t="shared" si="4"/>
        <v>5325</v>
      </c>
      <c r="M23" s="70">
        <v>862.5</v>
      </c>
      <c r="N23" s="14">
        <f t="shared" ref="N23:N29" si="9">H23*3.04%</f>
        <v>2280</v>
      </c>
      <c r="O23" s="70">
        <f t="shared" ref="O23:O24" si="10">H23*7.09%</f>
        <v>5317.5</v>
      </c>
      <c r="P23" s="70">
        <f t="shared" si="5"/>
        <v>15937.5</v>
      </c>
      <c r="Q23" s="70">
        <v>3296</v>
      </c>
      <c r="R23" s="70">
        <f t="shared" si="6"/>
        <v>7728.5</v>
      </c>
      <c r="S23" s="70">
        <f t="shared" si="7"/>
        <v>11505</v>
      </c>
      <c r="T23" s="70">
        <f t="shared" si="8"/>
        <v>67271.5</v>
      </c>
      <c r="U23" s="92"/>
      <c r="V23" s="90"/>
    </row>
    <row r="24" spans="1:22" s="16" customFormat="1" ht="24.95" customHeight="1" x14ac:dyDescent="0.25">
      <c r="A24" s="17">
        <v>6</v>
      </c>
      <c r="B24" s="12" t="s">
        <v>149</v>
      </c>
      <c r="C24" s="8" t="s">
        <v>150</v>
      </c>
      <c r="D24" s="9" t="s">
        <v>21</v>
      </c>
      <c r="E24" s="18" t="s">
        <v>119</v>
      </c>
      <c r="F24" s="13">
        <v>45352</v>
      </c>
      <c r="G24" s="13">
        <v>45536</v>
      </c>
      <c r="H24" s="14">
        <v>75000</v>
      </c>
      <c r="I24" s="14">
        <v>6309.38</v>
      </c>
      <c r="J24" s="14">
        <v>0</v>
      </c>
      <c r="K24" s="14">
        <f t="shared" si="3"/>
        <v>2152.5</v>
      </c>
      <c r="L24" s="14">
        <f t="shared" si="4"/>
        <v>5325</v>
      </c>
      <c r="M24" s="70">
        <v>862.5</v>
      </c>
      <c r="N24" s="14">
        <f t="shared" si="9"/>
        <v>2280</v>
      </c>
      <c r="O24" s="14">
        <f t="shared" si="10"/>
        <v>5317.5</v>
      </c>
      <c r="P24" s="14">
        <f t="shared" si="5"/>
        <v>15937.5</v>
      </c>
      <c r="Q24" s="14">
        <v>11046</v>
      </c>
      <c r="R24" s="14">
        <f t="shared" si="6"/>
        <v>21787.88</v>
      </c>
      <c r="S24" s="14">
        <f t="shared" si="7"/>
        <v>11505</v>
      </c>
      <c r="T24" s="14">
        <f t="shared" si="8"/>
        <v>53212.12</v>
      </c>
      <c r="U24" s="92"/>
      <c r="V24" s="90"/>
    </row>
    <row r="25" spans="1:22" s="16" customFormat="1" ht="24.95" customHeight="1" x14ac:dyDescent="0.25">
      <c r="A25" s="17">
        <v>7</v>
      </c>
      <c r="B25" s="12" t="s">
        <v>109</v>
      </c>
      <c r="C25" s="67" t="s">
        <v>116</v>
      </c>
      <c r="D25" s="68" t="s">
        <v>21</v>
      </c>
      <c r="E25" s="72" t="s">
        <v>119</v>
      </c>
      <c r="F25" s="69">
        <v>45200</v>
      </c>
      <c r="G25" s="69">
        <v>45383</v>
      </c>
      <c r="H25" s="70">
        <v>48000</v>
      </c>
      <c r="I25" s="70">
        <v>1571.73</v>
      </c>
      <c r="J25" s="70">
        <v>0</v>
      </c>
      <c r="K25" s="14">
        <f t="shared" si="3"/>
        <v>1377.6</v>
      </c>
      <c r="L25" s="14">
        <f t="shared" si="4"/>
        <v>3408</v>
      </c>
      <c r="M25" s="71">
        <f t="shared" ref="M25" si="11">H25*1.15%</f>
        <v>552</v>
      </c>
      <c r="N25" s="14">
        <f t="shared" si="9"/>
        <v>1459.2</v>
      </c>
      <c r="O25" s="70">
        <f t="shared" ref="O25:O42" si="12">H25*7.09%</f>
        <v>3403.2</v>
      </c>
      <c r="P25" s="70">
        <f t="shared" si="5"/>
        <v>10200</v>
      </c>
      <c r="Q25" s="70">
        <v>16063.63</v>
      </c>
      <c r="R25" s="70">
        <f t="shared" si="6"/>
        <v>20472.16</v>
      </c>
      <c r="S25" s="70">
        <f t="shared" si="7"/>
        <v>7363.2</v>
      </c>
      <c r="T25" s="70">
        <f t="shared" si="8"/>
        <v>27527.84</v>
      </c>
      <c r="U25" s="92"/>
      <c r="V25" s="90"/>
    </row>
    <row r="26" spans="1:22" s="16" customFormat="1" ht="24.95" customHeight="1" x14ac:dyDescent="0.25">
      <c r="A26" s="17">
        <v>8</v>
      </c>
      <c r="B26" s="12" t="s">
        <v>203</v>
      </c>
      <c r="C26" s="8" t="s">
        <v>204</v>
      </c>
      <c r="D26" s="9" t="s">
        <v>21</v>
      </c>
      <c r="E26" s="9" t="s">
        <v>119</v>
      </c>
      <c r="F26" s="13">
        <v>45352</v>
      </c>
      <c r="G26" s="13">
        <v>45536</v>
      </c>
      <c r="H26" s="14">
        <v>90000</v>
      </c>
      <c r="I26" s="14">
        <v>9753.1200000000008</v>
      </c>
      <c r="J26" s="14">
        <v>0</v>
      </c>
      <c r="K26" s="14">
        <f t="shared" si="3"/>
        <v>2583</v>
      </c>
      <c r="L26" s="14">
        <f t="shared" si="4"/>
        <v>6390</v>
      </c>
      <c r="M26" s="14">
        <v>890.22</v>
      </c>
      <c r="N26" s="14">
        <f t="shared" si="9"/>
        <v>2736</v>
      </c>
      <c r="O26" s="70">
        <f t="shared" si="12"/>
        <v>6381</v>
      </c>
      <c r="P26" s="14">
        <f t="shared" si="5"/>
        <v>18980.22</v>
      </c>
      <c r="Q26" s="14">
        <v>32217.62</v>
      </c>
      <c r="R26" s="14">
        <f t="shared" si="6"/>
        <v>47289.74</v>
      </c>
      <c r="S26" s="14">
        <f t="shared" si="7"/>
        <v>13661.22</v>
      </c>
      <c r="T26" s="14">
        <f t="shared" si="8"/>
        <v>42710.26</v>
      </c>
      <c r="U26" s="92"/>
      <c r="V26" s="90"/>
    </row>
    <row r="27" spans="1:22" s="16" customFormat="1" ht="24.95" customHeight="1" x14ac:dyDescent="0.25">
      <c r="A27" s="17">
        <v>9</v>
      </c>
      <c r="B27" s="12" t="s">
        <v>209</v>
      </c>
      <c r="C27" s="8" t="s">
        <v>103</v>
      </c>
      <c r="D27" s="9" t="s">
        <v>21</v>
      </c>
      <c r="E27" s="9" t="s">
        <v>119</v>
      </c>
      <c r="F27" s="13">
        <v>45352</v>
      </c>
      <c r="G27" s="13">
        <v>45536</v>
      </c>
      <c r="H27" s="14">
        <v>75000</v>
      </c>
      <c r="I27" s="14">
        <v>6309.38</v>
      </c>
      <c r="J27" s="14">
        <v>0</v>
      </c>
      <c r="K27" s="14">
        <f t="shared" si="3"/>
        <v>2152.5</v>
      </c>
      <c r="L27" s="14">
        <f t="shared" si="4"/>
        <v>5325</v>
      </c>
      <c r="M27" s="70">
        <v>862.5</v>
      </c>
      <c r="N27" s="14">
        <f t="shared" si="9"/>
        <v>2280</v>
      </c>
      <c r="O27" s="70">
        <f t="shared" si="12"/>
        <v>5317.5</v>
      </c>
      <c r="P27" s="14">
        <f t="shared" ref="P27" si="13">K27+L27+M27+N27+O27</f>
        <v>15937.5</v>
      </c>
      <c r="Q27" s="14">
        <v>0</v>
      </c>
      <c r="R27" s="14">
        <f t="shared" ref="R27" si="14">I27+K27+N27+Q27</f>
        <v>10741.88</v>
      </c>
      <c r="S27" s="14">
        <f t="shared" ref="S27" si="15">L27+M27+O27</f>
        <v>11505</v>
      </c>
      <c r="T27" s="14">
        <f t="shared" ref="T27" si="16">H27-R27</f>
        <v>64258.12</v>
      </c>
      <c r="U27" s="92"/>
      <c r="V27" s="90"/>
    </row>
    <row r="28" spans="1:22" s="16" customFormat="1" ht="24.95" customHeight="1" x14ac:dyDescent="0.25">
      <c r="A28" s="17">
        <v>10</v>
      </c>
      <c r="B28" s="12" t="s">
        <v>521</v>
      </c>
      <c r="C28" s="8" t="s">
        <v>150</v>
      </c>
      <c r="D28" s="9" t="s">
        <v>21</v>
      </c>
      <c r="E28" s="9" t="s">
        <v>119</v>
      </c>
      <c r="F28" s="13">
        <v>45323</v>
      </c>
      <c r="G28" s="13">
        <v>45505</v>
      </c>
      <c r="H28" s="14">
        <v>80000</v>
      </c>
      <c r="I28" s="14">
        <v>0</v>
      </c>
      <c r="J28" s="14">
        <v>0</v>
      </c>
      <c r="K28" s="14">
        <f t="shared" si="3"/>
        <v>2296</v>
      </c>
      <c r="L28" s="14">
        <f t="shared" si="4"/>
        <v>5680</v>
      </c>
      <c r="M28" s="14">
        <v>890.22</v>
      </c>
      <c r="N28" s="14">
        <f t="shared" si="9"/>
        <v>2432</v>
      </c>
      <c r="O28" s="70">
        <f t="shared" si="12"/>
        <v>5672</v>
      </c>
      <c r="P28" s="14">
        <f>K28+L28+M28+N28+O28</f>
        <v>16970.22</v>
      </c>
      <c r="Q28" s="14">
        <f>J28</f>
        <v>0</v>
      </c>
      <c r="R28" s="14">
        <f>I28+K28+N28+Q28</f>
        <v>4728</v>
      </c>
      <c r="S28" s="14">
        <f>L28+M28+O28</f>
        <v>12242.22</v>
      </c>
      <c r="T28" s="14">
        <f>H28-R28</f>
        <v>75272</v>
      </c>
      <c r="U28" s="92"/>
      <c r="V28" s="90"/>
    </row>
    <row r="29" spans="1:22" s="16" customFormat="1" ht="24.95" customHeight="1" x14ac:dyDescent="0.25">
      <c r="A29" s="17">
        <v>11</v>
      </c>
      <c r="B29" s="12" t="s">
        <v>247</v>
      </c>
      <c r="C29" s="8" t="s">
        <v>204</v>
      </c>
      <c r="D29" s="9" t="s">
        <v>21</v>
      </c>
      <c r="E29" s="18" t="s">
        <v>118</v>
      </c>
      <c r="F29" s="13">
        <v>45323</v>
      </c>
      <c r="G29" s="13">
        <v>45505</v>
      </c>
      <c r="H29" s="14">
        <v>80000</v>
      </c>
      <c r="I29" s="14">
        <v>7400.87</v>
      </c>
      <c r="J29" s="14">
        <v>0</v>
      </c>
      <c r="K29" s="14">
        <f t="shared" si="3"/>
        <v>2296</v>
      </c>
      <c r="L29" s="14">
        <f t="shared" si="4"/>
        <v>5680</v>
      </c>
      <c r="M29" s="70">
        <v>890.22</v>
      </c>
      <c r="N29" s="14">
        <f t="shared" si="9"/>
        <v>2432</v>
      </c>
      <c r="O29" s="70">
        <f t="shared" si="12"/>
        <v>5672</v>
      </c>
      <c r="P29" s="14">
        <f t="shared" ref="P29" si="17">K29+L29+M29+N29+O29</f>
        <v>16970.22</v>
      </c>
      <c r="Q29" s="14">
        <v>0</v>
      </c>
      <c r="R29" s="14">
        <f t="shared" ref="R29" si="18">I29+K29+N29+Q29</f>
        <v>12128.87</v>
      </c>
      <c r="S29" s="14">
        <f t="shared" ref="S29" si="19">L29+M29+O29</f>
        <v>12242.22</v>
      </c>
      <c r="T29" s="14">
        <f t="shared" ref="T29" si="20">H29-R29</f>
        <v>67871.13</v>
      </c>
      <c r="U29" s="92"/>
      <c r="V29" s="90"/>
    </row>
    <row r="30" spans="1:22" s="16" customFormat="1" ht="24.95" customHeight="1" x14ac:dyDescent="0.25">
      <c r="A30" s="17">
        <v>12</v>
      </c>
      <c r="B30" s="12" t="s">
        <v>338</v>
      </c>
      <c r="C30" s="8" t="s">
        <v>103</v>
      </c>
      <c r="D30" s="9" t="s">
        <v>21</v>
      </c>
      <c r="E30" s="9" t="s">
        <v>119</v>
      </c>
      <c r="F30" s="13">
        <v>45231</v>
      </c>
      <c r="G30" s="13">
        <v>45413</v>
      </c>
      <c r="H30" s="14">
        <v>90000</v>
      </c>
      <c r="I30" s="14">
        <v>9753.1200000000008</v>
      </c>
      <c r="J30" s="14">
        <v>0</v>
      </c>
      <c r="K30" s="14">
        <f t="shared" si="3"/>
        <v>2583</v>
      </c>
      <c r="L30" s="14">
        <f t="shared" si="4"/>
        <v>6390</v>
      </c>
      <c r="M30" s="14">
        <v>890.22</v>
      </c>
      <c r="N30" s="14">
        <f t="shared" ref="N30:N37" si="21">H30*3.04%</f>
        <v>2736</v>
      </c>
      <c r="O30" s="70">
        <f t="shared" si="12"/>
        <v>6381</v>
      </c>
      <c r="P30" s="14">
        <f t="shared" ref="P30:P31" si="22">K30+L30+M30+N30+O30</f>
        <v>18980.22</v>
      </c>
      <c r="Q30" s="14">
        <f>J30</f>
        <v>0</v>
      </c>
      <c r="R30" s="14">
        <f t="shared" ref="R30:R33" si="23">I30+K30+N30+Q30</f>
        <v>15072.12</v>
      </c>
      <c r="S30" s="14">
        <f t="shared" ref="S30:S33" si="24">L30+M30+O30</f>
        <v>13661.22</v>
      </c>
      <c r="T30" s="14">
        <f t="shared" ref="T30:T33" si="25">H30-R30</f>
        <v>74927.88</v>
      </c>
      <c r="U30" s="92"/>
      <c r="V30" s="90"/>
    </row>
    <row r="31" spans="1:22" s="16" customFormat="1" ht="24.95" customHeight="1" x14ac:dyDescent="0.25">
      <c r="A31" s="17">
        <v>13</v>
      </c>
      <c r="B31" s="12" t="s">
        <v>394</v>
      </c>
      <c r="C31" s="8" t="s">
        <v>103</v>
      </c>
      <c r="D31" s="9" t="s">
        <v>21</v>
      </c>
      <c r="E31" s="9" t="s">
        <v>119</v>
      </c>
      <c r="F31" s="13">
        <v>45352</v>
      </c>
      <c r="G31" s="13">
        <v>45536</v>
      </c>
      <c r="H31" s="14">
        <v>65000</v>
      </c>
      <c r="I31" s="14">
        <v>0</v>
      </c>
      <c r="J31" s="14">
        <v>0</v>
      </c>
      <c r="K31" s="14">
        <f t="shared" si="3"/>
        <v>1865.5</v>
      </c>
      <c r="L31" s="14">
        <f t="shared" si="4"/>
        <v>4615</v>
      </c>
      <c r="M31" s="36">
        <f t="shared" ref="M31" si="26">H31*1.15%</f>
        <v>747.5</v>
      </c>
      <c r="N31" s="14">
        <f t="shared" si="21"/>
        <v>1976</v>
      </c>
      <c r="O31" s="70">
        <f t="shared" si="12"/>
        <v>4608.5</v>
      </c>
      <c r="P31" s="14">
        <f t="shared" si="22"/>
        <v>13812.5</v>
      </c>
      <c r="Q31" s="14">
        <v>8146</v>
      </c>
      <c r="R31" s="14">
        <f t="shared" si="23"/>
        <v>11987.5</v>
      </c>
      <c r="S31" s="14">
        <f t="shared" si="24"/>
        <v>9971</v>
      </c>
      <c r="T31" s="14">
        <f t="shared" si="25"/>
        <v>53012.5</v>
      </c>
      <c r="U31" s="92"/>
      <c r="V31" s="90"/>
    </row>
    <row r="32" spans="1:22" s="16" customFormat="1" ht="24.95" customHeight="1" x14ac:dyDescent="0.25">
      <c r="A32" s="17">
        <v>14</v>
      </c>
      <c r="B32" s="12" t="s">
        <v>520</v>
      </c>
      <c r="C32" s="8" t="s">
        <v>395</v>
      </c>
      <c r="D32" s="9" t="s">
        <v>21</v>
      </c>
      <c r="E32" s="9" t="s">
        <v>118</v>
      </c>
      <c r="F32" s="13">
        <v>45352</v>
      </c>
      <c r="G32" s="13">
        <v>45536</v>
      </c>
      <c r="H32" s="14">
        <v>60000</v>
      </c>
      <c r="I32" s="14">
        <v>3486.68</v>
      </c>
      <c r="J32" s="14">
        <v>0</v>
      </c>
      <c r="K32" s="14">
        <f t="shared" si="3"/>
        <v>1722</v>
      </c>
      <c r="L32" s="14">
        <f t="shared" si="4"/>
        <v>4260</v>
      </c>
      <c r="M32" s="36">
        <f t="shared" ref="M32:M37" si="27">H32*1.15%</f>
        <v>690</v>
      </c>
      <c r="N32" s="14">
        <f t="shared" si="21"/>
        <v>1824</v>
      </c>
      <c r="O32" s="70">
        <f t="shared" si="12"/>
        <v>4254</v>
      </c>
      <c r="P32" s="14">
        <f t="shared" ref="P32:P37" si="28">K32+L32+M32+N32+O32</f>
        <v>12750</v>
      </c>
      <c r="Q32" s="14">
        <v>0</v>
      </c>
      <c r="R32" s="14">
        <f t="shared" si="23"/>
        <v>7032.68</v>
      </c>
      <c r="S32" s="14">
        <f t="shared" si="24"/>
        <v>9204</v>
      </c>
      <c r="T32" s="14">
        <f t="shared" si="25"/>
        <v>52967.32</v>
      </c>
      <c r="U32" s="92"/>
      <c r="V32" s="90"/>
    </row>
    <row r="33" spans="1:22" s="16" customFormat="1" ht="24.95" customHeight="1" x14ac:dyDescent="0.25">
      <c r="A33" s="17">
        <v>15</v>
      </c>
      <c r="B33" s="12" t="s">
        <v>341</v>
      </c>
      <c r="C33" s="8" t="s">
        <v>103</v>
      </c>
      <c r="D33" s="9" t="s">
        <v>21</v>
      </c>
      <c r="E33" s="18" t="s">
        <v>118</v>
      </c>
      <c r="F33" s="13">
        <v>45231</v>
      </c>
      <c r="G33" s="13">
        <v>45413</v>
      </c>
      <c r="H33" s="14">
        <v>90000</v>
      </c>
      <c r="I33" s="14">
        <v>9753.1200000000008</v>
      </c>
      <c r="J33" s="14">
        <v>0</v>
      </c>
      <c r="K33" s="14">
        <f t="shared" si="3"/>
        <v>2583</v>
      </c>
      <c r="L33" s="14">
        <f t="shared" si="4"/>
        <v>6390</v>
      </c>
      <c r="M33" s="36">
        <v>890.22</v>
      </c>
      <c r="N33" s="14">
        <f t="shared" si="21"/>
        <v>2736</v>
      </c>
      <c r="O33" s="70">
        <f t="shared" si="12"/>
        <v>6381</v>
      </c>
      <c r="P33" s="14">
        <f t="shared" si="28"/>
        <v>18980.22</v>
      </c>
      <c r="Q33" s="14">
        <v>0</v>
      </c>
      <c r="R33" s="14">
        <f t="shared" si="23"/>
        <v>15072.12</v>
      </c>
      <c r="S33" s="14">
        <f t="shared" si="24"/>
        <v>13661.22</v>
      </c>
      <c r="T33" s="14">
        <f t="shared" si="25"/>
        <v>74927.88</v>
      </c>
      <c r="U33" s="92"/>
      <c r="V33" s="90"/>
    </row>
    <row r="34" spans="1:22" s="16" customFormat="1" ht="24.95" customHeight="1" x14ac:dyDescent="0.25">
      <c r="A34" s="17">
        <v>16</v>
      </c>
      <c r="B34" s="12" t="s">
        <v>489</v>
      </c>
      <c r="C34" s="8" t="s">
        <v>490</v>
      </c>
      <c r="D34" s="9" t="s">
        <v>21</v>
      </c>
      <c r="E34" s="9" t="s">
        <v>119</v>
      </c>
      <c r="F34" s="13">
        <v>45352</v>
      </c>
      <c r="G34" s="13">
        <v>45536</v>
      </c>
      <c r="H34" s="14">
        <v>55000</v>
      </c>
      <c r="I34" s="14">
        <v>2559.6799999999998</v>
      </c>
      <c r="J34" s="14">
        <v>0</v>
      </c>
      <c r="K34" s="14">
        <f t="shared" si="3"/>
        <v>1578.5</v>
      </c>
      <c r="L34" s="14">
        <f t="shared" si="4"/>
        <v>3905</v>
      </c>
      <c r="M34" s="36">
        <f t="shared" si="27"/>
        <v>632.5</v>
      </c>
      <c r="N34" s="14">
        <f t="shared" si="21"/>
        <v>1672</v>
      </c>
      <c r="O34" s="70">
        <f t="shared" si="12"/>
        <v>3899.5</v>
      </c>
      <c r="P34" s="14">
        <f t="shared" si="28"/>
        <v>11687.5</v>
      </c>
      <c r="Q34" s="14">
        <v>0</v>
      </c>
      <c r="R34" s="14">
        <f t="shared" ref="R34:R37" si="29">I34+K34+N34+Q34</f>
        <v>5810.18</v>
      </c>
      <c r="S34" s="14">
        <f t="shared" ref="S34:S37" si="30">L34+M34+O34</f>
        <v>8437</v>
      </c>
      <c r="T34" s="14">
        <f t="shared" ref="T34:T37" si="31">H34-R34</f>
        <v>49189.82</v>
      </c>
      <c r="U34" s="92"/>
      <c r="V34" s="90"/>
    </row>
    <row r="35" spans="1:22" s="16" customFormat="1" ht="24.95" customHeight="1" x14ac:dyDescent="0.25">
      <c r="A35" s="17">
        <v>17</v>
      </c>
      <c r="B35" s="12" t="s">
        <v>540</v>
      </c>
      <c r="C35" s="8" t="s">
        <v>103</v>
      </c>
      <c r="D35" s="9" t="s">
        <v>21</v>
      </c>
      <c r="E35" s="9" t="s">
        <v>119</v>
      </c>
      <c r="F35" s="13">
        <v>45231</v>
      </c>
      <c r="G35" s="13">
        <v>45413</v>
      </c>
      <c r="H35" s="14">
        <v>90000</v>
      </c>
      <c r="I35" s="14">
        <v>9753.1200000000008</v>
      </c>
      <c r="J35" s="14">
        <v>0</v>
      </c>
      <c r="K35" s="14">
        <f t="shared" si="3"/>
        <v>2583</v>
      </c>
      <c r="L35" s="14">
        <f t="shared" si="4"/>
        <v>6390</v>
      </c>
      <c r="M35" s="14">
        <v>890.22</v>
      </c>
      <c r="N35" s="14">
        <f t="shared" si="21"/>
        <v>2736</v>
      </c>
      <c r="O35" s="70">
        <f t="shared" si="12"/>
        <v>6381</v>
      </c>
      <c r="P35" s="14">
        <f t="shared" si="28"/>
        <v>18980.22</v>
      </c>
      <c r="Q35" s="14">
        <v>0</v>
      </c>
      <c r="R35" s="14">
        <f t="shared" si="29"/>
        <v>15072.12</v>
      </c>
      <c r="S35" s="14">
        <f t="shared" si="30"/>
        <v>13661.22</v>
      </c>
      <c r="T35" s="14">
        <f t="shared" si="31"/>
        <v>74927.88</v>
      </c>
      <c r="U35" s="92"/>
      <c r="V35" s="90"/>
    </row>
    <row r="36" spans="1:22" s="16" customFormat="1" ht="24.95" customHeight="1" x14ac:dyDescent="0.25">
      <c r="A36" s="17">
        <v>18</v>
      </c>
      <c r="B36" s="12" t="s">
        <v>616</v>
      </c>
      <c r="C36" s="8" t="s">
        <v>490</v>
      </c>
      <c r="D36" s="9" t="s">
        <v>21</v>
      </c>
      <c r="E36" s="9" t="s">
        <v>119</v>
      </c>
      <c r="F36" s="13">
        <v>45323</v>
      </c>
      <c r="G36" s="13">
        <v>45505</v>
      </c>
      <c r="H36" s="14">
        <v>55000</v>
      </c>
      <c r="I36" s="14">
        <v>2559.6799999999998</v>
      </c>
      <c r="J36" s="14">
        <v>0</v>
      </c>
      <c r="K36" s="14">
        <f t="shared" si="3"/>
        <v>1578.5</v>
      </c>
      <c r="L36" s="14">
        <f t="shared" si="4"/>
        <v>3905</v>
      </c>
      <c r="M36" s="14">
        <f t="shared" si="27"/>
        <v>632.5</v>
      </c>
      <c r="N36" s="14">
        <f t="shared" si="21"/>
        <v>1672</v>
      </c>
      <c r="O36" s="70">
        <f t="shared" si="12"/>
        <v>3899.5</v>
      </c>
      <c r="P36" s="14">
        <f t="shared" si="28"/>
        <v>11687.5</v>
      </c>
      <c r="Q36" s="14">
        <v>4456.2</v>
      </c>
      <c r="R36" s="14">
        <f t="shared" si="29"/>
        <v>10266.379999999999</v>
      </c>
      <c r="S36" s="14">
        <f t="shared" si="30"/>
        <v>8437</v>
      </c>
      <c r="T36" s="14">
        <f t="shared" si="31"/>
        <v>44733.62</v>
      </c>
      <c r="U36" s="92"/>
      <c r="V36" s="90"/>
    </row>
    <row r="37" spans="1:22" s="16" customFormat="1" ht="24.95" customHeight="1" x14ac:dyDescent="0.25">
      <c r="A37" s="17">
        <v>19</v>
      </c>
      <c r="B37" s="12" t="s">
        <v>624</v>
      </c>
      <c r="C37" s="8" t="s">
        <v>625</v>
      </c>
      <c r="D37" s="9" t="s">
        <v>21</v>
      </c>
      <c r="E37" s="9" t="s">
        <v>119</v>
      </c>
      <c r="F37" s="13">
        <v>45292</v>
      </c>
      <c r="G37" s="13">
        <v>45474</v>
      </c>
      <c r="H37" s="14">
        <v>43000</v>
      </c>
      <c r="I37" s="14">
        <v>866.06</v>
      </c>
      <c r="J37" s="14">
        <v>0</v>
      </c>
      <c r="K37" s="14">
        <f t="shared" si="3"/>
        <v>1234.0999999999999</v>
      </c>
      <c r="L37" s="14">
        <f t="shared" si="4"/>
        <v>3053</v>
      </c>
      <c r="M37" s="14">
        <f t="shared" si="27"/>
        <v>494.5</v>
      </c>
      <c r="N37" s="14">
        <f t="shared" si="21"/>
        <v>1307.2</v>
      </c>
      <c r="O37" s="70">
        <f t="shared" si="12"/>
        <v>3048.7</v>
      </c>
      <c r="P37" s="14">
        <f t="shared" si="28"/>
        <v>9137.5</v>
      </c>
      <c r="Q37" s="14">
        <v>0</v>
      </c>
      <c r="R37" s="14">
        <f t="shared" si="29"/>
        <v>3407.36</v>
      </c>
      <c r="S37" s="14">
        <f t="shared" si="30"/>
        <v>6596.2</v>
      </c>
      <c r="T37" s="14">
        <f t="shared" si="31"/>
        <v>39592.639999999999</v>
      </c>
      <c r="U37" s="92"/>
      <c r="V37" s="90"/>
    </row>
    <row r="38" spans="1:22" s="48" customFormat="1" ht="24.95" customHeight="1" x14ac:dyDescent="0.3">
      <c r="A38" s="24" t="s">
        <v>104</v>
      </c>
      <c r="B38" s="10"/>
      <c r="C38" s="10"/>
      <c r="D38" s="10"/>
      <c r="E38" s="10"/>
      <c r="F38" s="23"/>
      <c r="G38" s="23"/>
      <c r="H38" s="10"/>
      <c r="I38" s="10"/>
      <c r="J38" s="10"/>
      <c r="K38" s="10"/>
      <c r="L38" s="10"/>
      <c r="M38" s="33"/>
      <c r="N38" s="10"/>
      <c r="O38" s="10"/>
      <c r="P38" s="10"/>
      <c r="Q38" s="10"/>
      <c r="R38" s="10"/>
      <c r="S38" s="10"/>
      <c r="T38" s="10"/>
      <c r="U38" s="92"/>
      <c r="V38" s="90"/>
    </row>
    <row r="39" spans="1:22" s="11" customFormat="1" ht="24.95" customHeight="1" x14ac:dyDescent="0.25">
      <c r="A39" s="17">
        <v>20</v>
      </c>
      <c r="B39" s="12" t="s">
        <v>289</v>
      </c>
      <c r="C39" s="8" t="s">
        <v>299</v>
      </c>
      <c r="D39" s="9" t="s">
        <v>21</v>
      </c>
      <c r="E39" s="18" t="s">
        <v>118</v>
      </c>
      <c r="F39" s="13">
        <v>45352</v>
      </c>
      <c r="G39" s="13">
        <v>45536</v>
      </c>
      <c r="H39" s="14">
        <v>90000</v>
      </c>
      <c r="I39" s="14">
        <v>9753.1200000000008</v>
      </c>
      <c r="J39" s="14">
        <v>0</v>
      </c>
      <c r="K39" s="14">
        <f t="shared" ref="K39" si="32">H39*2.87%</f>
        <v>2583</v>
      </c>
      <c r="L39" s="14">
        <f t="shared" ref="L39" si="33">H39*7.1%</f>
        <v>6390</v>
      </c>
      <c r="M39" s="57">
        <v>890.22</v>
      </c>
      <c r="N39" s="14">
        <f>H39*3.04%</f>
        <v>2736</v>
      </c>
      <c r="O39" s="70">
        <f t="shared" si="12"/>
        <v>6381</v>
      </c>
      <c r="P39" s="14">
        <f t="shared" ref="P39" si="34">K39+L39+M39+N39+O39</f>
        <v>18980.22</v>
      </c>
      <c r="Q39" s="14">
        <f>J39</f>
        <v>0</v>
      </c>
      <c r="R39" s="14">
        <f t="shared" ref="R39" si="35">I39+K39+N39+Q39</f>
        <v>15072.12</v>
      </c>
      <c r="S39" s="14">
        <f t="shared" ref="S39" si="36">L39+M39+O39</f>
        <v>13661.22</v>
      </c>
      <c r="T39" s="14">
        <f t="shared" ref="T39" si="37">H39-R39</f>
        <v>74927.88</v>
      </c>
      <c r="U39" s="92"/>
      <c r="V39" s="90"/>
    </row>
    <row r="40" spans="1:22" s="16" customFormat="1" ht="24.95" customHeight="1" x14ac:dyDescent="0.3">
      <c r="A40" s="24" t="s">
        <v>457</v>
      </c>
      <c r="B40" s="10"/>
      <c r="C40" s="10"/>
      <c r="D40" s="10"/>
      <c r="E40" s="10"/>
      <c r="F40" s="23"/>
      <c r="G40" s="23"/>
      <c r="H40" s="10"/>
      <c r="I40" s="10"/>
      <c r="J40" s="10"/>
      <c r="K40" s="10"/>
      <c r="L40" s="10"/>
      <c r="M40" s="33"/>
      <c r="N40" s="10"/>
      <c r="O40" s="10"/>
      <c r="P40" s="10"/>
      <c r="Q40" s="10"/>
      <c r="R40" s="10"/>
      <c r="S40" s="10"/>
      <c r="T40" s="10"/>
      <c r="U40" s="92"/>
      <c r="V40" s="90"/>
    </row>
    <row r="41" spans="1:22" s="60" customFormat="1" ht="24.95" customHeight="1" x14ac:dyDescent="0.25">
      <c r="A41" s="62">
        <v>21</v>
      </c>
      <c r="B41" s="50" t="s">
        <v>458</v>
      </c>
      <c r="C41" s="51" t="s">
        <v>460</v>
      </c>
      <c r="D41" s="52" t="s">
        <v>21</v>
      </c>
      <c r="E41" s="55" t="s">
        <v>119</v>
      </c>
      <c r="F41" s="53">
        <v>45323</v>
      </c>
      <c r="G41" s="53">
        <v>45505</v>
      </c>
      <c r="H41" s="54">
        <v>90000</v>
      </c>
      <c r="I41" s="54">
        <v>9753.1200000000008</v>
      </c>
      <c r="J41" s="54">
        <v>0</v>
      </c>
      <c r="K41" s="14">
        <f t="shared" ref="K41:K42" si="38">H41*2.87%</f>
        <v>2583</v>
      </c>
      <c r="L41" s="14">
        <f>H41*7.1%</f>
        <v>6390</v>
      </c>
      <c r="M41" s="57">
        <v>890.22</v>
      </c>
      <c r="N41" s="14">
        <f>H41*3.04%</f>
        <v>2736</v>
      </c>
      <c r="O41" s="70">
        <f t="shared" si="12"/>
        <v>6381</v>
      </c>
      <c r="P41" s="54">
        <f t="shared" ref="P41:P42" si="39">K41+L41+M41+N41+O41</f>
        <v>18980.22</v>
      </c>
      <c r="Q41" s="54">
        <f>J41</f>
        <v>0</v>
      </c>
      <c r="R41" s="54">
        <f t="shared" ref="R41:R42" si="40">I41+K41+N41+Q41</f>
        <v>15072.12</v>
      </c>
      <c r="S41" s="54">
        <f t="shared" ref="S41:S42" si="41">L41+M41+O41</f>
        <v>13661.22</v>
      </c>
      <c r="T41" s="54">
        <f t="shared" ref="T41:T42" si="42">H41-R41</f>
        <v>74927.88</v>
      </c>
      <c r="U41" s="92"/>
      <c r="V41" s="90"/>
    </row>
    <row r="42" spans="1:22" s="60" customFormat="1" ht="24.95" customHeight="1" x14ac:dyDescent="0.25">
      <c r="A42" s="93">
        <v>22</v>
      </c>
      <c r="B42" s="50" t="s">
        <v>550</v>
      </c>
      <c r="C42" s="51" t="s">
        <v>551</v>
      </c>
      <c r="D42" s="52" t="s">
        <v>21</v>
      </c>
      <c r="E42" s="55" t="s">
        <v>119</v>
      </c>
      <c r="F42" s="87">
        <v>45261</v>
      </c>
      <c r="G42" s="87">
        <v>45444</v>
      </c>
      <c r="H42" s="88">
        <v>48000</v>
      </c>
      <c r="I42" s="88">
        <v>1571.73</v>
      </c>
      <c r="J42" s="54">
        <v>0</v>
      </c>
      <c r="K42" s="14">
        <f t="shared" si="38"/>
        <v>1377.6</v>
      </c>
      <c r="L42" s="14">
        <f>H42*7.1%</f>
        <v>3408</v>
      </c>
      <c r="M42" s="36">
        <f t="shared" ref="M42" si="43">H42*1.15%</f>
        <v>552</v>
      </c>
      <c r="N42" s="14">
        <f>H42*3.04%</f>
        <v>1459.2</v>
      </c>
      <c r="O42" s="70">
        <f t="shared" si="12"/>
        <v>3403.2</v>
      </c>
      <c r="P42" s="54">
        <f t="shared" si="39"/>
        <v>10200</v>
      </c>
      <c r="Q42" s="54">
        <f>J42</f>
        <v>0</v>
      </c>
      <c r="R42" s="54">
        <f t="shared" si="40"/>
        <v>4408.53</v>
      </c>
      <c r="S42" s="54">
        <f t="shared" si="41"/>
        <v>7363.2</v>
      </c>
      <c r="T42" s="54">
        <f t="shared" si="42"/>
        <v>43591.47</v>
      </c>
      <c r="U42" s="92"/>
      <c r="V42" s="90"/>
    </row>
    <row r="43" spans="1:22" s="48" customFormat="1" ht="24.95" customHeight="1" x14ac:dyDescent="0.3">
      <c r="A43" s="24" t="s">
        <v>80</v>
      </c>
      <c r="B43" s="10"/>
      <c r="C43" s="10"/>
      <c r="D43" s="10"/>
      <c r="E43" s="10"/>
      <c r="F43" s="23"/>
      <c r="G43" s="23"/>
      <c r="H43" s="10"/>
      <c r="I43" s="10"/>
      <c r="J43" s="10"/>
      <c r="K43" s="10"/>
      <c r="L43" s="10"/>
      <c r="M43" s="33"/>
      <c r="N43" s="10"/>
      <c r="O43" s="10"/>
      <c r="P43" s="10"/>
      <c r="Q43" s="10"/>
      <c r="R43" s="10"/>
      <c r="S43" s="10"/>
      <c r="T43" s="10"/>
      <c r="U43" s="92"/>
      <c r="V43" s="90"/>
    </row>
    <row r="44" spans="1:22" s="16" customFormat="1" ht="24.95" customHeight="1" x14ac:dyDescent="0.25">
      <c r="A44" s="9">
        <v>23</v>
      </c>
      <c r="B44" s="12" t="s">
        <v>522</v>
      </c>
      <c r="C44" s="67" t="s">
        <v>300</v>
      </c>
      <c r="D44" s="68" t="s">
        <v>21</v>
      </c>
      <c r="E44" s="72" t="s">
        <v>119</v>
      </c>
      <c r="F44" s="69">
        <v>45200</v>
      </c>
      <c r="G44" s="69">
        <v>45383</v>
      </c>
      <c r="H44" s="70">
        <v>85000</v>
      </c>
      <c r="I44" s="73">
        <v>8576.99</v>
      </c>
      <c r="J44" s="73">
        <v>0</v>
      </c>
      <c r="K44" s="14">
        <f t="shared" ref="K44:K54" si="44">H44*2.87%</f>
        <v>2439.5</v>
      </c>
      <c r="L44" s="14">
        <f t="shared" ref="L44:L54" si="45">H44*7.1%</f>
        <v>6035</v>
      </c>
      <c r="M44" s="70">
        <v>890.22</v>
      </c>
      <c r="N44" s="14">
        <f t="shared" ref="N44:N54" si="46">H44*3.04%</f>
        <v>2584</v>
      </c>
      <c r="O44" s="73">
        <f t="shared" ref="O44:O49" si="47">H44*7.09%</f>
        <v>6026.5</v>
      </c>
      <c r="P44" s="70">
        <f>K44+L44+M44+N44+O44</f>
        <v>17975.22</v>
      </c>
      <c r="Q44" s="70">
        <v>0</v>
      </c>
      <c r="R44" s="70">
        <f>I44+K44+N44+Q44</f>
        <v>13600.49</v>
      </c>
      <c r="S44" s="70">
        <f>L44+M44+O44</f>
        <v>12951.72</v>
      </c>
      <c r="T44" s="70">
        <f t="shared" ref="T44:T54" si="48">H44-R44</f>
        <v>71399.509999999995</v>
      </c>
      <c r="U44" s="92"/>
      <c r="V44" s="90"/>
    </row>
    <row r="45" spans="1:22" s="16" customFormat="1" ht="24.95" customHeight="1" x14ac:dyDescent="0.25">
      <c r="A45" s="9">
        <v>24</v>
      </c>
      <c r="B45" s="12" t="s">
        <v>238</v>
      </c>
      <c r="C45" s="8" t="s">
        <v>300</v>
      </c>
      <c r="D45" s="9" t="s">
        <v>21</v>
      </c>
      <c r="E45" s="18" t="s">
        <v>119</v>
      </c>
      <c r="F45" s="69">
        <v>45292</v>
      </c>
      <c r="G45" s="69">
        <v>45474</v>
      </c>
      <c r="H45" s="14">
        <v>85000</v>
      </c>
      <c r="I45" s="15">
        <v>0</v>
      </c>
      <c r="J45" s="15">
        <v>0</v>
      </c>
      <c r="K45" s="14">
        <f t="shared" si="44"/>
        <v>2439.5</v>
      </c>
      <c r="L45" s="14">
        <f t="shared" si="45"/>
        <v>6035</v>
      </c>
      <c r="M45" s="14">
        <v>890.22</v>
      </c>
      <c r="N45" s="14">
        <f t="shared" si="46"/>
        <v>2584</v>
      </c>
      <c r="O45" s="73">
        <f t="shared" si="47"/>
        <v>6026.5</v>
      </c>
      <c r="P45" s="14">
        <f>K45+L45+M45+N45+O45</f>
        <v>17975.22</v>
      </c>
      <c r="Q45" s="14">
        <v>18114.580000000002</v>
      </c>
      <c r="R45" s="14">
        <f>I45+K45+N45+Q45</f>
        <v>23138.080000000002</v>
      </c>
      <c r="S45" s="14">
        <f>L45+M45+O45</f>
        <v>12951.72</v>
      </c>
      <c r="T45" s="14">
        <f t="shared" si="48"/>
        <v>61861.919999999998</v>
      </c>
      <c r="U45" s="92"/>
      <c r="V45" s="90"/>
    </row>
    <row r="46" spans="1:22" s="16" customFormat="1" ht="24.95" customHeight="1" x14ac:dyDescent="0.25">
      <c r="A46" s="9">
        <v>25</v>
      </c>
      <c r="B46" s="12" t="s">
        <v>523</v>
      </c>
      <c r="C46" s="8" t="s">
        <v>300</v>
      </c>
      <c r="D46" s="9" t="s">
        <v>21</v>
      </c>
      <c r="E46" s="18" t="s">
        <v>119</v>
      </c>
      <c r="F46" s="69">
        <v>45292</v>
      </c>
      <c r="G46" s="69">
        <v>45474</v>
      </c>
      <c r="H46" s="14">
        <v>85000</v>
      </c>
      <c r="I46" s="15">
        <v>8576.99</v>
      </c>
      <c r="J46" s="15">
        <v>0</v>
      </c>
      <c r="K46" s="14">
        <f t="shared" si="44"/>
        <v>2439.5</v>
      </c>
      <c r="L46" s="14">
        <f t="shared" si="45"/>
        <v>6035</v>
      </c>
      <c r="M46" s="14">
        <v>890.22</v>
      </c>
      <c r="N46" s="14">
        <f t="shared" si="46"/>
        <v>2584</v>
      </c>
      <c r="O46" s="73">
        <f t="shared" si="47"/>
        <v>6026.5</v>
      </c>
      <c r="P46" s="14">
        <f>K46+L46+M46+N46+O46</f>
        <v>17975.22</v>
      </c>
      <c r="Q46" s="14">
        <v>0</v>
      </c>
      <c r="R46" s="14">
        <f>I46+K46+N46+Q46</f>
        <v>13600.49</v>
      </c>
      <c r="S46" s="14">
        <f>L46+M46+O46</f>
        <v>12951.72</v>
      </c>
      <c r="T46" s="14">
        <f t="shared" si="48"/>
        <v>71399.509999999995</v>
      </c>
      <c r="U46" s="92"/>
      <c r="V46" s="90"/>
    </row>
    <row r="47" spans="1:22" s="16" customFormat="1" ht="24.95" customHeight="1" x14ac:dyDescent="0.25">
      <c r="A47" s="9">
        <v>26</v>
      </c>
      <c r="B47" s="12" t="s">
        <v>524</v>
      </c>
      <c r="C47" s="8" t="s">
        <v>300</v>
      </c>
      <c r="D47" s="9" t="s">
        <v>21</v>
      </c>
      <c r="E47" s="9" t="s">
        <v>118</v>
      </c>
      <c r="F47" s="13">
        <v>45352</v>
      </c>
      <c r="G47" s="13">
        <v>45536</v>
      </c>
      <c r="H47" s="14">
        <v>80000</v>
      </c>
      <c r="I47" s="14">
        <v>7400.87</v>
      </c>
      <c r="J47" s="14">
        <v>0</v>
      </c>
      <c r="K47" s="14">
        <f t="shared" si="44"/>
        <v>2296</v>
      </c>
      <c r="L47" s="14">
        <f t="shared" si="45"/>
        <v>5680</v>
      </c>
      <c r="M47" s="36">
        <v>890.22</v>
      </c>
      <c r="N47" s="14">
        <f t="shared" si="46"/>
        <v>2432</v>
      </c>
      <c r="O47" s="73">
        <f t="shared" si="47"/>
        <v>5672</v>
      </c>
      <c r="P47" s="14">
        <f t="shared" ref="P47" si="49">K47+L47+M47+N47+O47</f>
        <v>16970.22</v>
      </c>
      <c r="Q47" s="14">
        <f t="shared" ref="Q47" si="50">J47</f>
        <v>0</v>
      </c>
      <c r="R47" s="14">
        <f t="shared" ref="R47" si="51">I47+K47+N47+Q47</f>
        <v>12128.87</v>
      </c>
      <c r="S47" s="14">
        <f t="shared" ref="S47" si="52">L47+M47+O47</f>
        <v>12242.22</v>
      </c>
      <c r="T47" s="14">
        <f t="shared" ref="T47" si="53">H47-R47</f>
        <v>67871.13</v>
      </c>
      <c r="U47" s="92"/>
      <c r="V47" s="90"/>
    </row>
    <row r="48" spans="1:22" s="16" customFormat="1" ht="24.95" customHeight="1" x14ac:dyDescent="0.25">
      <c r="A48" s="9">
        <v>27</v>
      </c>
      <c r="B48" s="12" t="s">
        <v>250</v>
      </c>
      <c r="C48" s="8" t="s">
        <v>300</v>
      </c>
      <c r="D48" s="9" t="s">
        <v>21</v>
      </c>
      <c r="E48" s="18" t="s">
        <v>119</v>
      </c>
      <c r="F48" s="69">
        <v>45292</v>
      </c>
      <c r="G48" s="69">
        <v>45474</v>
      </c>
      <c r="H48" s="14">
        <v>85000</v>
      </c>
      <c r="I48" s="15">
        <v>8576.99</v>
      </c>
      <c r="J48" s="15">
        <v>0</v>
      </c>
      <c r="K48" s="14">
        <f t="shared" si="44"/>
        <v>2439.5</v>
      </c>
      <c r="L48" s="14">
        <f t="shared" si="45"/>
        <v>6035</v>
      </c>
      <c r="M48" s="14">
        <v>890.22</v>
      </c>
      <c r="N48" s="14">
        <f t="shared" si="46"/>
        <v>2584</v>
      </c>
      <c r="O48" s="73">
        <f t="shared" si="47"/>
        <v>6026.5</v>
      </c>
      <c r="P48" s="14">
        <f>K48+L48+M48+N48+O48</f>
        <v>17975.22</v>
      </c>
      <c r="Q48" s="14">
        <v>0</v>
      </c>
      <c r="R48" s="14">
        <f>I48+K48+N48+Q48</f>
        <v>13600.49</v>
      </c>
      <c r="S48" s="14">
        <f>L48+M48+O48</f>
        <v>12951.72</v>
      </c>
      <c r="T48" s="14">
        <f t="shared" ref="T48:T49" si="54">H48-R48</f>
        <v>71399.509999999995</v>
      </c>
      <c r="U48" s="92"/>
      <c r="V48" s="90"/>
    </row>
    <row r="49" spans="1:22" s="16" customFormat="1" ht="24.95" customHeight="1" x14ac:dyDescent="0.25">
      <c r="A49" s="9">
        <v>28</v>
      </c>
      <c r="B49" s="12" t="s">
        <v>281</v>
      </c>
      <c r="C49" s="67" t="s">
        <v>301</v>
      </c>
      <c r="D49" s="68" t="s">
        <v>21</v>
      </c>
      <c r="E49" s="68" t="s">
        <v>118</v>
      </c>
      <c r="F49" s="69">
        <v>45205</v>
      </c>
      <c r="G49" s="69">
        <v>45388</v>
      </c>
      <c r="H49" s="70">
        <v>80000</v>
      </c>
      <c r="I49" s="70">
        <v>7400.87</v>
      </c>
      <c r="J49" s="70">
        <v>0</v>
      </c>
      <c r="K49" s="14">
        <f t="shared" si="44"/>
        <v>2296</v>
      </c>
      <c r="L49" s="14">
        <f t="shared" si="45"/>
        <v>5680</v>
      </c>
      <c r="M49" s="71">
        <v>890.22</v>
      </c>
      <c r="N49" s="14">
        <f t="shared" si="46"/>
        <v>2432</v>
      </c>
      <c r="O49" s="73">
        <f t="shared" si="47"/>
        <v>5672</v>
      </c>
      <c r="P49" s="70">
        <f t="shared" ref="P49" si="55">K49+L49+M49+N49+O49</f>
        <v>16970.22</v>
      </c>
      <c r="Q49" s="70">
        <v>12546</v>
      </c>
      <c r="R49" s="70">
        <f t="shared" ref="R49" si="56">I49+K49+N49+Q49</f>
        <v>24674.87</v>
      </c>
      <c r="S49" s="70">
        <f t="shared" ref="S49" si="57">L49+M49+O49</f>
        <v>12242.22</v>
      </c>
      <c r="T49" s="70">
        <f t="shared" si="54"/>
        <v>55325.13</v>
      </c>
      <c r="U49" s="92"/>
      <c r="V49" s="90"/>
    </row>
    <row r="50" spans="1:22" s="16" customFormat="1" ht="24.95" customHeight="1" x14ac:dyDescent="0.25">
      <c r="A50" s="9">
        <v>29</v>
      </c>
      <c r="B50" s="12" t="s">
        <v>332</v>
      </c>
      <c r="C50" s="8" t="s">
        <v>300</v>
      </c>
      <c r="D50" s="9" t="s">
        <v>21</v>
      </c>
      <c r="E50" s="18" t="s">
        <v>119</v>
      </c>
      <c r="F50" s="53">
        <v>45231</v>
      </c>
      <c r="G50" s="13">
        <v>45413</v>
      </c>
      <c r="H50" s="14">
        <v>90000</v>
      </c>
      <c r="I50" s="14">
        <v>9753.1200000000008</v>
      </c>
      <c r="J50" s="14">
        <v>0</v>
      </c>
      <c r="K50" s="14">
        <f t="shared" si="44"/>
        <v>2583</v>
      </c>
      <c r="L50" s="14">
        <f t="shared" si="45"/>
        <v>6390</v>
      </c>
      <c r="M50" s="14">
        <v>890.22</v>
      </c>
      <c r="N50" s="14">
        <f t="shared" si="46"/>
        <v>2736</v>
      </c>
      <c r="O50" s="14">
        <v>6381</v>
      </c>
      <c r="P50" s="14">
        <f t="shared" ref="P50" si="58">K50+L50+M50+N50+O50</f>
        <v>18980.22</v>
      </c>
      <c r="Q50" s="14">
        <f>J50</f>
        <v>0</v>
      </c>
      <c r="R50" s="14">
        <f t="shared" ref="R50" si="59">I50+K50+N50+Q50</f>
        <v>15072.12</v>
      </c>
      <c r="S50" s="14">
        <f t="shared" ref="S50" si="60">L50+M50+O50</f>
        <v>13661.22</v>
      </c>
      <c r="T50" s="14">
        <f t="shared" ref="T50" si="61">H50-R50</f>
        <v>74927.88</v>
      </c>
      <c r="U50" s="92"/>
      <c r="V50" s="90"/>
    </row>
    <row r="51" spans="1:22" s="16" customFormat="1" ht="24.95" customHeight="1" x14ac:dyDescent="0.25">
      <c r="A51" s="9">
        <v>30</v>
      </c>
      <c r="B51" s="12" t="s">
        <v>355</v>
      </c>
      <c r="C51" s="8" t="s">
        <v>300</v>
      </c>
      <c r="D51" s="9" t="s">
        <v>21</v>
      </c>
      <c r="E51" s="9" t="s">
        <v>119</v>
      </c>
      <c r="F51" s="69">
        <v>45292</v>
      </c>
      <c r="G51" s="69">
        <v>45474</v>
      </c>
      <c r="H51" s="14">
        <v>80000</v>
      </c>
      <c r="I51" s="14">
        <v>7400.87</v>
      </c>
      <c r="J51" s="14">
        <v>0</v>
      </c>
      <c r="K51" s="14">
        <f t="shared" si="44"/>
        <v>2296</v>
      </c>
      <c r="L51" s="14">
        <f t="shared" si="45"/>
        <v>5680</v>
      </c>
      <c r="M51" s="36">
        <v>890.22</v>
      </c>
      <c r="N51" s="14">
        <f t="shared" si="46"/>
        <v>2432</v>
      </c>
      <c r="O51" s="14">
        <f t="shared" ref="O51" si="62">H51*7.09%</f>
        <v>5672</v>
      </c>
      <c r="P51" s="14">
        <f t="shared" ref="P51:P52" si="63">K51+L51+M51+N51+O51</f>
        <v>16970.22</v>
      </c>
      <c r="Q51" s="14">
        <f t="shared" ref="Q51:Q52" si="64">J51</f>
        <v>0</v>
      </c>
      <c r="R51" s="14">
        <f t="shared" ref="R51:R52" si="65">I51+K51+N51+Q51</f>
        <v>12128.87</v>
      </c>
      <c r="S51" s="14">
        <f t="shared" ref="S51:S52" si="66">L51+M51+O51</f>
        <v>12242.22</v>
      </c>
      <c r="T51" s="14">
        <f t="shared" ref="T51:T52" si="67">H51-R51</f>
        <v>67871.13</v>
      </c>
      <c r="U51" s="92"/>
      <c r="V51" s="90"/>
    </row>
    <row r="52" spans="1:22" s="16" customFormat="1" ht="24.95" customHeight="1" x14ac:dyDescent="0.25">
      <c r="A52" s="9">
        <v>31</v>
      </c>
      <c r="B52" s="12" t="s">
        <v>199</v>
      </c>
      <c r="C52" s="67" t="s">
        <v>167</v>
      </c>
      <c r="D52" s="68" t="s">
        <v>21</v>
      </c>
      <c r="E52" s="68" t="s">
        <v>118</v>
      </c>
      <c r="F52" s="69">
        <v>45200</v>
      </c>
      <c r="G52" s="69">
        <v>45383</v>
      </c>
      <c r="H52" s="70">
        <v>80000</v>
      </c>
      <c r="I52" s="70">
        <v>7400.87</v>
      </c>
      <c r="J52" s="70">
        <v>0</v>
      </c>
      <c r="K52" s="14">
        <f t="shared" si="44"/>
        <v>2296</v>
      </c>
      <c r="L52" s="14">
        <f t="shared" si="45"/>
        <v>5680</v>
      </c>
      <c r="M52" s="70">
        <v>890.22</v>
      </c>
      <c r="N52" s="14">
        <f t="shared" si="46"/>
        <v>2432</v>
      </c>
      <c r="O52" s="70">
        <f>H52*7.09%</f>
        <v>5672</v>
      </c>
      <c r="P52" s="70">
        <f t="shared" si="63"/>
        <v>16970.22</v>
      </c>
      <c r="Q52" s="70">
        <f t="shared" si="64"/>
        <v>0</v>
      </c>
      <c r="R52" s="70">
        <f t="shared" si="65"/>
        <v>12128.87</v>
      </c>
      <c r="S52" s="70">
        <f t="shared" si="66"/>
        <v>12242.22</v>
      </c>
      <c r="T52" s="70">
        <f t="shared" si="67"/>
        <v>67871.13</v>
      </c>
      <c r="U52" s="92"/>
      <c r="V52" s="90"/>
    </row>
    <row r="53" spans="1:22" s="16" customFormat="1" ht="24.95" customHeight="1" x14ac:dyDescent="0.25">
      <c r="A53" s="9">
        <v>32</v>
      </c>
      <c r="B53" s="50" t="s">
        <v>583</v>
      </c>
      <c r="C53" s="51" t="s">
        <v>276</v>
      </c>
      <c r="D53" s="52" t="s">
        <v>21</v>
      </c>
      <c r="E53" s="52" t="s">
        <v>118</v>
      </c>
      <c r="F53" s="53">
        <v>45231</v>
      </c>
      <c r="G53" s="13">
        <v>45413</v>
      </c>
      <c r="H53" s="57">
        <v>48000</v>
      </c>
      <c r="I53" s="54">
        <v>1571.73</v>
      </c>
      <c r="J53" s="54">
        <v>0</v>
      </c>
      <c r="K53" s="14">
        <f t="shared" si="44"/>
        <v>1377.6</v>
      </c>
      <c r="L53" s="14">
        <f t="shared" si="45"/>
        <v>3408</v>
      </c>
      <c r="M53" s="56">
        <f t="shared" ref="M53" si="68">H53*1.15%</f>
        <v>552</v>
      </c>
      <c r="N53" s="14">
        <f t="shared" si="46"/>
        <v>1459.2</v>
      </c>
      <c r="O53" s="54">
        <f t="shared" ref="O53" si="69">H53*7.09%</f>
        <v>3403.2</v>
      </c>
      <c r="P53" s="54">
        <f>K53+L53+M53+N53+O53</f>
        <v>10200</v>
      </c>
      <c r="Q53" s="54">
        <v>0</v>
      </c>
      <c r="R53" s="54">
        <f>I53+K53+N53+Q53</f>
        <v>4408.53</v>
      </c>
      <c r="S53" s="54">
        <f>L53+M53+O53</f>
        <v>7363.2</v>
      </c>
      <c r="T53" s="54">
        <f>H53-R53</f>
        <v>43591.47</v>
      </c>
      <c r="U53" s="92"/>
      <c r="V53" s="90"/>
    </row>
    <row r="54" spans="1:22" s="16" customFormat="1" ht="24.95" customHeight="1" x14ac:dyDescent="0.25">
      <c r="A54" s="9">
        <v>33</v>
      </c>
      <c r="B54" s="12" t="s">
        <v>222</v>
      </c>
      <c r="C54" s="8" t="s">
        <v>300</v>
      </c>
      <c r="D54" s="9" t="s">
        <v>21</v>
      </c>
      <c r="E54" s="9" t="s">
        <v>119</v>
      </c>
      <c r="F54" s="13">
        <v>45233</v>
      </c>
      <c r="G54" s="13">
        <v>45415</v>
      </c>
      <c r="H54" s="14">
        <v>75000</v>
      </c>
      <c r="I54" s="14">
        <v>6309.38</v>
      </c>
      <c r="J54" s="14">
        <v>0</v>
      </c>
      <c r="K54" s="14">
        <f t="shared" si="44"/>
        <v>2152.5</v>
      </c>
      <c r="L54" s="14">
        <f t="shared" si="45"/>
        <v>5325</v>
      </c>
      <c r="M54" s="54">
        <v>862.5</v>
      </c>
      <c r="N54" s="14">
        <f t="shared" si="46"/>
        <v>2280</v>
      </c>
      <c r="O54" s="14">
        <f t="shared" ref="O54" si="70">H54*7.09%</f>
        <v>5317.5</v>
      </c>
      <c r="P54" s="14">
        <f t="shared" ref="P54" si="71">K54+L54+M54+N54+O54</f>
        <v>15937.5</v>
      </c>
      <c r="Q54" s="14">
        <f>J54</f>
        <v>0</v>
      </c>
      <c r="R54" s="14">
        <f t="shared" ref="R54" si="72">I54+K54+N54+Q54</f>
        <v>10741.88</v>
      </c>
      <c r="S54" s="14">
        <f t="shared" ref="S54" si="73">L54+M54+O54</f>
        <v>11505</v>
      </c>
      <c r="T54" s="14">
        <f t="shared" si="48"/>
        <v>64258.12</v>
      </c>
      <c r="U54" s="92"/>
      <c r="V54" s="90"/>
    </row>
    <row r="55" spans="1:22" s="118" customFormat="1" ht="24.95" customHeight="1" x14ac:dyDescent="0.25">
      <c r="A55" s="110">
        <v>34</v>
      </c>
      <c r="B55" s="111" t="s">
        <v>578</v>
      </c>
      <c r="C55" s="112" t="s">
        <v>162</v>
      </c>
      <c r="D55" s="110" t="s">
        <v>21</v>
      </c>
      <c r="E55" s="110" t="s">
        <v>119</v>
      </c>
      <c r="F55" s="113">
        <v>45233</v>
      </c>
      <c r="G55" s="113">
        <v>45415</v>
      </c>
      <c r="H55" s="114">
        <v>48000</v>
      </c>
      <c r="I55" s="114">
        <v>1314.41</v>
      </c>
      <c r="J55" s="114">
        <v>0</v>
      </c>
      <c r="K55" s="114">
        <f>H55*2.87%</f>
        <v>1377.6</v>
      </c>
      <c r="L55" s="114">
        <f>H55*7.1%</f>
        <v>3408</v>
      </c>
      <c r="M55" s="115">
        <f>H55*1.15%</f>
        <v>552</v>
      </c>
      <c r="N55" s="114">
        <f>H55*3.04%</f>
        <v>1459.2</v>
      </c>
      <c r="O55" s="114">
        <f>H55*7.09%</f>
        <v>3403.2</v>
      </c>
      <c r="P55" s="114">
        <f>K55+L55+M55+N55+O55</f>
        <v>10200</v>
      </c>
      <c r="Q55" s="114">
        <v>1715.46</v>
      </c>
      <c r="R55" s="114">
        <f>I55+K55+N55+Q55</f>
        <v>5866.67</v>
      </c>
      <c r="S55" s="114">
        <f>L55+M55+O55</f>
        <v>7363.2</v>
      </c>
      <c r="T55" s="114">
        <f>H55-R55</f>
        <v>42133.33</v>
      </c>
      <c r="U55" s="116"/>
      <c r="V55" s="117"/>
    </row>
    <row r="56" spans="1:22" s="16" customFormat="1" ht="24.95" customHeight="1" x14ac:dyDescent="0.3">
      <c r="A56" s="24" t="s">
        <v>421</v>
      </c>
      <c r="B56" s="10"/>
      <c r="C56" s="10"/>
      <c r="D56" s="10"/>
      <c r="E56" s="10"/>
      <c r="F56" s="23"/>
      <c r="G56" s="23"/>
      <c r="H56" s="10"/>
      <c r="I56" s="10"/>
      <c r="J56" s="10"/>
      <c r="K56" s="10"/>
      <c r="L56" s="10"/>
      <c r="M56" s="33"/>
      <c r="N56" s="10"/>
      <c r="O56" s="10"/>
      <c r="P56" s="10"/>
      <c r="Q56" s="10"/>
      <c r="R56" s="10"/>
      <c r="S56" s="10"/>
      <c r="T56" s="10"/>
      <c r="U56" s="92"/>
      <c r="V56" s="90"/>
    </row>
    <row r="57" spans="1:22" s="16" customFormat="1" ht="24.95" customHeight="1" x14ac:dyDescent="0.25">
      <c r="A57" s="58">
        <v>35</v>
      </c>
      <c r="B57" s="50" t="s">
        <v>422</v>
      </c>
      <c r="C57" s="74" t="s">
        <v>300</v>
      </c>
      <c r="D57" s="75" t="s">
        <v>21</v>
      </c>
      <c r="E57" s="76" t="s">
        <v>119</v>
      </c>
      <c r="F57" s="69">
        <v>45200</v>
      </c>
      <c r="G57" s="69">
        <v>45383</v>
      </c>
      <c r="H57" s="77">
        <v>80000</v>
      </c>
      <c r="I57" s="77">
        <v>0</v>
      </c>
      <c r="J57" s="77">
        <v>0</v>
      </c>
      <c r="K57" s="14">
        <f t="shared" ref="K57" si="74">H57*2.87%</f>
        <v>2296</v>
      </c>
      <c r="L57" s="14">
        <f>H57*7.1%</f>
        <v>5680</v>
      </c>
      <c r="M57" s="78">
        <v>890.22</v>
      </c>
      <c r="N57" s="14">
        <f>H57*3.04%</f>
        <v>2432</v>
      </c>
      <c r="O57" s="77">
        <f>H57*7.09%</f>
        <v>5672</v>
      </c>
      <c r="P57" s="77">
        <f t="shared" ref="P57" si="75">K57+L57+M57+N57+O57</f>
        <v>16970.22</v>
      </c>
      <c r="Q57" s="77">
        <f t="shared" ref="Q57" si="76">J57</f>
        <v>0</v>
      </c>
      <c r="R57" s="77">
        <f t="shared" ref="R57" si="77">I57+K57+N57+Q57</f>
        <v>4728</v>
      </c>
      <c r="S57" s="77">
        <f t="shared" ref="S57" si="78">L57+M57+O57</f>
        <v>12242.22</v>
      </c>
      <c r="T57" s="77">
        <f t="shared" ref="T57" si="79">H57-R57</f>
        <v>75272</v>
      </c>
      <c r="U57" s="92"/>
      <c r="V57" s="90"/>
    </row>
    <row r="58" spans="1:22" s="16" customFormat="1" ht="24.95" customHeight="1" x14ac:dyDescent="0.3">
      <c r="A58" s="24" t="s">
        <v>423</v>
      </c>
      <c r="B58" s="10"/>
      <c r="C58" s="10"/>
      <c r="D58" s="10"/>
      <c r="E58" s="10"/>
      <c r="F58" s="23"/>
      <c r="G58" s="23"/>
      <c r="H58" s="10"/>
      <c r="I58" s="10"/>
      <c r="J58" s="10"/>
      <c r="K58" s="10"/>
      <c r="L58" s="10"/>
      <c r="M58" s="33"/>
      <c r="N58" s="10"/>
      <c r="O58" s="10"/>
      <c r="P58" s="10"/>
      <c r="Q58" s="10"/>
      <c r="R58" s="10"/>
      <c r="S58" s="10"/>
      <c r="T58" s="10"/>
      <c r="U58" s="92"/>
      <c r="V58" s="90"/>
    </row>
    <row r="59" spans="1:22" s="16" customFormat="1" ht="24.95" customHeight="1" x14ac:dyDescent="0.25">
      <c r="A59" s="58">
        <v>36</v>
      </c>
      <c r="B59" s="50" t="s">
        <v>525</v>
      </c>
      <c r="C59" s="74" t="s">
        <v>300</v>
      </c>
      <c r="D59" s="75" t="s">
        <v>21</v>
      </c>
      <c r="E59" s="75" t="s">
        <v>118</v>
      </c>
      <c r="F59" s="69">
        <v>45200</v>
      </c>
      <c r="G59" s="69">
        <v>45383</v>
      </c>
      <c r="H59" s="77">
        <v>80000</v>
      </c>
      <c r="I59" s="77">
        <v>7400.87</v>
      </c>
      <c r="J59" s="77">
        <v>0</v>
      </c>
      <c r="K59" s="14">
        <f t="shared" ref="K59" si="80">H59*2.87%</f>
        <v>2296</v>
      </c>
      <c r="L59" s="14">
        <f>H59*7.1%</f>
        <v>5680</v>
      </c>
      <c r="M59" s="78">
        <v>890.22</v>
      </c>
      <c r="N59" s="14">
        <f>H59*3.04%</f>
        <v>2432</v>
      </c>
      <c r="O59" s="77">
        <f>H59*7.09%</f>
        <v>5672</v>
      </c>
      <c r="P59" s="77">
        <f t="shared" ref="P59" si="81">K59+L59+M59+N59+O59</f>
        <v>16970.22</v>
      </c>
      <c r="Q59" s="77">
        <f t="shared" ref="Q59" si="82">J59</f>
        <v>0</v>
      </c>
      <c r="R59" s="77">
        <f t="shared" ref="R59" si="83">I59+K59+N59+Q59</f>
        <v>12128.87</v>
      </c>
      <c r="S59" s="77">
        <f t="shared" ref="S59" si="84">L59+M59+O59</f>
        <v>12242.22</v>
      </c>
      <c r="T59" s="77">
        <f t="shared" ref="T59" si="85">H59-R59</f>
        <v>67871.13</v>
      </c>
      <c r="U59" s="92"/>
      <c r="V59" s="90"/>
    </row>
    <row r="60" spans="1:22" s="48" customFormat="1" ht="24.95" customHeight="1" x14ac:dyDescent="0.3">
      <c r="A60" s="38" t="s">
        <v>302</v>
      </c>
      <c r="B60" s="10"/>
      <c r="C60" s="10"/>
      <c r="D60" s="10"/>
      <c r="E60" s="10"/>
      <c r="F60" s="23"/>
      <c r="G60" s="23"/>
      <c r="H60" s="10"/>
      <c r="I60" s="10"/>
      <c r="J60" s="10"/>
      <c r="K60" s="10"/>
      <c r="L60" s="10"/>
      <c r="M60" s="33"/>
      <c r="N60" s="10"/>
      <c r="O60" s="10"/>
      <c r="P60" s="10"/>
      <c r="Q60" s="10"/>
      <c r="R60" s="10"/>
      <c r="S60" s="10"/>
      <c r="T60" s="10"/>
      <c r="U60" s="92"/>
      <c r="V60" s="90"/>
    </row>
    <row r="61" spans="1:22" s="11" customFormat="1" ht="24.95" customHeight="1" x14ac:dyDescent="0.25">
      <c r="A61" s="9">
        <v>37</v>
      </c>
      <c r="B61" s="12" t="s">
        <v>526</v>
      </c>
      <c r="C61" s="21" t="s">
        <v>94</v>
      </c>
      <c r="D61" s="9" t="s">
        <v>21</v>
      </c>
      <c r="E61" s="9" t="s">
        <v>119</v>
      </c>
      <c r="F61" s="69">
        <v>45292</v>
      </c>
      <c r="G61" s="69">
        <v>45474</v>
      </c>
      <c r="H61" s="15">
        <v>170000</v>
      </c>
      <c r="I61" s="15">
        <v>28571.119999999999</v>
      </c>
      <c r="J61" s="15">
        <v>0</v>
      </c>
      <c r="K61" s="14">
        <f t="shared" ref="K61:K75" si="86">H61*2.87%</f>
        <v>4879</v>
      </c>
      <c r="L61" s="14">
        <f t="shared" ref="L61:L75" si="87">H61*7.1%</f>
        <v>12070</v>
      </c>
      <c r="M61" s="14">
        <v>890.22</v>
      </c>
      <c r="N61" s="14">
        <f t="shared" ref="N61:N75" si="88">H61*3.04%</f>
        <v>5168</v>
      </c>
      <c r="O61" s="77">
        <f>H61*7.09%</f>
        <v>12053</v>
      </c>
      <c r="P61" s="14">
        <f>K61+L61+M61+N61+O61</f>
        <v>35060.22</v>
      </c>
      <c r="Q61" s="14">
        <v>0</v>
      </c>
      <c r="R61" s="14">
        <f>I61+K61+N61+Q61</f>
        <v>38618.120000000003</v>
      </c>
      <c r="S61" s="14">
        <f>L61+M61+O61</f>
        <v>25013.22</v>
      </c>
      <c r="T61" s="14">
        <f>H61-R61</f>
        <v>131381.88</v>
      </c>
      <c r="U61" s="92"/>
      <c r="V61" s="90"/>
    </row>
    <row r="62" spans="1:22" s="16" customFormat="1" ht="24.95" customHeight="1" x14ac:dyDescent="0.25">
      <c r="A62" s="9">
        <v>38</v>
      </c>
      <c r="B62" s="12" t="s">
        <v>527</v>
      </c>
      <c r="C62" s="67" t="s">
        <v>140</v>
      </c>
      <c r="D62" s="68" t="s">
        <v>21</v>
      </c>
      <c r="E62" s="68" t="s">
        <v>118</v>
      </c>
      <c r="F62" s="69">
        <v>45200</v>
      </c>
      <c r="G62" s="69">
        <v>45383</v>
      </c>
      <c r="H62" s="70">
        <v>60000</v>
      </c>
      <c r="I62" s="70">
        <v>3486.68</v>
      </c>
      <c r="J62" s="70">
        <v>0</v>
      </c>
      <c r="K62" s="14">
        <f t="shared" si="86"/>
        <v>1722</v>
      </c>
      <c r="L62" s="14">
        <f t="shared" si="87"/>
        <v>4260</v>
      </c>
      <c r="M62" s="70">
        <f t="shared" ref="M62" si="89">H62*1.15%</f>
        <v>690</v>
      </c>
      <c r="N62" s="14">
        <f t="shared" si="88"/>
        <v>1824</v>
      </c>
      <c r="O62" s="77">
        <f t="shared" ref="O62:O75" si="90">H62*7.09%</f>
        <v>4254</v>
      </c>
      <c r="P62" s="70">
        <f>K62+L62+M62+N62+O62</f>
        <v>12750</v>
      </c>
      <c r="Q62" s="70">
        <v>0</v>
      </c>
      <c r="R62" s="70">
        <f>I62+K62+N62+Q62</f>
        <v>7032.68</v>
      </c>
      <c r="S62" s="70">
        <f>L62+M62+O62</f>
        <v>9204</v>
      </c>
      <c r="T62" s="70">
        <f t="shared" ref="T62:T74" si="91">H62-R62</f>
        <v>52967.32</v>
      </c>
      <c r="U62" s="92"/>
      <c r="V62" s="90"/>
    </row>
    <row r="63" spans="1:22" s="16" customFormat="1" ht="24.95" customHeight="1" x14ac:dyDescent="0.25">
      <c r="A63" s="9">
        <v>39</v>
      </c>
      <c r="B63" s="12" t="s">
        <v>528</v>
      </c>
      <c r="C63" s="8" t="s">
        <v>140</v>
      </c>
      <c r="D63" s="9" t="s">
        <v>21</v>
      </c>
      <c r="E63" s="9" t="s">
        <v>119</v>
      </c>
      <c r="F63" s="13">
        <v>45323</v>
      </c>
      <c r="G63" s="13">
        <v>45505</v>
      </c>
      <c r="H63" s="14">
        <v>60000</v>
      </c>
      <c r="I63" s="14">
        <v>3486.68</v>
      </c>
      <c r="J63" s="14">
        <v>0</v>
      </c>
      <c r="K63" s="14">
        <f t="shared" si="86"/>
        <v>1722</v>
      </c>
      <c r="L63" s="14">
        <f t="shared" si="87"/>
        <v>4260</v>
      </c>
      <c r="M63" s="14">
        <f t="shared" ref="M63" si="92">H63*1.15%</f>
        <v>690</v>
      </c>
      <c r="N63" s="14">
        <f t="shared" si="88"/>
        <v>1824</v>
      </c>
      <c r="O63" s="77">
        <f t="shared" si="90"/>
        <v>4254</v>
      </c>
      <c r="P63" s="14">
        <f>K63+L63+M63+N63+O63</f>
        <v>12750</v>
      </c>
      <c r="Q63" s="14">
        <v>7446</v>
      </c>
      <c r="R63" s="14">
        <f>I63+K63+N63+Q63</f>
        <v>14478.68</v>
      </c>
      <c r="S63" s="14">
        <f>L63+M63+O63</f>
        <v>9204</v>
      </c>
      <c r="T63" s="14">
        <f t="shared" si="91"/>
        <v>45521.32</v>
      </c>
      <c r="U63" s="92"/>
      <c r="V63" s="90"/>
    </row>
    <row r="64" spans="1:22" s="16" customFormat="1" ht="24.95" customHeight="1" x14ac:dyDescent="0.25">
      <c r="A64" s="9">
        <v>40</v>
      </c>
      <c r="B64" s="12" t="s">
        <v>529</v>
      </c>
      <c r="C64" s="8" t="s">
        <v>35</v>
      </c>
      <c r="D64" s="9" t="s">
        <v>21</v>
      </c>
      <c r="E64" s="18" t="s">
        <v>118</v>
      </c>
      <c r="F64" s="13">
        <v>45323</v>
      </c>
      <c r="G64" s="13">
        <v>45505</v>
      </c>
      <c r="H64" s="14">
        <v>60000</v>
      </c>
      <c r="I64" s="14">
        <v>3486.68</v>
      </c>
      <c r="J64" s="14">
        <v>0</v>
      </c>
      <c r="K64" s="14">
        <f t="shared" si="86"/>
        <v>1722</v>
      </c>
      <c r="L64" s="14">
        <f t="shared" si="87"/>
        <v>4260</v>
      </c>
      <c r="M64" s="14">
        <f t="shared" ref="M64:M67" si="93">H64*1.15%</f>
        <v>690</v>
      </c>
      <c r="N64" s="14">
        <f t="shared" si="88"/>
        <v>1824</v>
      </c>
      <c r="O64" s="77">
        <f t="shared" si="90"/>
        <v>4254</v>
      </c>
      <c r="P64" s="14">
        <f>K64+L64+M64+N64+O64</f>
        <v>12750</v>
      </c>
      <c r="Q64" s="14">
        <f>J64</f>
        <v>0</v>
      </c>
      <c r="R64" s="14">
        <f>I64+K64+N64+Q64</f>
        <v>7032.68</v>
      </c>
      <c r="S64" s="14">
        <f>L64+M64+O64</f>
        <v>9204</v>
      </c>
      <c r="T64" s="14">
        <f>H64-R64</f>
        <v>52967.32</v>
      </c>
      <c r="U64" s="92"/>
      <c r="V64" s="90"/>
    </row>
    <row r="65" spans="1:22" s="16" customFormat="1" ht="24.95" customHeight="1" x14ac:dyDescent="0.25">
      <c r="A65" s="9">
        <v>41</v>
      </c>
      <c r="B65" s="12" t="s">
        <v>530</v>
      </c>
      <c r="C65" s="8" t="s">
        <v>140</v>
      </c>
      <c r="D65" s="9" t="s">
        <v>21</v>
      </c>
      <c r="E65" s="9" t="s">
        <v>119</v>
      </c>
      <c r="F65" s="13">
        <v>45323</v>
      </c>
      <c r="G65" s="13">
        <v>45505</v>
      </c>
      <c r="H65" s="14">
        <v>60000</v>
      </c>
      <c r="I65" s="14">
        <v>3486.68</v>
      </c>
      <c r="J65" s="14">
        <v>0</v>
      </c>
      <c r="K65" s="14">
        <f t="shared" si="86"/>
        <v>1722</v>
      </c>
      <c r="L65" s="14">
        <f t="shared" si="87"/>
        <v>4260</v>
      </c>
      <c r="M65" s="14">
        <f t="shared" si="93"/>
        <v>690</v>
      </c>
      <c r="N65" s="14">
        <f t="shared" si="88"/>
        <v>1824</v>
      </c>
      <c r="O65" s="77">
        <f t="shared" si="90"/>
        <v>4254</v>
      </c>
      <c r="P65" s="14">
        <f t="shared" ref="P65:P74" si="94">K65+L65+M65+N65+O65</f>
        <v>12750</v>
      </c>
      <c r="Q65" s="14">
        <v>7646</v>
      </c>
      <c r="R65" s="14">
        <f t="shared" ref="R65:R74" si="95">I65+K65+N65+Q65</f>
        <v>14678.68</v>
      </c>
      <c r="S65" s="14">
        <f t="shared" ref="S65:S74" si="96">L65+M65+O65</f>
        <v>9204</v>
      </c>
      <c r="T65" s="14">
        <f t="shared" si="91"/>
        <v>45321.32</v>
      </c>
      <c r="U65" s="92"/>
      <c r="V65" s="90"/>
    </row>
    <row r="66" spans="1:22" s="16" customFormat="1" ht="24.95" customHeight="1" x14ac:dyDescent="0.25">
      <c r="A66" s="9">
        <v>42</v>
      </c>
      <c r="B66" s="12" t="s">
        <v>184</v>
      </c>
      <c r="C66" s="8" t="s">
        <v>140</v>
      </c>
      <c r="D66" s="9" t="s">
        <v>21</v>
      </c>
      <c r="E66" s="9" t="s">
        <v>119</v>
      </c>
      <c r="F66" s="69">
        <v>45316</v>
      </c>
      <c r="G66" s="69">
        <v>45498</v>
      </c>
      <c r="H66" s="14">
        <v>60000</v>
      </c>
      <c r="I66" s="14">
        <v>3486.68</v>
      </c>
      <c r="J66" s="14">
        <v>0</v>
      </c>
      <c r="K66" s="14">
        <f t="shared" si="86"/>
        <v>1722</v>
      </c>
      <c r="L66" s="14">
        <f t="shared" si="87"/>
        <v>4260</v>
      </c>
      <c r="M66" s="14">
        <f t="shared" si="93"/>
        <v>690</v>
      </c>
      <c r="N66" s="14">
        <f t="shared" si="88"/>
        <v>1824</v>
      </c>
      <c r="O66" s="77">
        <f t="shared" si="90"/>
        <v>4254</v>
      </c>
      <c r="P66" s="14">
        <f t="shared" si="94"/>
        <v>12750</v>
      </c>
      <c r="Q66" s="14">
        <f t="shared" ref="Q66:Q67" si="97">J66</f>
        <v>0</v>
      </c>
      <c r="R66" s="14">
        <f t="shared" si="95"/>
        <v>7032.68</v>
      </c>
      <c r="S66" s="14">
        <f t="shared" si="96"/>
        <v>9204</v>
      </c>
      <c r="T66" s="14">
        <f t="shared" si="91"/>
        <v>52967.32</v>
      </c>
      <c r="U66" s="92"/>
      <c r="V66" s="90"/>
    </row>
    <row r="67" spans="1:22" s="16" customFormat="1" ht="24.95" customHeight="1" x14ac:dyDescent="0.25">
      <c r="A67" s="9">
        <v>43</v>
      </c>
      <c r="B67" s="12" t="s">
        <v>570</v>
      </c>
      <c r="C67" s="8" t="s">
        <v>140</v>
      </c>
      <c r="D67" s="9" t="s">
        <v>21</v>
      </c>
      <c r="E67" s="18" t="s">
        <v>119</v>
      </c>
      <c r="F67" s="13">
        <v>45261</v>
      </c>
      <c r="G67" s="13">
        <v>45444</v>
      </c>
      <c r="H67" s="14">
        <v>60000</v>
      </c>
      <c r="I67" s="14">
        <v>3486.68</v>
      </c>
      <c r="J67" s="14">
        <v>0</v>
      </c>
      <c r="K67" s="14">
        <f t="shared" si="86"/>
        <v>1722</v>
      </c>
      <c r="L67" s="14">
        <f t="shared" si="87"/>
        <v>4260</v>
      </c>
      <c r="M67" s="14">
        <f t="shared" si="93"/>
        <v>690</v>
      </c>
      <c r="N67" s="14">
        <f t="shared" si="88"/>
        <v>1824</v>
      </c>
      <c r="O67" s="77">
        <f t="shared" si="90"/>
        <v>4254</v>
      </c>
      <c r="P67" s="14">
        <f t="shared" si="94"/>
        <v>12750</v>
      </c>
      <c r="Q67" s="14">
        <f t="shared" si="97"/>
        <v>0</v>
      </c>
      <c r="R67" s="14">
        <f t="shared" si="95"/>
        <v>7032.68</v>
      </c>
      <c r="S67" s="14">
        <f t="shared" si="96"/>
        <v>9204</v>
      </c>
      <c r="T67" s="14">
        <f t="shared" si="91"/>
        <v>52967.32</v>
      </c>
      <c r="U67" s="92"/>
      <c r="V67" s="90"/>
    </row>
    <row r="68" spans="1:22" s="16" customFormat="1" ht="24.95" customHeight="1" x14ac:dyDescent="0.25">
      <c r="A68" s="9">
        <v>44</v>
      </c>
      <c r="B68" s="12" t="s">
        <v>233</v>
      </c>
      <c r="C68" s="8" t="s">
        <v>140</v>
      </c>
      <c r="D68" s="9" t="s">
        <v>21</v>
      </c>
      <c r="E68" s="18" t="s">
        <v>119</v>
      </c>
      <c r="F68" s="13">
        <v>45231</v>
      </c>
      <c r="G68" s="13">
        <v>45413</v>
      </c>
      <c r="H68" s="14">
        <v>90000</v>
      </c>
      <c r="I68" s="14">
        <v>9753.1200000000008</v>
      </c>
      <c r="J68" s="14">
        <v>0</v>
      </c>
      <c r="K68" s="14">
        <f t="shared" si="86"/>
        <v>2583</v>
      </c>
      <c r="L68" s="14">
        <f t="shared" si="87"/>
        <v>6390</v>
      </c>
      <c r="M68" s="14">
        <v>890.22</v>
      </c>
      <c r="N68" s="14">
        <f t="shared" si="88"/>
        <v>2736</v>
      </c>
      <c r="O68" s="77">
        <f t="shared" si="90"/>
        <v>6381</v>
      </c>
      <c r="P68" s="14">
        <f t="shared" si="94"/>
        <v>18980.22</v>
      </c>
      <c r="Q68" s="14">
        <v>2746</v>
      </c>
      <c r="R68" s="14">
        <f t="shared" si="95"/>
        <v>17818.12</v>
      </c>
      <c r="S68" s="14">
        <f t="shared" si="96"/>
        <v>13661.22</v>
      </c>
      <c r="T68" s="14">
        <f t="shared" si="91"/>
        <v>72181.88</v>
      </c>
      <c r="U68" s="92"/>
      <c r="V68" s="90"/>
    </row>
    <row r="69" spans="1:22" s="16" customFormat="1" ht="24.95" customHeight="1" x14ac:dyDescent="0.25">
      <c r="A69" s="9">
        <v>45</v>
      </c>
      <c r="B69" s="12" t="s">
        <v>481</v>
      </c>
      <c r="C69" s="8" t="s">
        <v>140</v>
      </c>
      <c r="D69" s="9" t="s">
        <v>21</v>
      </c>
      <c r="E69" s="18" t="s">
        <v>119</v>
      </c>
      <c r="F69" s="13">
        <v>45261</v>
      </c>
      <c r="G69" s="13">
        <v>45444</v>
      </c>
      <c r="H69" s="14">
        <v>75000</v>
      </c>
      <c r="I69" s="14">
        <v>6309.38</v>
      </c>
      <c r="J69" s="14">
        <v>0</v>
      </c>
      <c r="K69" s="14">
        <f t="shared" si="86"/>
        <v>2152.5</v>
      </c>
      <c r="L69" s="14">
        <f t="shared" si="87"/>
        <v>5325</v>
      </c>
      <c r="M69" s="70">
        <v>862.5</v>
      </c>
      <c r="N69" s="14">
        <f t="shared" si="88"/>
        <v>2280</v>
      </c>
      <c r="O69" s="77">
        <f t="shared" si="90"/>
        <v>5317.5</v>
      </c>
      <c r="P69" s="14">
        <f t="shared" si="94"/>
        <v>15937.5</v>
      </c>
      <c r="Q69" s="14">
        <v>15596</v>
      </c>
      <c r="R69" s="14">
        <f t="shared" si="95"/>
        <v>26337.88</v>
      </c>
      <c r="S69" s="14">
        <f t="shared" si="96"/>
        <v>11505</v>
      </c>
      <c r="T69" s="14">
        <f t="shared" si="91"/>
        <v>48662.12</v>
      </c>
      <c r="U69" s="92"/>
      <c r="V69" s="90"/>
    </row>
    <row r="70" spans="1:22" s="16" customFormat="1" ht="24.95" customHeight="1" x14ac:dyDescent="0.25">
      <c r="A70" s="9">
        <v>46</v>
      </c>
      <c r="B70" s="12" t="s">
        <v>242</v>
      </c>
      <c r="C70" s="8" t="s">
        <v>140</v>
      </c>
      <c r="D70" s="9" t="s">
        <v>21</v>
      </c>
      <c r="E70" s="18" t="s">
        <v>118</v>
      </c>
      <c r="F70" s="69">
        <v>45292</v>
      </c>
      <c r="G70" s="69">
        <v>45474</v>
      </c>
      <c r="H70" s="14">
        <v>75000</v>
      </c>
      <c r="I70" s="14">
        <v>0</v>
      </c>
      <c r="J70" s="14">
        <v>0</v>
      </c>
      <c r="K70" s="14">
        <f t="shared" si="86"/>
        <v>2152.5</v>
      </c>
      <c r="L70" s="14">
        <f t="shared" si="87"/>
        <v>5325</v>
      </c>
      <c r="M70" s="36">
        <v>862.5</v>
      </c>
      <c r="N70" s="14">
        <f t="shared" si="88"/>
        <v>2280</v>
      </c>
      <c r="O70" s="77">
        <f t="shared" si="90"/>
        <v>5317.5</v>
      </c>
      <c r="P70" s="14">
        <f t="shared" si="94"/>
        <v>15937.5</v>
      </c>
      <c r="Q70" s="14">
        <v>0</v>
      </c>
      <c r="R70" s="14">
        <f t="shared" si="95"/>
        <v>4432.5</v>
      </c>
      <c r="S70" s="14">
        <f t="shared" si="96"/>
        <v>11505</v>
      </c>
      <c r="T70" s="14">
        <f t="shared" si="91"/>
        <v>70567.5</v>
      </c>
      <c r="U70" s="92"/>
      <c r="V70" s="90"/>
    </row>
    <row r="71" spans="1:22" s="16" customFormat="1" ht="24.95" customHeight="1" x14ac:dyDescent="0.25">
      <c r="A71" s="9">
        <v>47</v>
      </c>
      <c r="B71" s="12" t="s">
        <v>531</v>
      </c>
      <c r="C71" s="8" t="s">
        <v>140</v>
      </c>
      <c r="D71" s="9" t="s">
        <v>21</v>
      </c>
      <c r="E71" s="18" t="s">
        <v>119</v>
      </c>
      <c r="F71" s="13">
        <v>45280</v>
      </c>
      <c r="G71" s="13">
        <v>45463</v>
      </c>
      <c r="H71" s="14">
        <v>60000</v>
      </c>
      <c r="I71" s="14">
        <v>3486.68</v>
      </c>
      <c r="J71" s="14">
        <v>0</v>
      </c>
      <c r="K71" s="14">
        <f t="shared" si="86"/>
        <v>1722</v>
      </c>
      <c r="L71" s="14">
        <f t="shared" si="87"/>
        <v>4260</v>
      </c>
      <c r="M71" s="14">
        <f t="shared" ref="M71:M73" si="98">H71*1.15%</f>
        <v>690</v>
      </c>
      <c r="N71" s="14">
        <f t="shared" si="88"/>
        <v>1824</v>
      </c>
      <c r="O71" s="77">
        <f t="shared" si="90"/>
        <v>4254</v>
      </c>
      <c r="P71" s="14">
        <f t="shared" ref="P71" si="99">K71+L71+M71+N71+O71</f>
        <v>12750</v>
      </c>
      <c r="Q71" s="14">
        <f t="shared" ref="Q71" si="100">J71</f>
        <v>0</v>
      </c>
      <c r="R71" s="14">
        <f t="shared" ref="R71" si="101">I71+K71+N71+Q71</f>
        <v>7032.68</v>
      </c>
      <c r="S71" s="14">
        <f t="shared" ref="S71" si="102">L71+M71+O71</f>
        <v>9204</v>
      </c>
      <c r="T71" s="14">
        <f t="shared" ref="T71" si="103">H71-R71</f>
        <v>52967.32</v>
      </c>
      <c r="U71" s="92"/>
      <c r="V71" s="90"/>
    </row>
    <row r="72" spans="1:22" s="16" customFormat="1" ht="24.95" customHeight="1" x14ac:dyDescent="0.25">
      <c r="A72" s="9">
        <v>48</v>
      </c>
      <c r="B72" s="12" t="s">
        <v>532</v>
      </c>
      <c r="C72" s="8" t="s">
        <v>140</v>
      </c>
      <c r="D72" s="9" t="s">
        <v>21</v>
      </c>
      <c r="E72" s="18" t="s">
        <v>118</v>
      </c>
      <c r="F72" s="13">
        <v>45323</v>
      </c>
      <c r="G72" s="13">
        <v>45505</v>
      </c>
      <c r="H72" s="14">
        <v>80000</v>
      </c>
      <c r="I72" s="14">
        <v>6972</v>
      </c>
      <c r="J72" s="14">
        <v>0</v>
      </c>
      <c r="K72" s="14">
        <f t="shared" si="86"/>
        <v>2296</v>
      </c>
      <c r="L72" s="14">
        <f t="shared" si="87"/>
        <v>5680</v>
      </c>
      <c r="M72" s="54">
        <v>890.22</v>
      </c>
      <c r="N72" s="14">
        <f t="shared" si="88"/>
        <v>2432</v>
      </c>
      <c r="O72" s="77">
        <f t="shared" si="90"/>
        <v>5672</v>
      </c>
      <c r="P72" s="14">
        <f>K72+L72+M72+N72+O72</f>
        <v>16970.22</v>
      </c>
      <c r="Q72" s="14">
        <v>1715.46</v>
      </c>
      <c r="R72" s="14">
        <f>I72+K72+N72+Q72</f>
        <v>13415.46</v>
      </c>
      <c r="S72" s="14">
        <f>L72+M72+O72</f>
        <v>12242.22</v>
      </c>
      <c r="T72" s="14">
        <f>H72-R72</f>
        <v>66584.539999999994</v>
      </c>
      <c r="U72" s="92"/>
      <c r="V72" s="90"/>
    </row>
    <row r="73" spans="1:22" s="60" customFormat="1" ht="24.95" customHeight="1" x14ac:dyDescent="0.25">
      <c r="A73" s="9">
        <v>49</v>
      </c>
      <c r="B73" s="50" t="s">
        <v>446</v>
      </c>
      <c r="C73" s="51" t="s">
        <v>140</v>
      </c>
      <c r="D73" s="52" t="s">
        <v>21</v>
      </c>
      <c r="E73" s="55" t="s">
        <v>119</v>
      </c>
      <c r="F73" s="13">
        <v>45231</v>
      </c>
      <c r="G73" s="13">
        <v>45413</v>
      </c>
      <c r="H73" s="54">
        <v>70000</v>
      </c>
      <c r="I73" s="54">
        <v>5368.48</v>
      </c>
      <c r="J73" s="54">
        <v>0</v>
      </c>
      <c r="K73" s="14">
        <f t="shared" si="86"/>
        <v>2009</v>
      </c>
      <c r="L73" s="14">
        <f t="shared" si="87"/>
        <v>4970</v>
      </c>
      <c r="M73" s="14">
        <f t="shared" si="98"/>
        <v>805</v>
      </c>
      <c r="N73" s="14">
        <f t="shared" si="88"/>
        <v>2128</v>
      </c>
      <c r="O73" s="77">
        <f t="shared" si="90"/>
        <v>4963</v>
      </c>
      <c r="P73" s="54">
        <f t="shared" ref="P73" si="104">K73+L73+M73+N73+O73</f>
        <v>14875</v>
      </c>
      <c r="Q73" s="54">
        <v>0</v>
      </c>
      <c r="R73" s="54">
        <f t="shared" ref="R73" si="105">I73+K73+N73+Q73</f>
        <v>9505.48</v>
      </c>
      <c r="S73" s="54">
        <f t="shared" ref="S73" si="106">L73+M73+O73</f>
        <v>10738</v>
      </c>
      <c r="T73" s="54">
        <f t="shared" ref="T73" si="107">H73-R73</f>
        <v>60494.52</v>
      </c>
      <c r="U73" s="92"/>
      <c r="V73" s="90"/>
    </row>
    <row r="74" spans="1:22" s="16" customFormat="1" ht="24.95" customHeight="1" x14ac:dyDescent="0.25">
      <c r="A74" s="9">
        <v>50</v>
      </c>
      <c r="B74" s="12" t="s">
        <v>533</v>
      </c>
      <c r="C74" s="8" t="s">
        <v>140</v>
      </c>
      <c r="D74" s="9" t="s">
        <v>21</v>
      </c>
      <c r="E74" s="18" t="s">
        <v>119</v>
      </c>
      <c r="F74" s="13">
        <v>45261</v>
      </c>
      <c r="G74" s="13">
        <v>45444</v>
      </c>
      <c r="H74" s="14">
        <v>75000</v>
      </c>
      <c r="I74" s="14">
        <v>6309.38</v>
      </c>
      <c r="J74" s="14">
        <v>0</v>
      </c>
      <c r="K74" s="14">
        <f t="shared" si="86"/>
        <v>2152.5</v>
      </c>
      <c r="L74" s="14">
        <f t="shared" si="87"/>
        <v>5325</v>
      </c>
      <c r="M74" s="70">
        <v>862.5</v>
      </c>
      <c r="N74" s="14">
        <f t="shared" si="88"/>
        <v>2280</v>
      </c>
      <c r="O74" s="77">
        <f t="shared" si="90"/>
        <v>5317.5</v>
      </c>
      <c r="P74" s="14">
        <f t="shared" si="94"/>
        <v>15937.5</v>
      </c>
      <c r="Q74" s="14">
        <f>J74</f>
        <v>0</v>
      </c>
      <c r="R74" s="14">
        <f t="shared" si="95"/>
        <v>10741.88</v>
      </c>
      <c r="S74" s="14">
        <f t="shared" si="96"/>
        <v>11505</v>
      </c>
      <c r="T74" s="14">
        <f t="shared" si="91"/>
        <v>64258.12</v>
      </c>
      <c r="U74" s="92"/>
      <c r="V74" s="90"/>
    </row>
    <row r="75" spans="1:22" s="16" customFormat="1" ht="24.95" customHeight="1" x14ac:dyDescent="0.25">
      <c r="A75" s="9">
        <v>51</v>
      </c>
      <c r="B75" s="12" t="s">
        <v>491</v>
      </c>
      <c r="C75" s="8" t="s">
        <v>140</v>
      </c>
      <c r="D75" s="9" t="s">
        <v>21</v>
      </c>
      <c r="E75" s="9" t="s">
        <v>119</v>
      </c>
      <c r="F75" s="13">
        <v>45352</v>
      </c>
      <c r="G75" s="13">
        <v>45536</v>
      </c>
      <c r="H75" s="14">
        <v>80000</v>
      </c>
      <c r="I75" s="14">
        <v>7400.87</v>
      </c>
      <c r="J75" s="14">
        <v>0</v>
      </c>
      <c r="K75" s="14">
        <f t="shared" si="86"/>
        <v>2296</v>
      </c>
      <c r="L75" s="14">
        <f t="shared" si="87"/>
        <v>5680</v>
      </c>
      <c r="M75" s="14">
        <v>890.22</v>
      </c>
      <c r="N75" s="14">
        <f t="shared" si="88"/>
        <v>2432</v>
      </c>
      <c r="O75" s="77">
        <f t="shared" si="90"/>
        <v>5672</v>
      </c>
      <c r="P75" s="14">
        <f>K75+L75+M75+N75+O75</f>
        <v>16970.22</v>
      </c>
      <c r="Q75" s="14">
        <v>0</v>
      </c>
      <c r="R75" s="14">
        <f>I75+K75+N75+Q75</f>
        <v>12128.87</v>
      </c>
      <c r="S75" s="14">
        <f>L75+M75+O75</f>
        <v>12242.22</v>
      </c>
      <c r="T75" s="14">
        <f>H75-R75</f>
        <v>67871.13</v>
      </c>
      <c r="U75" s="92"/>
      <c r="V75" s="90"/>
    </row>
    <row r="76" spans="1:22" s="48" customFormat="1" ht="24.95" customHeight="1" x14ac:dyDescent="0.3">
      <c r="A76" s="24" t="s">
        <v>31</v>
      </c>
      <c r="B76" s="10"/>
      <c r="C76" s="10"/>
      <c r="D76" s="10"/>
      <c r="E76" s="10"/>
      <c r="F76" s="23"/>
      <c r="G76" s="23"/>
      <c r="H76" s="10"/>
      <c r="I76" s="10"/>
      <c r="J76" s="10"/>
      <c r="K76" s="10"/>
      <c r="L76" s="10"/>
      <c r="M76" s="33"/>
      <c r="N76" s="10"/>
      <c r="O76" s="10"/>
      <c r="P76" s="10"/>
      <c r="Q76" s="10"/>
      <c r="R76" s="10"/>
      <c r="S76" s="10"/>
      <c r="T76" s="10"/>
      <c r="U76" s="92"/>
      <c r="V76" s="90"/>
    </row>
    <row r="77" spans="1:22" s="11" customFormat="1" ht="24.95" customHeight="1" x14ac:dyDescent="0.25">
      <c r="A77" s="9">
        <v>52</v>
      </c>
      <c r="B77" s="12" t="s">
        <v>215</v>
      </c>
      <c r="C77" s="8" t="s">
        <v>28</v>
      </c>
      <c r="D77" s="9" t="s">
        <v>21</v>
      </c>
      <c r="E77" s="18" t="s">
        <v>118</v>
      </c>
      <c r="F77" s="13">
        <v>45231</v>
      </c>
      <c r="G77" s="13">
        <v>45413</v>
      </c>
      <c r="H77" s="14">
        <v>110000</v>
      </c>
      <c r="I77" s="14">
        <v>14457.62</v>
      </c>
      <c r="J77" s="14">
        <v>0</v>
      </c>
      <c r="K77" s="14">
        <f t="shared" ref="K77:K82" si="108">H77*2.87%</f>
        <v>3157</v>
      </c>
      <c r="L77" s="14">
        <f t="shared" ref="L77:L82" si="109">H77*7.1%</f>
        <v>7810</v>
      </c>
      <c r="M77" s="57">
        <v>890.22</v>
      </c>
      <c r="N77" s="14">
        <f t="shared" ref="N77:N82" si="110">H77*3.04%</f>
        <v>3344</v>
      </c>
      <c r="O77" s="14">
        <f t="shared" ref="O77:O82" si="111">H77*7.09%</f>
        <v>7799</v>
      </c>
      <c r="P77" s="14">
        <f t="shared" ref="P77:P82" si="112">K77+L77+M77+N77+O77</f>
        <v>23000.22</v>
      </c>
      <c r="Q77" s="14">
        <f t="shared" ref="Q77:Q82" si="113">J77</f>
        <v>0</v>
      </c>
      <c r="R77" s="14">
        <f t="shared" ref="R77:R82" si="114">I77+K77+N77+Q77</f>
        <v>20958.62</v>
      </c>
      <c r="S77" s="14">
        <f t="shared" ref="S77:S82" si="115">L77+M77+O77</f>
        <v>16499.22</v>
      </c>
      <c r="T77" s="14">
        <f t="shared" ref="T77:T82" si="116">H77-R77</f>
        <v>89041.38</v>
      </c>
      <c r="U77" s="92"/>
      <c r="V77" s="90"/>
    </row>
    <row r="78" spans="1:22" s="16" customFormat="1" ht="24.95" customHeight="1" x14ac:dyDescent="0.25">
      <c r="A78" s="9">
        <v>53</v>
      </c>
      <c r="B78" s="12" t="s">
        <v>105</v>
      </c>
      <c r="C78" s="8" t="s">
        <v>29</v>
      </c>
      <c r="D78" s="9" t="s">
        <v>21</v>
      </c>
      <c r="E78" s="18" t="s">
        <v>119</v>
      </c>
      <c r="F78" s="13">
        <v>45200</v>
      </c>
      <c r="G78" s="13">
        <v>45383</v>
      </c>
      <c r="H78" s="14">
        <v>75000</v>
      </c>
      <c r="I78" s="14">
        <v>6309.38</v>
      </c>
      <c r="J78" s="14">
        <v>0</v>
      </c>
      <c r="K78" s="14">
        <f t="shared" si="108"/>
        <v>2152.5</v>
      </c>
      <c r="L78" s="14">
        <f t="shared" si="109"/>
        <v>5325</v>
      </c>
      <c r="M78" s="36">
        <v>862.5</v>
      </c>
      <c r="N78" s="14">
        <f t="shared" si="110"/>
        <v>2280</v>
      </c>
      <c r="O78" s="14">
        <f t="shared" si="111"/>
        <v>5317.5</v>
      </c>
      <c r="P78" s="14">
        <f t="shared" ref="P78" si="117">K78+L78+M78+N78+O78</f>
        <v>15937.5</v>
      </c>
      <c r="Q78" s="14">
        <v>7796</v>
      </c>
      <c r="R78" s="14">
        <f t="shared" ref="R78" si="118">I78+K78+N78+Q78</f>
        <v>18537.88</v>
      </c>
      <c r="S78" s="14">
        <f t="shared" ref="S78" si="119">L78+M78+O78</f>
        <v>11505</v>
      </c>
      <c r="T78" s="14">
        <f t="shared" si="116"/>
        <v>56462.12</v>
      </c>
      <c r="U78" s="92"/>
      <c r="V78" s="90"/>
    </row>
    <row r="79" spans="1:22" s="16" customFormat="1" ht="24.95" customHeight="1" x14ac:dyDescent="0.25">
      <c r="A79" s="9">
        <v>54</v>
      </c>
      <c r="B79" s="12" t="s">
        <v>571</v>
      </c>
      <c r="C79" s="8" t="s">
        <v>140</v>
      </c>
      <c r="D79" s="9" t="s">
        <v>21</v>
      </c>
      <c r="E79" s="9" t="s">
        <v>118</v>
      </c>
      <c r="F79" s="69">
        <v>45316</v>
      </c>
      <c r="G79" s="69">
        <v>45498</v>
      </c>
      <c r="H79" s="14">
        <v>75000</v>
      </c>
      <c r="I79" s="14">
        <v>0</v>
      </c>
      <c r="J79" s="14">
        <v>0</v>
      </c>
      <c r="K79" s="14">
        <f t="shared" si="108"/>
        <v>2152.5</v>
      </c>
      <c r="L79" s="14">
        <f t="shared" si="109"/>
        <v>5325</v>
      </c>
      <c r="M79" s="70">
        <v>862.5</v>
      </c>
      <c r="N79" s="14">
        <f t="shared" si="110"/>
        <v>2280</v>
      </c>
      <c r="O79" s="14">
        <f t="shared" si="111"/>
        <v>5317.5</v>
      </c>
      <c r="P79" s="14">
        <f t="shared" si="112"/>
        <v>15937.5</v>
      </c>
      <c r="Q79" s="14">
        <f t="shared" si="113"/>
        <v>0</v>
      </c>
      <c r="R79" s="14">
        <f t="shared" si="114"/>
        <v>4432.5</v>
      </c>
      <c r="S79" s="14">
        <f t="shared" si="115"/>
        <v>11505</v>
      </c>
      <c r="T79" s="14">
        <f t="shared" si="116"/>
        <v>70567.5</v>
      </c>
      <c r="U79" s="92"/>
      <c r="V79" s="90"/>
    </row>
    <row r="80" spans="1:22" s="16" customFormat="1" ht="24.95" customHeight="1" x14ac:dyDescent="0.25">
      <c r="A80" s="9">
        <v>55</v>
      </c>
      <c r="B80" s="12" t="s">
        <v>572</v>
      </c>
      <c r="C80" s="8" t="s">
        <v>140</v>
      </c>
      <c r="D80" s="9" t="s">
        <v>21</v>
      </c>
      <c r="E80" s="9" t="s">
        <v>118</v>
      </c>
      <c r="F80" s="13">
        <v>45231</v>
      </c>
      <c r="G80" s="13">
        <v>45413</v>
      </c>
      <c r="H80" s="14">
        <v>75000</v>
      </c>
      <c r="I80" s="14">
        <v>6309.38</v>
      </c>
      <c r="J80" s="14">
        <v>0</v>
      </c>
      <c r="K80" s="14">
        <f t="shared" si="108"/>
        <v>2152.5</v>
      </c>
      <c r="L80" s="14">
        <f t="shared" si="109"/>
        <v>5325</v>
      </c>
      <c r="M80" s="70">
        <v>862.5</v>
      </c>
      <c r="N80" s="14">
        <f t="shared" si="110"/>
        <v>2280</v>
      </c>
      <c r="O80" s="14">
        <f t="shared" si="111"/>
        <v>5317.5</v>
      </c>
      <c r="P80" s="14">
        <f t="shared" si="112"/>
        <v>15937.5</v>
      </c>
      <c r="Q80" s="14">
        <f t="shared" si="113"/>
        <v>0</v>
      </c>
      <c r="R80" s="14">
        <f t="shared" si="114"/>
        <v>10741.88</v>
      </c>
      <c r="S80" s="14">
        <f t="shared" si="115"/>
        <v>11505</v>
      </c>
      <c r="T80" s="14">
        <f t="shared" si="116"/>
        <v>64258.12</v>
      </c>
      <c r="U80" s="92"/>
      <c r="V80" s="90"/>
    </row>
    <row r="81" spans="1:22" s="16" customFormat="1" ht="24.95" customHeight="1" x14ac:dyDescent="0.25">
      <c r="A81" s="9">
        <v>56</v>
      </c>
      <c r="B81" s="12" t="s">
        <v>223</v>
      </c>
      <c r="C81" s="8" t="s">
        <v>140</v>
      </c>
      <c r="D81" s="9" t="s">
        <v>21</v>
      </c>
      <c r="E81" s="9" t="s">
        <v>118</v>
      </c>
      <c r="F81" s="13">
        <v>45231</v>
      </c>
      <c r="G81" s="13">
        <v>45413</v>
      </c>
      <c r="H81" s="14">
        <v>80000</v>
      </c>
      <c r="I81" s="14">
        <v>7400.87</v>
      </c>
      <c r="J81" s="14">
        <v>0</v>
      </c>
      <c r="K81" s="14">
        <f t="shared" si="108"/>
        <v>2296</v>
      </c>
      <c r="L81" s="14">
        <f t="shared" si="109"/>
        <v>5680</v>
      </c>
      <c r="M81" s="70">
        <v>890.22</v>
      </c>
      <c r="N81" s="14">
        <f t="shared" si="110"/>
        <v>2432</v>
      </c>
      <c r="O81" s="14">
        <f t="shared" si="111"/>
        <v>5672</v>
      </c>
      <c r="P81" s="14">
        <f t="shared" si="112"/>
        <v>16970.22</v>
      </c>
      <c r="Q81" s="14">
        <f t="shared" si="113"/>
        <v>0</v>
      </c>
      <c r="R81" s="14">
        <f t="shared" si="114"/>
        <v>12128.87</v>
      </c>
      <c r="S81" s="14">
        <f t="shared" si="115"/>
        <v>12242.22</v>
      </c>
      <c r="T81" s="14">
        <f t="shared" si="116"/>
        <v>67871.13</v>
      </c>
      <c r="U81" s="92"/>
      <c r="V81" s="90"/>
    </row>
    <row r="82" spans="1:22" s="16" customFormat="1" ht="24.95" customHeight="1" x14ac:dyDescent="0.25">
      <c r="A82" s="9">
        <v>57</v>
      </c>
      <c r="B82" s="12" t="s">
        <v>180</v>
      </c>
      <c r="C82" s="8" t="s">
        <v>140</v>
      </c>
      <c r="D82" s="9" t="s">
        <v>21</v>
      </c>
      <c r="E82" s="9" t="s">
        <v>119</v>
      </c>
      <c r="F82" s="69">
        <v>45316</v>
      </c>
      <c r="G82" s="69">
        <v>45498</v>
      </c>
      <c r="H82" s="14">
        <v>75000</v>
      </c>
      <c r="I82" s="14">
        <v>6309.38</v>
      </c>
      <c r="J82" s="14">
        <v>0</v>
      </c>
      <c r="K82" s="14">
        <f t="shared" si="108"/>
        <v>2152.5</v>
      </c>
      <c r="L82" s="14">
        <f t="shared" si="109"/>
        <v>5325</v>
      </c>
      <c r="M82" s="36">
        <v>862.5</v>
      </c>
      <c r="N82" s="14">
        <f t="shared" si="110"/>
        <v>2280</v>
      </c>
      <c r="O82" s="14">
        <f t="shared" si="111"/>
        <v>5317.5</v>
      </c>
      <c r="P82" s="14">
        <f t="shared" si="112"/>
        <v>15937.5</v>
      </c>
      <c r="Q82" s="14">
        <f t="shared" si="113"/>
        <v>0</v>
      </c>
      <c r="R82" s="14">
        <f t="shared" si="114"/>
        <v>10741.88</v>
      </c>
      <c r="S82" s="14">
        <f t="shared" si="115"/>
        <v>11505</v>
      </c>
      <c r="T82" s="14">
        <f t="shared" si="116"/>
        <v>64258.12</v>
      </c>
      <c r="U82" s="92"/>
      <c r="V82" s="90"/>
    </row>
    <row r="83" spans="1:22" s="48" customFormat="1" ht="24.95" customHeight="1" x14ac:dyDescent="0.3">
      <c r="A83" s="38" t="s">
        <v>268</v>
      </c>
      <c r="B83" s="10"/>
      <c r="C83" s="10"/>
      <c r="D83" s="10"/>
      <c r="E83" s="10"/>
      <c r="F83" s="23"/>
      <c r="G83" s="23"/>
      <c r="H83" s="10"/>
      <c r="I83" s="10"/>
      <c r="J83" s="10"/>
      <c r="K83" s="10"/>
      <c r="L83" s="10"/>
      <c r="M83" s="33"/>
      <c r="N83" s="10"/>
      <c r="O83" s="10"/>
      <c r="P83" s="10"/>
      <c r="Q83" s="10"/>
      <c r="R83" s="10"/>
      <c r="S83" s="10"/>
      <c r="T83" s="10"/>
      <c r="U83" s="92"/>
      <c r="V83" s="90"/>
    </row>
    <row r="84" spans="1:22" s="16" customFormat="1" ht="24.95" customHeight="1" x14ac:dyDescent="0.25">
      <c r="A84" s="9">
        <v>58</v>
      </c>
      <c r="B84" s="12" t="s">
        <v>98</v>
      </c>
      <c r="C84" s="8" t="s">
        <v>29</v>
      </c>
      <c r="D84" s="9" t="s">
        <v>21</v>
      </c>
      <c r="E84" s="18" t="s">
        <v>119</v>
      </c>
      <c r="F84" s="13">
        <v>45352</v>
      </c>
      <c r="G84" s="13">
        <v>45536</v>
      </c>
      <c r="H84" s="14">
        <v>60000</v>
      </c>
      <c r="I84" s="14">
        <v>3486.68</v>
      </c>
      <c r="J84" s="14">
        <v>0</v>
      </c>
      <c r="K84" s="14">
        <f t="shared" ref="K84:K89" si="120">H84*2.87%</f>
        <v>1722</v>
      </c>
      <c r="L84" s="14">
        <f t="shared" ref="L84:L89" si="121">H84*7.1%</f>
        <v>4260</v>
      </c>
      <c r="M84" s="36">
        <f t="shared" ref="M84" si="122">H84*1.15%</f>
        <v>690</v>
      </c>
      <c r="N84" s="14">
        <f t="shared" ref="N84:N89" si="123">H84*3.04%</f>
        <v>1824</v>
      </c>
      <c r="O84" s="14">
        <f>H84*7.09%</f>
        <v>4254</v>
      </c>
      <c r="P84" s="14">
        <f t="shared" ref="P84" si="124">K84+L84+M84+N84+O84</f>
        <v>12750</v>
      </c>
      <c r="Q84" s="14">
        <v>10046</v>
      </c>
      <c r="R84" s="14">
        <f t="shared" ref="R84" si="125">I84+K84+N84+Q84</f>
        <v>17078.68</v>
      </c>
      <c r="S84" s="14">
        <f t="shared" ref="S84" si="126">L84+M84+O84</f>
        <v>9204</v>
      </c>
      <c r="T84" s="14">
        <f t="shared" ref="T84:T89" si="127">H84-R84</f>
        <v>42921.32</v>
      </c>
      <c r="U84" s="92"/>
      <c r="V84" s="90"/>
    </row>
    <row r="85" spans="1:22" s="16" customFormat="1" ht="24.95" customHeight="1" x14ac:dyDescent="0.25">
      <c r="A85" s="9">
        <v>59</v>
      </c>
      <c r="B85" s="12" t="s">
        <v>171</v>
      </c>
      <c r="C85" s="8" t="s">
        <v>30</v>
      </c>
      <c r="D85" s="9" t="s">
        <v>21</v>
      </c>
      <c r="E85" s="9" t="s">
        <v>119</v>
      </c>
      <c r="F85" s="69">
        <v>45316</v>
      </c>
      <c r="G85" s="69">
        <v>45498</v>
      </c>
      <c r="H85" s="14">
        <v>55000</v>
      </c>
      <c r="I85" s="14">
        <v>2559.6799999999998</v>
      </c>
      <c r="J85" s="14">
        <v>0</v>
      </c>
      <c r="K85" s="14">
        <f t="shared" si="120"/>
        <v>1578.5</v>
      </c>
      <c r="L85" s="14">
        <f t="shared" si="121"/>
        <v>3905</v>
      </c>
      <c r="M85" s="36">
        <f t="shared" ref="M85:M89" si="128">H85*1.15%</f>
        <v>632.5</v>
      </c>
      <c r="N85" s="14">
        <f t="shared" si="123"/>
        <v>1672</v>
      </c>
      <c r="O85" s="14">
        <f t="shared" ref="O85:O95" si="129">H85*7.09%</f>
        <v>3899.5</v>
      </c>
      <c r="P85" s="14">
        <f t="shared" ref="P85:P89" si="130">K85+L85+M85+N85+O85</f>
        <v>11687.5</v>
      </c>
      <c r="Q85" s="14">
        <f t="shared" ref="Q85" si="131">J85</f>
        <v>0</v>
      </c>
      <c r="R85" s="14">
        <f t="shared" ref="R85:R89" si="132">I85+K85+N85+Q85</f>
        <v>5810.18</v>
      </c>
      <c r="S85" s="14">
        <f t="shared" ref="S85:S89" si="133">L85+M85+O85</f>
        <v>8437</v>
      </c>
      <c r="T85" s="14">
        <f t="shared" si="127"/>
        <v>49189.82</v>
      </c>
      <c r="U85" s="92"/>
      <c r="V85" s="90"/>
    </row>
    <row r="86" spans="1:22" s="16" customFormat="1" ht="24.95" customHeight="1" x14ac:dyDescent="0.25">
      <c r="A86" s="9">
        <v>60</v>
      </c>
      <c r="B86" s="12" t="s">
        <v>174</v>
      </c>
      <c r="C86" s="8" t="s">
        <v>140</v>
      </c>
      <c r="D86" s="9" t="s">
        <v>21</v>
      </c>
      <c r="E86" s="9" t="s">
        <v>119</v>
      </c>
      <c r="F86" s="69">
        <v>45316</v>
      </c>
      <c r="G86" s="69">
        <v>45498</v>
      </c>
      <c r="H86" s="14">
        <v>60000</v>
      </c>
      <c r="I86" s="14">
        <v>3486.68</v>
      </c>
      <c r="J86" s="14">
        <v>0</v>
      </c>
      <c r="K86" s="14">
        <f t="shared" si="120"/>
        <v>1722</v>
      </c>
      <c r="L86" s="14">
        <f t="shared" si="121"/>
        <v>4260</v>
      </c>
      <c r="M86" s="36">
        <f t="shared" si="128"/>
        <v>690</v>
      </c>
      <c r="N86" s="14">
        <f t="shared" si="123"/>
        <v>1824</v>
      </c>
      <c r="O86" s="14">
        <f t="shared" si="129"/>
        <v>4254</v>
      </c>
      <c r="P86" s="14">
        <f t="shared" si="130"/>
        <v>12750</v>
      </c>
      <c r="Q86" s="14">
        <v>7146</v>
      </c>
      <c r="R86" s="14">
        <f>I86+K86+N86+Q86</f>
        <v>14178.68</v>
      </c>
      <c r="S86" s="14">
        <f t="shared" si="133"/>
        <v>9204</v>
      </c>
      <c r="T86" s="14">
        <f t="shared" si="127"/>
        <v>45821.32</v>
      </c>
      <c r="U86" s="92"/>
      <c r="V86" s="90"/>
    </row>
    <row r="87" spans="1:22" s="16" customFormat="1" ht="24.95" customHeight="1" x14ac:dyDescent="0.25">
      <c r="A87" s="9">
        <v>61</v>
      </c>
      <c r="B87" s="12" t="s">
        <v>183</v>
      </c>
      <c r="C87" s="8" t="s">
        <v>140</v>
      </c>
      <c r="D87" s="9" t="s">
        <v>21</v>
      </c>
      <c r="E87" s="9" t="s">
        <v>119</v>
      </c>
      <c r="F87" s="69">
        <v>45316</v>
      </c>
      <c r="G87" s="69">
        <v>45498</v>
      </c>
      <c r="H87" s="14">
        <v>75000</v>
      </c>
      <c r="I87" s="14">
        <v>6309.38</v>
      </c>
      <c r="J87" s="14">
        <v>0</v>
      </c>
      <c r="K87" s="14">
        <f t="shared" si="120"/>
        <v>2152.5</v>
      </c>
      <c r="L87" s="14">
        <f t="shared" si="121"/>
        <v>5325</v>
      </c>
      <c r="M87" s="14">
        <v>862.5</v>
      </c>
      <c r="N87" s="14">
        <f t="shared" si="123"/>
        <v>2280</v>
      </c>
      <c r="O87" s="14">
        <f t="shared" si="129"/>
        <v>5317.5</v>
      </c>
      <c r="P87" s="14">
        <f>K87+L87+M87+N87+O87</f>
        <v>15937.5</v>
      </c>
      <c r="Q87" s="14">
        <f>J87</f>
        <v>0</v>
      </c>
      <c r="R87" s="14">
        <f>I87+K87+N87+Q87</f>
        <v>10741.88</v>
      </c>
      <c r="S87" s="14">
        <f>L87+M87+O87</f>
        <v>11505</v>
      </c>
      <c r="T87" s="14">
        <f t="shared" si="127"/>
        <v>64258.12</v>
      </c>
      <c r="U87" s="92"/>
      <c r="V87" s="90"/>
    </row>
    <row r="88" spans="1:22" s="16" customFormat="1" ht="24.95" customHeight="1" x14ac:dyDescent="0.25">
      <c r="A88" s="9">
        <v>62</v>
      </c>
      <c r="B88" s="12" t="s">
        <v>573</v>
      </c>
      <c r="C88" s="8" t="s">
        <v>140</v>
      </c>
      <c r="D88" s="9" t="s">
        <v>21</v>
      </c>
      <c r="E88" s="9" t="s">
        <v>118</v>
      </c>
      <c r="F88" s="13">
        <v>45352</v>
      </c>
      <c r="G88" s="13">
        <v>45536</v>
      </c>
      <c r="H88" s="14">
        <v>60000</v>
      </c>
      <c r="I88" s="14">
        <v>3486.68</v>
      </c>
      <c r="J88" s="14">
        <v>0</v>
      </c>
      <c r="K88" s="14">
        <f t="shared" si="120"/>
        <v>1722</v>
      </c>
      <c r="L88" s="14">
        <f t="shared" si="121"/>
        <v>4260</v>
      </c>
      <c r="M88" s="36">
        <f t="shared" ref="M88" si="134">H88*1.15%</f>
        <v>690</v>
      </c>
      <c r="N88" s="14">
        <f t="shared" si="123"/>
        <v>1824</v>
      </c>
      <c r="O88" s="14">
        <f t="shared" si="129"/>
        <v>4254</v>
      </c>
      <c r="P88" s="14">
        <f t="shared" ref="P88" si="135">K88+L88+M88+N88+O88</f>
        <v>12750</v>
      </c>
      <c r="Q88" s="14">
        <v>0</v>
      </c>
      <c r="R88" s="14">
        <f t="shared" ref="R88" si="136">I88+K88+N88+Q88</f>
        <v>7032.68</v>
      </c>
      <c r="S88" s="14">
        <f t="shared" ref="S88" si="137">L88+M88+O88</f>
        <v>9204</v>
      </c>
      <c r="T88" s="14">
        <f t="shared" si="127"/>
        <v>52967.32</v>
      </c>
      <c r="U88" s="92"/>
      <c r="V88" s="90"/>
    </row>
    <row r="89" spans="1:22" s="16" customFormat="1" ht="24.95" customHeight="1" x14ac:dyDescent="0.25">
      <c r="A89" s="9">
        <v>63</v>
      </c>
      <c r="B89" s="12" t="s">
        <v>132</v>
      </c>
      <c r="C89" s="8" t="s">
        <v>140</v>
      </c>
      <c r="D89" s="9" t="s">
        <v>21</v>
      </c>
      <c r="E89" s="18" t="s">
        <v>119</v>
      </c>
      <c r="F89" s="69">
        <v>45292</v>
      </c>
      <c r="G89" s="69">
        <v>45474</v>
      </c>
      <c r="H89" s="14">
        <v>60000</v>
      </c>
      <c r="I89" s="14">
        <v>3143.58</v>
      </c>
      <c r="J89" s="14">
        <v>0</v>
      </c>
      <c r="K89" s="14">
        <f t="shared" si="120"/>
        <v>1722</v>
      </c>
      <c r="L89" s="14">
        <f t="shared" si="121"/>
        <v>4260</v>
      </c>
      <c r="M89" s="36">
        <f t="shared" si="128"/>
        <v>690</v>
      </c>
      <c r="N89" s="14">
        <f t="shared" si="123"/>
        <v>1824</v>
      </c>
      <c r="O89" s="14">
        <f t="shared" si="129"/>
        <v>4254</v>
      </c>
      <c r="P89" s="14">
        <f t="shared" si="130"/>
        <v>12750</v>
      </c>
      <c r="Q89" s="14">
        <v>1715.46</v>
      </c>
      <c r="R89" s="14">
        <f t="shared" si="132"/>
        <v>8405.0400000000009</v>
      </c>
      <c r="S89" s="14">
        <f t="shared" si="133"/>
        <v>9204</v>
      </c>
      <c r="T89" s="14">
        <f t="shared" si="127"/>
        <v>51594.96</v>
      </c>
      <c r="U89" s="92"/>
      <c r="V89" s="90"/>
    </row>
    <row r="90" spans="1:22" s="48" customFormat="1" ht="24.95" customHeight="1" x14ac:dyDescent="0.3">
      <c r="A90" s="38" t="s">
        <v>303</v>
      </c>
      <c r="B90" s="10"/>
      <c r="C90" s="10"/>
      <c r="D90" s="10"/>
      <c r="E90" s="10"/>
      <c r="F90" s="23"/>
      <c r="G90" s="23"/>
      <c r="H90" s="10"/>
      <c r="I90" s="10"/>
      <c r="J90" s="10"/>
      <c r="K90" s="10"/>
      <c r="L90" s="10"/>
      <c r="M90" s="33"/>
      <c r="N90" s="10"/>
      <c r="O90" s="10"/>
      <c r="P90" s="10"/>
      <c r="Q90" s="10"/>
      <c r="R90" s="10"/>
      <c r="S90" s="10"/>
      <c r="T90" s="10"/>
      <c r="U90" s="92"/>
      <c r="V90" s="90"/>
    </row>
    <row r="91" spans="1:22" s="16" customFormat="1" ht="24.95" customHeight="1" x14ac:dyDescent="0.25">
      <c r="A91" s="9">
        <v>64</v>
      </c>
      <c r="B91" s="12" t="s">
        <v>175</v>
      </c>
      <c r="C91" s="21" t="s">
        <v>94</v>
      </c>
      <c r="D91" s="9" t="s">
        <v>21</v>
      </c>
      <c r="E91" s="9" t="s">
        <v>119</v>
      </c>
      <c r="F91" s="69">
        <v>45294</v>
      </c>
      <c r="G91" s="69">
        <v>45476</v>
      </c>
      <c r="H91" s="15">
        <v>170000</v>
      </c>
      <c r="I91" s="15">
        <v>28571.119999999999</v>
      </c>
      <c r="J91" s="15">
        <v>0</v>
      </c>
      <c r="K91" s="14">
        <f t="shared" ref="K91:K95" si="138">H91*2.87%</f>
        <v>4879</v>
      </c>
      <c r="L91" s="14">
        <f t="shared" ref="L91:L95" si="139">H91*7.1%</f>
        <v>12070</v>
      </c>
      <c r="M91" s="54">
        <v>890.22</v>
      </c>
      <c r="N91" s="14">
        <f t="shared" ref="N91:N95" si="140">H91*3.04%</f>
        <v>5168</v>
      </c>
      <c r="O91" s="14">
        <f t="shared" si="129"/>
        <v>12053</v>
      </c>
      <c r="P91" s="14">
        <f>K91+L91+M91+N91+O91</f>
        <v>35060.22</v>
      </c>
      <c r="Q91" s="14">
        <v>63043.55</v>
      </c>
      <c r="R91" s="14">
        <f>I91+K91+N91+Q91</f>
        <v>101661.67</v>
      </c>
      <c r="S91" s="14">
        <f>L91+M91+O91</f>
        <v>25013.22</v>
      </c>
      <c r="T91" s="14">
        <f>H91-R91</f>
        <v>68338.33</v>
      </c>
      <c r="U91" s="92"/>
      <c r="V91" s="90"/>
    </row>
    <row r="92" spans="1:22" s="16" customFormat="1" ht="24.95" customHeight="1" x14ac:dyDescent="0.25">
      <c r="A92" s="9">
        <v>65</v>
      </c>
      <c r="B92" s="12" t="s">
        <v>230</v>
      </c>
      <c r="C92" s="8" t="s">
        <v>32</v>
      </c>
      <c r="D92" s="9" t="s">
        <v>21</v>
      </c>
      <c r="E92" s="9" t="s">
        <v>118</v>
      </c>
      <c r="F92" s="13">
        <v>45241</v>
      </c>
      <c r="G92" s="13">
        <v>45423</v>
      </c>
      <c r="H92" s="14">
        <v>65000</v>
      </c>
      <c r="I92" s="14">
        <v>4427.58</v>
      </c>
      <c r="J92" s="14">
        <v>0</v>
      </c>
      <c r="K92" s="14">
        <f t="shared" si="138"/>
        <v>1865.5</v>
      </c>
      <c r="L92" s="14">
        <f t="shared" si="139"/>
        <v>4615</v>
      </c>
      <c r="M92" s="14">
        <f t="shared" ref="M92" si="141">H92*1.15%</f>
        <v>747.5</v>
      </c>
      <c r="N92" s="14">
        <f t="shared" si="140"/>
        <v>1976</v>
      </c>
      <c r="O92" s="14">
        <f t="shared" si="129"/>
        <v>4608.5</v>
      </c>
      <c r="P92" s="14">
        <f>K92+L92+M92+N92+O92</f>
        <v>13812.5</v>
      </c>
      <c r="Q92" s="14">
        <f>J92</f>
        <v>0</v>
      </c>
      <c r="R92" s="14">
        <f>I92+K92+N92+Q92</f>
        <v>8269.08</v>
      </c>
      <c r="S92" s="14">
        <f>L92+M92+O92</f>
        <v>9971</v>
      </c>
      <c r="T92" s="14">
        <f>H92-R92</f>
        <v>56730.92</v>
      </c>
      <c r="U92" s="92"/>
      <c r="V92" s="90"/>
    </row>
    <row r="93" spans="1:22" s="16" customFormat="1" ht="25.5" customHeight="1" x14ac:dyDescent="0.25">
      <c r="A93" s="9">
        <v>66</v>
      </c>
      <c r="B93" s="12" t="s">
        <v>176</v>
      </c>
      <c r="C93" s="8" t="s">
        <v>148</v>
      </c>
      <c r="D93" s="9" t="s">
        <v>21</v>
      </c>
      <c r="E93" s="18" t="s">
        <v>119</v>
      </c>
      <c r="F93" s="69">
        <v>45294</v>
      </c>
      <c r="G93" s="69">
        <v>45476</v>
      </c>
      <c r="H93" s="14">
        <v>85000</v>
      </c>
      <c r="I93" s="14">
        <v>8576.99</v>
      </c>
      <c r="J93" s="14">
        <v>0</v>
      </c>
      <c r="K93" s="14">
        <f t="shared" si="138"/>
        <v>2439.5</v>
      </c>
      <c r="L93" s="14">
        <f t="shared" si="139"/>
        <v>6035</v>
      </c>
      <c r="M93" s="54">
        <v>890.22</v>
      </c>
      <c r="N93" s="14">
        <f t="shared" si="140"/>
        <v>2584</v>
      </c>
      <c r="O93" s="14">
        <f t="shared" si="129"/>
        <v>6026.5</v>
      </c>
      <c r="P93" s="14">
        <f>K93+L93+M93+N93+O93</f>
        <v>17975.22</v>
      </c>
      <c r="Q93" s="14">
        <f>J93</f>
        <v>0</v>
      </c>
      <c r="R93" s="14">
        <f>I93+K93+N93+Q93</f>
        <v>13600.49</v>
      </c>
      <c r="S93" s="14">
        <f>L93+M93+O93</f>
        <v>12951.72</v>
      </c>
      <c r="T93" s="14">
        <f>H93-R93</f>
        <v>71399.509999999995</v>
      </c>
      <c r="U93" s="92"/>
      <c r="V93" s="90"/>
    </row>
    <row r="94" spans="1:22" s="16" customFormat="1" ht="24.95" customHeight="1" x14ac:dyDescent="0.25">
      <c r="A94" s="9">
        <v>67</v>
      </c>
      <c r="B94" s="12" t="s">
        <v>141</v>
      </c>
      <c r="C94" s="8" t="s">
        <v>32</v>
      </c>
      <c r="D94" s="9" t="s">
        <v>21</v>
      </c>
      <c r="E94" s="18" t="s">
        <v>119</v>
      </c>
      <c r="F94" s="13">
        <v>45323</v>
      </c>
      <c r="G94" s="13">
        <v>45505</v>
      </c>
      <c r="H94" s="14">
        <v>75000</v>
      </c>
      <c r="I94" s="14">
        <v>0</v>
      </c>
      <c r="J94" s="14">
        <v>0</v>
      </c>
      <c r="K94" s="14">
        <f t="shared" si="138"/>
        <v>2152.5</v>
      </c>
      <c r="L94" s="14">
        <f t="shared" si="139"/>
        <v>5325</v>
      </c>
      <c r="M94" s="70">
        <v>862.5</v>
      </c>
      <c r="N94" s="14">
        <f t="shared" si="140"/>
        <v>2280</v>
      </c>
      <c r="O94" s="14">
        <f t="shared" si="129"/>
        <v>5317.5</v>
      </c>
      <c r="P94" s="14">
        <f t="shared" ref="P94:P95" si="142">K94+L94+M94+N94+O94</f>
        <v>15937.5</v>
      </c>
      <c r="Q94" s="14">
        <v>16041.97</v>
      </c>
      <c r="R94" s="14">
        <f>I94+K94+N94+Q94</f>
        <v>20474.47</v>
      </c>
      <c r="S94" s="14">
        <f t="shared" ref="S94:S95" si="143">L94+M94+O94</f>
        <v>11505</v>
      </c>
      <c r="T94" s="14">
        <f>H94-R94</f>
        <v>54525.53</v>
      </c>
      <c r="U94" s="92"/>
      <c r="V94" s="90"/>
    </row>
    <row r="95" spans="1:22" s="16" customFormat="1" ht="24.95" customHeight="1" x14ac:dyDescent="0.25">
      <c r="A95" s="9">
        <v>68</v>
      </c>
      <c r="B95" s="12" t="s">
        <v>610</v>
      </c>
      <c r="C95" s="8" t="s">
        <v>32</v>
      </c>
      <c r="D95" s="9" t="s">
        <v>21</v>
      </c>
      <c r="E95" s="9" t="s">
        <v>119</v>
      </c>
      <c r="F95" s="13">
        <v>45292</v>
      </c>
      <c r="G95" s="13">
        <v>45474</v>
      </c>
      <c r="H95" s="14">
        <v>55000</v>
      </c>
      <c r="I95" s="14">
        <v>2559.6799999999998</v>
      </c>
      <c r="J95" s="14">
        <v>0</v>
      </c>
      <c r="K95" s="14">
        <f t="shared" si="138"/>
        <v>1578.5</v>
      </c>
      <c r="L95" s="14">
        <f t="shared" si="139"/>
        <v>3905</v>
      </c>
      <c r="M95" s="14">
        <f t="shared" ref="M95" si="144">H95*1.15%</f>
        <v>632.5</v>
      </c>
      <c r="N95" s="14">
        <f t="shared" si="140"/>
        <v>1672</v>
      </c>
      <c r="O95" s="14">
        <f t="shared" si="129"/>
        <v>3899.5</v>
      </c>
      <c r="P95" s="14">
        <f t="shared" si="142"/>
        <v>11687.5</v>
      </c>
      <c r="Q95" s="14">
        <f>J95</f>
        <v>0</v>
      </c>
      <c r="R95" s="14">
        <f>I95+K95+N95+Q95</f>
        <v>5810.18</v>
      </c>
      <c r="S95" s="14">
        <f t="shared" si="143"/>
        <v>8437</v>
      </c>
      <c r="T95" s="14">
        <f>H95-R95</f>
        <v>49189.82</v>
      </c>
      <c r="U95" s="92"/>
      <c r="V95" s="90"/>
    </row>
    <row r="96" spans="1:22" s="49" customFormat="1" ht="24.95" customHeight="1" x14ac:dyDescent="0.25">
      <c r="A96" s="38" t="s">
        <v>263</v>
      </c>
      <c r="B96" s="28"/>
      <c r="C96" s="29"/>
      <c r="D96" s="30"/>
      <c r="E96" s="31"/>
      <c r="F96" s="32"/>
      <c r="G96" s="32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92"/>
      <c r="V96" s="90"/>
    </row>
    <row r="97" spans="1:22" s="16" customFormat="1" ht="24.95" customHeight="1" x14ac:dyDescent="0.25">
      <c r="A97" s="34">
        <v>69</v>
      </c>
      <c r="B97" s="12" t="s">
        <v>574</v>
      </c>
      <c r="C97" s="8" t="s">
        <v>32</v>
      </c>
      <c r="D97" s="9" t="s">
        <v>21</v>
      </c>
      <c r="E97" s="18" t="s">
        <v>118</v>
      </c>
      <c r="F97" s="13">
        <v>45352</v>
      </c>
      <c r="G97" s="13">
        <v>45536</v>
      </c>
      <c r="H97" s="14">
        <v>70000</v>
      </c>
      <c r="I97" s="14">
        <v>0</v>
      </c>
      <c r="J97" s="14">
        <v>0</v>
      </c>
      <c r="K97" s="14">
        <f t="shared" ref="K97:K99" si="145">H97*2.87%</f>
        <v>2009</v>
      </c>
      <c r="L97" s="14">
        <f t="shared" ref="L97:L99" si="146">H97*7.1%</f>
        <v>4970</v>
      </c>
      <c r="M97" s="36">
        <f t="shared" ref="M97:M99" si="147">H97*1.15%</f>
        <v>805</v>
      </c>
      <c r="N97" s="14">
        <f t="shared" ref="N97:N99" si="148">H97*3.04%</f>
        <v>2128</v>
      </c>
      <c r="O97" s="14">
        <f>H97*7.09%</f>
        <v>4963</v>
      </c>
      <c r="P97" s="14">
        <f>K97+L97+M97+N97+O97</f>
        <v>14875</v>
      </c>
      <c r="Q97" s="14">
        <v>11146.26</v>
      </c>
      <c r="R97" s="14">
        <f>I97+K97+N97+Q97</f>
        <v>15283.26</v>
      </c>
      <c r="S97" s="14">
        <f>L97+M97+O97</f>
        <v>10738</v>
      </c>
      <c r="T97" s="14">
        <f>H97-R97</f>
        <v>54716.74</v>
      </c>
      <c r="U97" s="92"/>
      <c r="V97" s="90"/>
    </row>
    <row r="98" spans="1:22" s="16" customFormat="1" ht="24.95" customHeight="1" x14ac:dyDescent="0.25">
      <c r="A98" s="34">
        <v>70</v>
      </c>
      <c r="B98" s="12" t="s">
        <v>353</v>
      </c>
      <c r="C98" s="8" t="s">
        <v>32</v>
      </c>
      <c r="D98" s="9" t="s">
        <v>21</v>
      </c>
      <c r="E98" s="18" t="s">
        <v>119</v>
      </c>
      <c r="F98" s="69">
        <v>45292</v>
      </c>
      <c r="G98" s="69">
        <v>45474</v>
      </c>
      <c r="H98" s="14">
        <v>75000</v>
      </c>
      <c r="I98" s="14">
        <v>6309.38</v>
      </c>
      <c r="J98" s="14">
        <v>0</v>
      </c>
      <c r="K98" s="14">
        <f t="shared" si="145"/>
        <v>2152.5</v>
      </c>
      <c r="L98" s="14">
        <f t="shared" si="146"/>
        <v>5325</v>
      </c>
      <c r="M98" s="70">
        <v>862.5</v>
      </c>
      <c r="N98" s="14">
        <f t="shared" si="148"/>
        <v>2280</v>
      </c>
      <c r="O98" s="14">
        <f t="shared" ref="O98:O99" si="149">H98*7.09%</f>
        <v>5317.5</v>
      </c>
      <c r="P98" s="14">
        <f t="shared" ref="P98" si="150">K98+L98+M98+N98+O98</f>
        <v>15937.5</v>
      </c>
      <c r="Q98" s="14">
        <v>0</v>
      </c>
      <c r="R98" s="14">
        <f t="shared" ref="R98" si="151">I98+K98+N98+Q98</f>
        <v>10741.88</v>
      </c>
      <c r="S98" s="14">
        <f t="shared" ref="S98" si="152">L98+M98+O98</f>
        <v>11505</v>
      </c>
      <c r="T98" s="14">
        <f t="shared" ref="T98" si="153">H98-R98</f>
        <v>64258.12</v>
      </c>
      <c r="U98" s="92"/>
      <c r="V98" s="90"/>
    </row>
    <row r="99" spans="1:22" s="16" customFormat="1" ht="24.95" customHeight="1" x14ac:dyDescent="0.25">
      <c r="A99" s="34">
        <v>71</v>
      </c>
      <c r="B99" s="12" t="s">
        <v>340</v>
      </c>
      <c r="C99" s="8" t="s">
        <v>35</v>
      </c>
      <c r="D99" s="9" t="s">
        <v>21</v>
      </c>
      <c r="E99" s="18" t="s">
        <v>118</v>
      </c>
      <c r="F99" s="13">
        <v>45231</v>
      </c>
      <c r="G99" s="13">
        <v>45413</v>
      </c>
      <c r="H99" s="14">
        <v>65000</v>
      </c>
      <c r="I99" s="14">
        <v>0</v>
      </c>
      <c r="J99" s="14">
        <v>0</v>
      </c>
      <c r="K99" s="14">
        <f t="shared" si="145"/>
        <v>1865.5</v>
      </c>
      <c r="L99" s="14">
        <f t="shared" si="146"/>
        <v>4615</v>
      </c>
      <c r="M99" s="36">
        <f t="shared" si="147"/>
        <v>747.5</v>
      </c>
      <c r="N99" s="14">
        <f t="shared" si="148"/>
        <v>1976</v>
      </c>
      <c r="O99" s="14">
        <f t="shared" si="149"/>
        <v>4608.5</v>
      </c>
      <c r="P99" s="14">
        <f>K99+L99+M99+N99+O99</f>
        <v>13812.5</v>
      </c>
      <c r="Q99" s="14">
        <f>J99</f>
        <v>0</v>
      </c>
      <c r="R99" s="14">
        <f>I99+K99+N99+Q99</f>
        <v>3841.5</v>
      </c>
      <c r="S99" s="14">
        <f>L99+M99+O99</f>
        <v>9971</v>
      </c>
      <c r="T99" s="14">
        <f>H99-R99</f>
        <v>61158.5</v>
      </c>
      <c r="U99" s="92"/>
      <c r="V99" s="90"/>
    </row>
    <row r="100" spans="1:22" s="48" customFormat="1" ht="24.95" customHeight="1" x14ac:dyDescent="0.3">
      <c r="A100" s="24" t="s">
        <v>154</v>
      </c>
      <c r="B100" s="10"/>
      <c r="C100" s="10"/>
      <c r="D100" s="10"/>
      <c r="E100" s="10"/>
      <c r="F100" s="23"/>
      <c r="G100" s="23"/>
      <c r="H100" s="10"/>
      <c r="I100" s="10"/>
      <c r="J100" s="10"/>
      <c r="K100" s="10"/>
      <c r="L100" s="10"/>
      <c r="M100" s="33"/>
      <c r="N100" s="10"/>
      <c r="O100" s="10"/>
      <c r="P100" s="10"/>
      <c r="Q100" s="10"/>
      <c r="R100" s="10"/>
      <c r="S100" s="10"/>
      <c r="T100" s="10"/>
      <c r="U100" s="92"/>
      <c r="V100" s="90"/>
    </row>
    <row r="101" spans="1:22" s="16" customFormat="1" ht="24.95" customHeight="1" x14ac:dyDescent="0.25">
      <c r="A101" s="9">
        <v>72</v>
      </c>
      <c r="B101" s="12" t="s">
        <v>134</v>
      </c>
      <c r="C101" s="8" t="s">
        <v>32</v>
      </c>
      <c r="D101" s="9" t="s">
        <v>21</v>
      </c>
      <c r="E101" s="18" t="s">
        <v>119</v>
      </c>
      <c r="F101" s="69">
        <v>45292</v>
      </c>
      <c r="G101" s="69">
        <v>45474</v>
      </c>
      <c r="H101" s="14">
        <v>77000</v>
      </c>
      <c r="I101" s="14">
        <v>6695.19</v>
      </c>
      <c r="J101" s="14">
        <v>0</v>
      </c>
      <c r="K101" s="14">
        <f t="shared" ref="K101:K105" si="154">H101*2.87%</f>
        <v>2209.9</v>
      </c>
      <c r="L101" s="14">
        <f t="shared" ref="L101:L105" si="155">H101*7.1%</f>
        <v>5467</v>
      </c>
      <c r="M101" s="70">
        <v>885.5</v>
      </c>
      <c r="N101" s="14">
        <f t="shared" ref="N101:N166" si="156">H101*3.04%</f>
        <v>2340.8000000000002</v>
      </c>
      <c r="O101" s="14">
        <f t="shared" ref="O101" si="157">H101*7.09%</f>
        <v>5459.3</v>
      </c>
      <c r="P101" s="14">
        <f t="shared" ref="P101" si="158">K101+L101+M101+N101+O101</f>
        <v>16362.5</v>
      </c>
      <c r="Q101" s="14">
        <v>23183.119999999999</v>
      </c>
      <c r="R101" s="14">
        <f t="shared" ref="R101" si="159">I101+K101+N101+Q101</f>
        <v>34429.01</v>
      </c>
      <c r="S101" s="14">
        <f t="shared" ref="S101" si="160">L101+M101+O101</f>
        <v>11811.8</v>
      </c>
      <c r="T101" s="14">
        <f t="shared" ref="T101" si="161">H101-R101</f>
        <v>42570.99</v>
      </c>
      <c r="U101" s="92"/>
      <c r="V101" s="90"/>
    </row>
    <row r="102" spans="1:22" s="16" customFormat="1" ht="24.95" customHeight="1" x14ac:dyDescent="0.25">
      <c r="A102" s="34">
        <v>73</v>
      </c>
      <c r="B102" s="12" t="s">
        <v>189</v>
      </c>
      <c r="C102" s="8" t="s">
        <v>32</v>
      </c>
      <c r="D102" s="9" t="s">
        <v>21</v>
      </c>
      <c r="E102" s="18" t="s">
        <v>119</v>
      </c>
      <c r="F102" s="69">
        <v>45309</v>
      </c>
      <c r="G102" s="69">
        <v>45491</v>
      </c>
      <c r="H102" s="14">
        <v>88000</v>
      </c>
      <c r="I102" s="14">
        <v>0</v>
      </c>
      <c r="J102" s="14">
        <v>0</v>
      </c>
      <c r="K102" s="14">
        <f t="shared" si="154"/>
        <v>2525.6</v>
      </c>
      <c r="L102" s="14">
        <f t="shared" si="155"/>
        <v>6248</v>
      </c>
      <c r="M102" s="14">
        <v>890.22</v>
      </c>
      <c r="N102" s="14">
        <f t="shared" si="156"/>
        <v>2675.2</v>
      </c>
      <c r="O102" s="14">
        <f>H102*7.09%</f>
        <v>6239.2</v>
      </c>
      <c r="P102" s="14">
        <f>K102+L102+M102+N102+O102</f>
        <v>18578.22</v>
      </c>
      <c r="Q102" s="14">
        <v>1715.46</v>
      </c>
      <c r="R102" s="14">
        <f>I102+K102+N102+Q102</f>
        <v>6916.26</v>
      </c>
      <c r="S102" s="14">
        <f>L102+M102+O102</f>
        <v>13377.42</v>
      </c>
      <c r="T102" s="14">
        <f>H102-R102</f>
        <v>81083.740000000005</v>
      </c>
      <c r="U102" s="92"/>
      <c r="V102" s="90"/>
    </row>
    <row r="103" spans="1:22" s="16" customFormat="1" ht="24.95" customHeight="1" x14ac:dyDescent="0.25">
      <c r="A103" s="9">
        <v>74</v>
      </c>
      <c r="B103" s="12" t="s">
        <v>613</v>
      </c>
      <c r="C103" s="8" t="s">
        <v>614</v>
      </c>
      <c r="D103" s="9" t="s">
        <v>21</v>
      </c>
      <c r="E103" s="9" t="s">
        <v>119</v>
      </c>
      <c r="F103" s="69">
        <v>45292</v>
      </c>
      <c r="G103" s="69">
        <v>45474</v>
      </c>
      <c r="H103" s="14">
        <v>90000</v>
      </c>
      <c r="I103" s="14">
        <v>9753.1200000000008</v>
      </c>
      <c r="J103" s="14">
        <v>0</v>
      </c>
      <c r="K103" s="14">
        <f t="shared" si="154"/>
        <v>2583</v>
      </c>
      <c r="L103" s="14">
        <f t="shared" si="155"/>
        <v>6390</v>
      </c>
      <c r="M103" s="14">
        <v>890.22</v>
      </c>
      <c r="N103" s="14">
        <f t="shared" si="156"/>
        <v>2736</v>
      </c>
      <c r="O103" s="14">
        <f>H103*7.09%</f>
        <v>6381</v>
      </c>
      <c r="P103" s="14">
        <f>K103+L103+M103+N103+O103</f>
        <v>18980.22</v>
      </c>
      <c r="Q103" s="14">
        <v>0</v>
      </c>
      <c r="R103" s="14">
        <f>I103+K103+N103+Q103</f>
        <v>15072.12</v>
      </c>
      <c r="S103" s="14">
        <f>L103+M103+O103</f>
        <v>13661.22</v>
      </c>
      <c r="T103" s="14">
        <f>H103-R103</f>
        <v>74927.88</v>
      </c>
      <c r="U103" s="92"/>
      <c r="V103" s="90"/>
    </row>
    <row r="104" spans="1:22" s="16" customFormat="1" ht="24.95" customHeight="1" x14ac:dyDescent="0.3">
      <c r="A104" s="38" t="s">
        <v>611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92"/>
      <c r="V104" s="90"/>
    </row>
    <row r="105" spans="1:22" s="16" customFormat="1" ht="24.95" customHeight="1" x14ac:dyDescent="0.25">
      <c r="A105" s="9">
        <v>75</v>
      </c>
      <c r="B105" s="12" t="s">
        <v>612</v>
      </c>
      <c r="C105" s="8" t="s">
        <v>631</v>
      </c>
      <c r="D105" s="9" t="s">
        <v>21</v>
      </c>
      <c r="E105" s="9" t="s">
        <v>119</v>
      </c>
      <c r="F105" s="69">
        <v>45292</v>
      </c>
      <c r="G105" s="69">
        <v>45474</v>
      </c>
      <c r="H105" s="14">
        <v>48000</v>
      </c>
      <c r="I105" s="14">
        <v>1571.73</v>
      </c>
      <c r="J105" s="14">
        <v>0</v>
      </c>
      <c r="K105" s="14">
        <f t="shared" si="154"/>
        <v>1377.6</v>
      </c>
      <c r="L105" s="14">
        <f t="shared" si="155"/>
        <v>3408</v>
      </c>
      <c r="M105" s="14">
        <f t="shared" ref="M105" si="162">H105*1.15%</f>
        <v>552</v>
      </c>
      <c r="N105" s="14">
        <f t="shared" si="156"/>
        <v>1459.2</v>
      </c>
      <c r="O105" s="14">
        <f>H105*7.09%</f>
        <v>3403.2</v>
      </c>
      <c r="P105" s="14">
        <f>K105+L105+M105+N105+O105</f>
        <v>10200</v>
      </c>
      <c r="Q105" s="14">
        <v>0</v>
      </c>
      <c r="R105" s="14">
        <f>I105+K105+N105+Q105</f>
        <v>4408.53</v>
      </c>
      <c r="S105" s="14">
        <f>L105+M105+O105</f>
        <v>7363.2</v>
      </c>
      <c r="T105" s="14">
        <f>H105-R105</f>
        <v>43591.47</v>
      </c>
      <c r="U105" s="92"/>
      <c r="V105" s="90"/>
    </row>
    <row r="106" spans="1:22" s="48" customFormat="1" ht="24.95" customHeight="1" x14ac:dyDescent="0.3">
      <c r="A106" s="38" t="s">
        <v>264</v>
      </c>
      <c r="B106" s="10"/>
      <c r="C106" s="10"/>
      <c r="D106" s="10"/>
      <c r="E106" s="10"/>
      <c r="F106" s="23"/>
      <c r="G106" s="23"/>
      <c r="H106" s="10"/>
      <c r="I106" s="10"/>
      <c r="J106" s="10"/>
      <c r="K106" s="10"/>
      <c r="L106" s="10"/>
      <c r="M106" s="33"/>
      <c r="N106" s="10"/>
      <c r="O106" s="10"/>
      <c r="P106" s="10"/>
      <c r="Q106" s="10"/>
      <c r="R106" s="10"/>
      <c r="S106" s="10"/>
      <c r="T106" s="10"/>
      <c r="U106" s="92"/>
      <c r="V106" s="90"/>
    </row>
    <row r="107" spans="1:22" s="11" customFormat="1" ht="24.95" customHeight="1" x14ac:dyDescent="0.25">
      <c r="A107" s="9">
        <v>76</v>
      </c>
      <c r="B107" s="12" t="s">
        <v>295</v>
      </c>
      <c r="C107" s="8" t="s">
        <v>255</v>
      </c>
      <c r="D107" s="9" t="s">
        <v>21</v>
      </c>
      <c r="E107" s="18" t="s">
        <v>119</v>
      </c>
      <c r="F107" s="13">
        <v>45371</v>
      </c>
      <c r="G107" s="13">
        <v>45555</v>
      </c>
      <c r="H107" s="14">
        <v>170000</v>
      </c>
      <c r="I107" s="14">
        <v>13973.55</v>
      </c>
      <c r="J107" s="14">
        <v>0</v>
      </c>
      <c r="K107" s="14">
        <f t="shared" ref="K107:K124" si="163">H107*2.87%</f>
        <v>4879</v>
      </c>
      <c r="L107" s="14">
        <f t="shared" ref="L107:L125" si="164">H107*7.1%</f>
        <v>12070</v>
      </c>
      <c r="M107" s="15">
        <v>890.22</v>
      </c>
      <c r="N107" s="14">
        <f t="shared" ref="N107" si="165">H107*3.04%</f>
        <v>5168</v>
      </c>
      <c r="O107" s="14">
        <f>H107*7.09%</f>
        <v>12053</v>
      </c>
      <c r="P107" s="14">
        <f t="shared" ref="P107" si="166">K107+L107+M107+N107+O107</f>
        <v>35060.22</v>
      </c>
      <c r="Q107" s="14">
        <v>0</v>
      </c>
      <c r="R107" s="14">
        <f t="shared" ref="R107" si="167">I107+K107+N107+Q107</f>
        <v>24020.55</v>
      </c>
      <c r="S107" s="14">
        <f t="shared" ref="S107" si="168">L107+M107+O107</f>
        <v>25013.22</v>
      </c>
      <c r="T107" s="14">
        <f t="shared" ref="T107" si="169">H107-R107</f>
        <v>145979.45000000001</v>
      </c>
      <c r="U107" s="92"/>
      <c r="V107" s="90"/>
    </row>
    <row r="108" spans="1:22" s="16" customFormat="1" ht="24.95" customHeight="1" x14ac:dyDescent="0.25">
      <c r="A108" s="35">
        <v>77</v>
      </c>
      <c r="B108" s="12" t="s">
        <v>225</v>
      </c>
      <c r="C108" s="8" t="s">
        <v>307</v>
      </c>
      <c r="D108" s="9" t="s">
        <v>21</v>
      </c>
      <c r="E108" s="18" t="s">
        <v>119</v>
      </c>
      <c r="F108" s="13">
        <v>45233</v>
      </c>
      <c r="G108" s="13">
        <v>45415</v>
      </c>
      <c r="H108" s="14">
        <v>70000</v>
      </c>
      <c r="I108" s="14">
        <v>5368.48</v>
      </c>
      <c r="J108" s="14">
        <v>0</v>
      </c>
      <c r="K108" s="14">
        <f t="shared" si="163"/>
        <v>2009</v>
      </c>
      <c r="L108" s="14">
        <f t="shared" si="164"/>
        <v>4970</v>
      </c>
      <c r="M108" s="14">
        <f t="shared" ref="M108" si="170">H108*1.15%</f>
        <v>805</v>
      </c>
      <c r="N108" s="14">
        <f t="shared" si="156"/>
        <v>2128</v>
      </c>
      <c r="O108" s="14">
        <f t="shared" ref="O108:O125" si="171">H108*7.09%</f>
        <v>4963</v>
      </c>
      <c r="P108" s="14">
        <f>K108+L108+M108+N108+O108</f>
        <v>14875</v>
      </c>
      <c r="Q108" s="14">
        <f>J108</f>
        <v>0</v>
      </c>
      <c r="R108" s="14">
        <f>I108+K108+N108+Q108</f>
        <v>9505.48</v>
      </c>
      <c r="S108" s="14">
        <f>L108+M108+O108</f>
        <v>10738</v>
      </c>
      <c r="T108" s="14">
        <f>H108-R108</f>
        <v>60494.52</v>
      </c>
      <c r="U108" s="92"/>
      <c r="V108" s="90"/>
    </row>
    <row r="109" spans="1:22" s="16" customFormat="1" ht="24.95" customHeight="1" x14ac:dyDescent="0.25">
      <c r="A109" s="9">
        <v>78</v>
      </c>
      <c r="B109" s="12" t="s">
        <v>201</v>
      </c>
      <c r="C109" s="21" t="s">
        <v>76</v>
      </c>
      <c r="D109" s="18" t="s">
        <v>21</v>
      </c>
      <c r="E109" s="18" t="s">
        <v>119</v>
      </c>
      <c r="F109" s="13">
        <v>45352</v>
      </c>
      <c r="G109" s="13">
        <v>45536</v>
      </c>
      <c r="H109" s="15">
        <v>90000</v>
      </c>
      <c r="I109" s="15">
        <v>9753.1200000000008</v>
      </c>
      <c r="J109" s="15">
        <v>0</v>
      </c>
      <c r="K109" s="14">
        <f t="shared" si="163"/>
        <v>2583</v>
      </c>
      <c r="L109" s="14">
        <f t="shared" si="164"/>
        <v>6390</v>
      </c>
      <c r="M109" s="54">
        <v>890.22</v>
      </c>
      <c r="N109" s="14">
        <f t="shared" si="156"/>
        <v>2736</v>
      </c>
      <c r="O109" s="14">
        <f t="shared" si="171"/>
        <v>6381</v>
      </c>
      <c r="P109" s="14">
        <f>K109+L109+M109+N109+O109</f>
        <v>18980.22</v>
      </c>
      <c r="Q109" s="14">
        <v>0</v>
      </c>
      <c r="R109" s="14">
        <f>I109+K109+N109+Q109</f>
        <v>15072.12</v>
      </c>
      <c r="S109" s="14">
        <f>L109+M109+O109</f>
        <v>13661.22</v>
      </c>
      <c r="T109" s="14">
        <f>H109-R109</f>
        <v>74927.88</v>
      </c>
      <c r="U109" s="92"/>
      <c r="V109" s="90"/>
    </row>
    <row r="110" spans="1:22" s="16" customFormat="1" ht="24.95" customHeight="1" x14ac:dyDescent="0.25">
      <c r="A110" s="35">
        <v>79</v>
      </c>
      <c r="B110" s="12" t="s">
        <v>45</v>
      </c>
      <c r="C110" s="21" t="s">
        <v>91</v>
      </c>
      <c r="D110" s="18" t="s">
        <v>21</v>
      </c>
      <c r="E110" s="18" t="s">
        <v>119</v>
      </c>
      <c r="F110" s="13">
        <v>45231</v>
      </c>
      <c r="G110" s="13">
        <v>45413</v>
      </c>
      <c r="H110" s="15">
        <v>90000</v>
      </c>
      <c r="I110" s="15">
        <v>9753.1200000000008</v>
      </c>
      <c r="J110" s="15">
        <v>0</v>
      </c>
      <c r="K110" s="14">
        <f t="shared" si="163"/>
        <v>2583</v>
      </c>
      <c r="L110" s="14">
        <f t="shared" si="164"/>
        <v>6390</v>
      </c>
      <c r="M110" s="54">
        <v>890.22</v>
      </c>
      <c r="N110" s="14">
        <f t="shared" si="156"/>
        <v>2736</v>
      </c>
      <c r="O110" s="14">
        <f t="shared" si="171"/>
        <v>6381</v>
      </c>
      <c r="P110" s="14">
        <f t="shared" ref="P110:P125" si="172">K110+L110+M110+N110+O110</f>
        <v>18980.22</v>
      </c>
      <c r="Q110" s="14">
        <v>26410.38</v>
      </c>
      <c r="R110" s="14">
        <f t="shared" ref="R110:R125" si="173">I110+K110+N110+Q110</f>
        <v>41482.5</v>
      </c>
      <c r="S110" s="14">
        <f t="shared" ref="S110:S125" si="174">L110+M110+O110</f>
        <v>13661.22</v>
      </c>
      <c r="T110" s="14">
        <f t="shared" ref="T110:T125" si="175">H110-R110</f>
        <v>48517.5</v>
      </c>
      <c r="U110" s="92"/>
      <c r="V110" s="90"/>
    </row>
    <row r="111" spans="1:22" s="16" customFormat="1" ht="24.95" customHeight="1" x14ac:dyDescent="0.25">
      <c r="A111" s="9">
        <v>80</v>
      </c>
      <c r="B111" s="12" t="s">
        <v>33</v>
      </c>
      <c r="C111" s="8" t="s">
        <v>40</v>
      </c>
      <c r="D111" s="9" t="s">
        <v>21</v>
      </c>
      <c r="E111" s="18" t="s">
        <v>118</v>
      </c>
      <c r="F111" s="13">
        <v>45231</v>
      </c>
      <c r="G111" s="13">
        <v>45413</v>
      </c>
      <c r="H111" s="14">
        <v>48000</v>
      </c>
      <c r="I111" s="14">
        <v>1571.73</v>
      </c>
      <c r="J111" s="14">
        <v>0</v>
      </c>
      <c r="K111" s="14">
        <f t="shared" si="163"/>
        <v>1377.6</v>
      </c>
      <c r="L111" s="14">
        <f t="shared" si="164"/>
        <v>3408</v>
      </c>
      <c r="M111" s="14">
        <f t="shared" ref="M111:M113" si="176">H111*1.15%</f>
        <v>552</v>
      </c>
      <c r="N111" s="14">
        <f t="shared" si="156"/>
        <v>1459.2</v>
      </c>
      <c r="O111" s="14">
        <f t="shared" si="171"/>
        <v>3403.2</v>
      </c>
      <c r="P111" s="14">
        <f t="shared" si="172"/>
        <v>10200</v>
      </c>
      <c r="Q111" s="14">
        <f>J111</f>
        <v>0</v>
      </c>
      <c r="R111" s="14">
        <f t="shared" si="173"/>
        <v>4408.53</v>
      </c>
      <c r="S111" s="14">
        <f t="shared" si="174"/>
        <v>7363.2</v>
      </c>
      <c r="T111" s="14">
        <f t="shared" si="175"/>
        <v>43591.47</v>
      </c>
      <c r="U111" s="92"/>
      <c r="V111" s="90"/>
    </row>
    <row r="112" spans="1:22" s="16" customFormat="1" ht="24.95" customHeight="1" x14ac:dyDescent="0.25">
      <c r="A112" s="35">
        <v>81</v>
      </c>
      <c r="B112" s="12" t="s">
        <v>44</v>
      </c>
      <c r="C112" s="8" t="s">
        <v>40</v>
      </c>
      <c r="D112" s="9" t="s">
        <v>21</v>
      </c>
      <c r="E112" s="18" t="s">
        <v>118</v>
      </c>
      <c r="F112" s="13">
        <v>45231</v>
      </c>
      <c r="G112" s="13">
        <v>45413</v>
      </c>
      <c r="H112" s="14">
        <v>48000</v>
      </c>
      <c r="I112" s="14">
        <v>1571.73</v>
      </c>
      <c r="J112" s="14">
        <v>0</v>
      </c>
      <c r="K112" s="14">
        <f t="shared" si="163"/>
        <v>1377.6</v>
      </c>
      <c r="L112" s="14">
        <f t="shared" si="164"/>
        <v>3408</v>
      </c>
      <c r="M112" s="14">
        <f t="shared" si="176"/>
        <v>552</v>
      </c>
      <c r="N112" s="14">
        <f t="shared" si="156"/>
        <v>1459.2</v>
      </c>
      <c r="O112" s="14">
        <f t="shared" si="171"/>
        <v>3403.2</v>
      </c>
      <c r="P112" s="14">
        <f t="shared" si="172"/>
        <v>10200</v>
      </c>
      <c r="Q112" s="14">
        <f>J112</f>
        <v>0</v>
      </c>
      <c r="R112" s="14">
        <f t="shared" si="173"/>
        <v>4408.53</v>
      </c>
      <c r="S112" s="14">
        <f t="shared" si="174"/>
        <v>7363.2</v>
      </c>
      <c r="T112" s="14">
        <f t="shared" si="175"/>
        <v>43591.47</v>
      </c>
      <c r="U112" s="92"/>
      <c r="V112" s="90"/>
    </row>
    <row r="113" spans="1:22" s="16" customFormat="1" ht="24.95" customHeight="1" x14ac:dyDescent="0.25">
      <c r="A113" s="9">
        <v>82</v>
      </c>
      <c r="B113" s="12" t="s">
        <v>39</v>
      </c>
      <c r="C113" s="8" t="s">
        <v>345</v>
      </c>
      <c r="D113" s="9" t="s">
        <v>21</v>
      </c>
      <c r="E113" s="18" t="s">
        <v>119</v>
      </c>
      <c r="F113" s="13">
        <v>45231</v>
      </c>
      <c r="G113" s="13">
        <v>45413</v>
      </c>
      <c r="H113" s="14">
        <v>55000</v>
      </c>
      <c r="I113" s="14">
        <v>2559.6799999999998</v>
      </c>
      <c r="J113" s="14">
        <v>0</v>
      </c>
      <c r="K113" s="14">
        <f t="shared" si="163"/>
        <v>1578.5</v>
      </c>
      <c r="L113" s="14">
        <f t="shared" si="164"/>
        <v>3905</v>
      </c>
      <c r="M113" s="14">
        <f t="shared" si="176"/>
        <v>632.5</v>
      </c>
      <c r="N113" s="14">
        <f t="shared" si="156"/>
        <v>1672</v>
      </c>
      <c r="O113" s="14">
        <f t="shared" si="171"/>
        <v>3899.5</v>
      </c>
      <c r="P113" s="14">
        <f t="shared" si="172"/>
        <v>11687.5</v>
      </c>
      <c r="Q113" s="14">
        <v>10046</v>
      </c>
      <c r="R113" s="14">
        <f t="shared" si="173"/>
        <v>15856.18</v>
      </c>
      <c r="S113" s="14">
        <f t="shared" si="174"/>
        <v>8437</v>
      </c>
      <c r="T113" s="14">
        <f t="shared" si="175"/>
        <v>39143.82</v>
      </c>
      <c r="U113" s="92"/>
      <c r="V113" s="90"/>
    </row>
    <row r="114" spans="1:22" s="16" customFormat="1" ht="24.95" customHeight="1" x14ac:dyDescent="0.25">
      <c r="A114" s="35">
        <v>83</v>
      </c>
      <c r="B114" s="12" t="s">
        <v>273</v>
      </c>
      <c r="C114" s="8" t="s">
        <v>632</v>
      </c>
      <c r="D114" s="9" t="s">
        <v>21</v>
      </c>
      <c r="E114" s="18" t="s">
        <v>119</v>
      </c>
      <c r="F114" s="13">
        <v>45209</v>
      </c>
      <c r="G114" s="13">
        <v>45392</v>
      </c>
      <c r="H114" s="14">
        <v>85000</v>
      </c>
      <c r="I114" s="14">
        <v>8576.99</v>
      </c>
      <c r="J114" s="14">
        <v>0</v>
      </c>
      <c r="K114" s="14">
        <f t="shared" si="163"/>
        <v>2439.5</v>
      </c>
      <c r="L114" s="14">
        <f t="shared" si="164"/>
        <v>6035</v>
      </c>
      <c r="M114" s="54">
        <v>890.22</v>
      </c>
      <c r="N114" s="14">
        <f t="shared" si="156"/>
        <v>2584</v>
      </c>
      <c r="O114" s="14">
        <f t="shared" si="171"/>
        <v>6026.5</v>
      </c>
      <c r="P114" s="14">
        <f t="shared" si="172"/>
        <v>17975.22</v>
      </c>
      <c r="Q114" s="14">
        <v>0</v>
      </c>
      <c r="R114" s="14">
        <f t="shared" si="173"/>
        <v>13600.49</v>
      </c>
      <c r="S114" s="14">
        <f t="shared" si="174"/>
        <v>12951.72</v>
      </c>
      <c r="T114" s="14">
        <f t="shared" si="175"/>
        <v>71399.509999999995</v>
      </c>
      <c r="U114" s="92"/>
      <c r="V114" s="90"/>
    </row>
    <row r="115" spans="1:22" s="16" customFormat="1" ht="24.95" customHeight="1" x14ac:dyDescent="0.25">
      <c r="A115" s="9">
        <v>84</v>
      </c>
      <c r="B115" s="12" t="s">
        <v>291</v>
      </c>
      <c r="C115" s="8" t="s">
        <v>632</v>
      </c>
      <c r="D115" s="9" t="s">
        <v>21</v>
      </c>
      <c r="E115" s="18" t="s">
        <v>119</v>
      </c>
      <c r="F115" s="13">
        <v>45352</v>
      </c>
      <c r="G115" s="13">
        <v>45536</v>
      </c>
      <c r="H115" s="14">
        <v>90000</v>
      </c>
      <c r="I115" s="14">
        <v>9753.1200000000008</v>
      </c>
      <c r="J115" s="14">
        <v>0</v>
      </c>
      <c r="K115" s="14">
        <f t="shared" si="163"/>
        <v>2583</v>
      </c>
      <c r="L115" s="14">
        <f t="shared" si="164"/>
        <v>6390</v>
      </c>
      <c r="M115" s="54">
        <v>890.22</v>
      </c>
      <c r="N115" s="14">
        <f t="shared" si="156"/>
        <v>2736</v>
      </c>
      <c r="O115" s="14">
        <f t="shared" si="171"/>
        <v>6381</v>
      </c>
      <c r="P115" s="14">
        <f t="shared" ref="P115" si="177">K115+L115+M115+N115+O115</f>
        <v>18980.22</v>
      </c>
      <c r="Q115" s="14">
        <v>0</v>
      </c>
      <c r="R115" s="14">
        <f t="shared" ref="R115" si="178">I115+K115+N115+Q115</f>
        <v>15072.12</v>
      </c>
      <c r="S115" s="14">
        <f t="shared" ref="S115" si="179">L115+M115+O115</f>
        <v>13661.22</v>
      </c>
      <c r="T115" s="14">
        <f t="shared" ref="T115" si="180">H115-R115</f>
        <v>74927.88</v>
      </c>
      <c r="U115" s="92"/>
      <c r="V115" s="90"/>
    </row>
    <row r="116" spans="1:22" s="16" customFormat="1" ht="24.95" customHeight="1" x14ac:dyDescent="0.25">
      <c r="A116" s="35">
        <v>85</v>
      </c>
      <c r="B116" s="12" t="s">
        <v>37</v>
      </c>
      <c r="C116" s="8" t="s">
        <v>35</v>
      </c>
      <c r="D116" s="9" t="s">
        <v>21</v>
      </c>
      <c r="E116" s="18" t="s">
        <v>119</v>
      </c>
      <c r="F116" s="13">
        <v>45231</v>
      </c>
      <c r="G116" s="13">
        <v>45413</v>
      </c>
      <c r="H116" s="14">
        <v>70000</v>
      </c>
      <c r="I116" s="14">
        <v>5025.38</v>
      </c>
      <c r="J116" s="14">
        <v>0</v>
      </c>
      <c r="K116" s="14">
        <f t="shared" si="163"/>
        <v>2009</v>
      </c>
      <c r="L116" s="14">
        <f t="shared" si="164"/>
        <v>4970</v>
      </c>
      <c r="M116" s="14">
        <f t="shared" ref="M116:M120" si="181">H116*1.15%</f>
        <v>805</v>
      </c>
      <c r="N116" s="14">
        <f t="shared" si="156"/>
        <v>2128</v>
      </c>
      <c r="O116" s="14">
        <f t="shared" si="171"/>
        <v>4963</v>
      </c>
      <c r="P116" s="14">
        <f t="shared" si="172"/>
        <v>14875</v>
      </c>
      <c r="Q116" s="14">
        <v>13861.46</v>
      </c>
      <c r="R116" s="14">
        <f t="shared" si="173"/>
        <v>23023.84</v>
      </c>
      <c r="S116" s="14">
        <f t="shared" si="174"/>
        <v>10738</v>
      </c>
      <c r="T116" s="14">
        <f t="shared" si="175"/>
        <v>46976.160000000003</v>
      </c>
      <c r="U116" s="92"/>
      <c r="V116" s="90"/>
    </row>
    <row r="117" spans="1:22" s="16" customFormat="1" ht="24.95" customHeight="1" x14ac:dyDescent="0.25">
      <c r="A117" s="9">
        <v>86</v>
      </c>
      <c r="B117" s="12" t="s">
        <v>500</v>
      </c>
      <c r="C117" s="8" t="s">
        <v>632</v>
      </c>
      <c r="D117" s="9" t="s">
        <v>21</v>
      </c>
      <c r="E117" s="18" t="s">
        <v>119</v>
      </c>
      <c r="F117" s="13">
        <v>45200</v>
      </c>
      <c r="G117" s="13">
        <v>45383</v>
      </c>
      <c r="H117" s="14">
        <v>70000</v>
      </c>
      <c r="I117" s="14">
        <v>5368.48</v>
      </c>
      <c r="J117" s="14">
        <v>0</v>
      </c>
      <c r="K117" s="14">
        <f t="shared" si="163"/>
        <v>2009</v>
      </c>
      <c r="L117" s="14">
        <f t="shared" si="164"/>
        <v>4970</v>
      </c>
      <c r="M117" s="14">
        <f t="shared" si="181"/>
        <v>805</v>
      </c>
      <c r="N117" s="14">
        <f t="shared" si="156"/>
        <v>2128</v>
      </c>
      <c r="O117" s="14">
        <f t="shared" si="171"/>
        <v>4963</v>
      </c>
      <c r="P117" s="14">
        <f t="shared" si="172"/>
        <v>14875</v>
      </c>
      <c r="Q117" s="14">
        <v>0</v>
      </c>
      <c r="R117" s="14">
        <f t="shared" si="173"/>
        <v>9505.48</v>
      </c>
      <c r="S117" s="14">
        <f>L117+M117+O117</f>
        <v>10738</v>
      </c>
      <c r="T117" s="14">
        <f t="shared" si="175"/>
        <v>60494.52</v>
      </c>
      <c r="U117" s="92"/>
      <c r="V117" s="90"/>
    </row>
    <row r="118" spans="1:22" s="16" customFormat="1" ht="24.95" customHeight="1" x14ac:dyDescent="0.25">
      <c r="A118" s="35">
        <v>87</v>
      </c>
      <c r="B118" s="12" t="s">
        <v>501</v>
      </c>
      <c r="C118" s="8" t="s">
        <v>632</v>
      </c>
      <c r="D118" s="9" t="s">
        <v>21</v>
      </c>
      <c r="E118" s="18" t="s">
        <v>118</v>
      </c>
      <c r="F118" s="13">
        <v>45200</v>
      </c>
      <c r="G118" s="13">
        <v>45383</v>
      </c>
      <c r="H118" s="14">
        <v>70000</v>
      </c>
      <c r="I118" s="14">
        <v>5368.48</v>
      </c>
      <c r="J118" s="14">
        <v>0</v>
      </c>
      <c r="K118" s="14">
        <f t="shared" si="163"/>
        <v>2009</v>
      </c>
      <c r="L118" s="14">
        <f t="shared" si="164"/>
        <v>4970</v>
      </c>
      <c r="M118" s="14">
        <f t="shared" si="181"/>
        <v>805</v>
      </c>
      <c r="N118" s="14">
        <f t="shared" si="156"/>
        <v>2128</v>
      </c>
      <c r="O118" s="14">
        <f t="shared" si="171"/>
        <v>4963</v>
      </c>
      <c r="P118" s="14">
        <f t="shared" si="172"/>
        <v>14875</v>
      </c>
      <c r="Q118" s="14">
        <v>0</v>
      </c>
      <c r="R118" s="14">
        <f t="shared" si="173"/>
        <v>9505.48</v>
      </c>
      <c r="S118" s="14">
        <f t="shared" si="174"/>
        <v>10738</v>
      </c>
      <c r="T118" s="14">
        <f t="shared" si="175"/>
        <v>60494.52</v>
      </c>
      <c r="U118" s="92"/>
      <c r="V118" s="90"/>
    </row>
    <row r="119" spans="1:22" s="16" customFormat="1" ht="24.95" customHeight="1" x14ac:dyDescent="0.25">
      <c r="A119" s="9">
        <v>88</v>
      </c>
      <c r="B119" s="12" t="s">
        <v>502</v>
      </c>
      <c r="C119" s="8" t="s">
        <v>632</v>
      </c>
      <c r="D119" s="9" t="s">
        <v>21</v>
      </c>
      <c r="E119" s="18" t="s">
        <v>118</v>
      </c>
      <c r="F119" s="13">
        <v>45200</v>
      </c>
      <c r="G119" s="13">
        <v>45383</v>
      </c>
      <c r="H119" s="14">
        <v>70000</v>
      </c>
      <c r="I119" s="14">
        <v>5368.48</v>
      </c>
      <c r="J119" s="14">
        <v>0</v>
      </c>
      <c r="K119" s="14">
        <f t="shared" si="163"/>
        <v>2009</v>
      </c>
      <c r="L119" s="14">
        <f t="shared" si="164"/>
        <v>4970</v>
      </c>
      <c r="M119" s="14">
        <f t="shared" si="181"/>
        <v>805</v>
      </c>
      <c r="N119" s="14">
        <f t="shared" si="156"/>
        <v>2128</v>
      </c>
      <c r="O119" s="14">
        <f t="shared" si="171"/>
        <v>4963</v>
      </c>
      <c r="P119" s="14">
        <f t="shared" si="172"/>
        <v>14875</v>
      </c>
      <c r="Q119" s="14">
        <v>0</v>
      </c>
      <c r="R119" s="14">
        <f t="shared" si="173"/>
        <v>9505.48</v>
      </c>
      <c r="S119" s="14">
        <f t="shared" si="174"/>
        <v>10738</v>
      </c>
      <c r="T119" s="14">
        <f t="shared" si="175"/>
        <v>60494.52</v>
      </c>
      <c r="U119" s="92"/>
      <c r="V119" s="90"/>
    </row>
    <row r="120" spans="1:22" s="16" customFormat="1" ht="24.95" customHeight="1" x14ac:dyDescent="0.25">
      <c r="A120" s="35">
        <v>89</v>
      </c>
      <c r="B120" s="12" t="s">
        <v>503</v>
      </c>
      <c r="C120" s="8" t="s">
        <v>632</v>
      </c>
      <c r="D120" s="9" t="s">
        <v>21</v>
      </c>
      <c r="E120" s="9" t="s">
        <v>119</v>
      </c>
      <c r="F120" s="13">
        <v>45200</v>
      </c>
      <c r="G120" s="13">
        <v>45383</v>
      </c>
      <c r="H120" s="14">
        <v>70000</v>
      </c>
      <c r="I120" s="14">
        <v>5368.48</v>
      </c>
      <c r="J120" s="14">
        <v>0</v>
      </c>
      <c r="K120" s="14">
        <f t="shared" si="163"/>
        <v>2009</v>
      </c>
      <c r="L120" s="14">
        <f t="shared" si="164"/>
        <v>4970</v>
      </c>
      <c r="M120" s="14">
        <f t="shared" si="181"/>
        <v>805</v>
      </c>
      <c r="N120" s="14">
        <f t="shared" si="156"/>
        <v>2128</v>
      </c>
      <c r="O120" s="14">
        <f t="shared" si="171"/>
        <v>4963</v>
      </c>
      <c r="P120" s="14">
        <f t="shared" si="172"/>
        <v>14875</v>
      </c>
      <c r="Q120" s="14">
        <v>0</v>
      </c>
      <c r="R120" s="14">
        <f t="shared" si="173"/>
        <v>9505.48</v>
      </c>
      <c r="S120" s="14">
        <f t="shared" si="174"/>
        <v>10738</v>
      </c>
      <c r="T120" s="14">
        <f t="shared" si="175"/>
        <v>60494.52</v>
      </c>
      <c r="U120" s="92"/>
      <c r="V120" s="90"/>
    </row>
    <row r="121" spans="1:22" s="16" customFormat="1" ht="24.95" customHeight="1" x14ac:dyDescent="0.25">
      <c r="A121" s="9">
        <v>90</v>
      </c>
      <c r="B121" s="12" t="s">
        <v>504</v>
      </c>
      <c r="C121" s="8" t="s">
        <v>632</v>
      </c>
      <c r="D121" s="9" t="s">
        <v>21</v>
      </c>
      <c r="E121" s="9" t="s">
        <v>118</v>
      </c>
      <c r="F121" s="13">
        <v>45200</v>
      </c>
      <c r="G121" s="13">
        <v>45383</v>
      </c>
      <c r="H121" s="14">
        <v>90000</v>
      </c>
      <c r="I121" s="14">
        <v>9753.1200000000008</v>
      </c>
      <c r="J121" s="14">
        <v>0</v>
      </c>
      <c r="K121" s="14">
        <f t="shared" si="163"/>
        <v>2583</v>
      </c>
      <c r="L121" s="14">
        <f t="shared" si="164"/>
        <v>6390</v>
      </c>
      <c r="M121" s="14">
        <v>890.22</v>
      </c>
      <c r="N121" s="14">
        <f t="shared" si="156"/>
        <v>2736</v>
      </c>
      <c r="O121" s="14">
        <f t="shared" si="171"/>
        <v>6381</v>
      </c>
      <c r="P121" s="14">
        <f t="shared" si="172"/>
        <v>18980.22</v>
      </c>
      <c r="Q121" s="14">
        <v>0</v>
      </c>
      <c r="R121" s="14">
        <f t="shared" si="173"/>
        <v>15072.12</v>
      </c>
      <c r="S121" s="14">
        <f t="shared" si="174"/>
        <v>13661.22</v>
      </c>
      <c r="T121" s="14">
        <f t="shared" si="175"/>
        <v>74927.88</v>
      </c>
      <c r="U121" s="92"/>
      <c r="V121" s="90"/>
    </row>
    <row r="122" spans="1:22" s="16" customFormat="1" ht="24.95" customHeight="1" x14ac:dyDescent="0.25">
      <c r="A122" s="35">
        <v>91</v>
      </c>
      <c r="B122" s="12" t="s">
        <v>537</v>
      </c>
      <c r="C122" s="8" t="s">
        <v>632</v>
      </c>
      <c r="D122" s="9" t="s">
        <v>21</v>
      </c>
      <c r="E122" s="9" t="s">
        <v>119</v>
      </c>
      <c r="F122" s="13">
        <v>45231</v>
      </c>
      <c r="G122" s="13">
        <v>45413</v>
      </c>
      <c r="H122" s="14">
        <v>75000</v>
      </c>
      <c r="I122" s="14">
        <v>6309.38</v>
      </c>
      <c r="J122" s="14">
        <v>0</v>
      </c>
      <c r="K122" s="14">
        <f t="shared" si="163"/>
        <v>2152.5</v>
      </c>
      <c r="L122" s="14">
        <f t="shared" si="164"/>
        <v>5325</v>
      </c>
      <c r="M122" s="14">
        <v>862.5</v>
      </c>
      <c r="N122" s="14">
        <f t="shared" si="156"/>
        <v>2280</v>
      </c>
      <c r="O122" s="14">
        <f t="shared" si="171"/>
        <v>5317.5</v>
      </c>
      <c r="P122" s="14">
        <f t="shared" si="172"/>
        <v>15937.5</v>
      </c>
      <c r="Q122" s="14">
        <v>22296</v>
      </c>
      <c r="R122" s="14">
        <f t="shared" si="173"/>
        <v>33037.879999999997</v>
      </c>
      <c r="S122" s="14">
        <f t="shared" si="174"/>
        <v>11505</v>
      </c>
      <c r="T122" s="14">
        <f t="shared" si="175"/>
        <v>41962.12</v>
      </c>
      <c r="U122" s="92"/>
      <c r="V122" s="90"/>
    </row>
    <row r="123" spans="1:22" s="16" customFormat="1" ht="24.95" customHeight="1" x14ac:dyDescent="0.25">
      <c r="A123" s="9">
        <v>92</v>
      </c>
      <c r="B123" s="12" t="s">
        <v>538</v>
      </c>
      <c r="C123" s="8" t="s">
        <v>632</v>
      </c>
      <c r="D123" s="9" t="s">
        <v>21</v>
      </c>
      <c r="E123" s="9" t="s">
        <v>119</v>
      </c>
      <c r="F123" s="13">
        <v>45231</v>
      </c>
      <c r="G123" s="13">
        <v>45413</v>
      </c>
      <c r="H123" s="14">
        <v>55000</v>
      </c>
      <c r="I123" s="14">
        <v>2559.6799999999998</v>
      </c>
      <c r="J123" s="14">
        <v>0</v>
      </c>
      <c r="K123" s="14">
        <f t="shared" si="163"/>
        <v>1578.5</v>
      </c>
      <c r="L123" s="14">
        <f t="shared" si="164"/>
        <v>3905</v>
      </c>
      <c r="M123" s="14">
        <f t="shared" ref="M123:M125" si="182">H123*1.15%</f>
        <v>632.5</v>
      </c>
      <c r="N123" s="14">
        <f t="shared" si="156"/>
        <v>1672</v>
      </c>
      <c r="O123" s="14">
        <f t="shared" si="171"/>
        <v>3899.5</v>
      </c>
      <c r="P123" s="14">
        <f t="shared" si="172"/>
        <v>11687.5</v>
      </c>
      <c r="Q123" s="14">
        <v>15046</v>
      </c>
      <c r="R123" s="14">
        <f t="shared" si="173"/>
        <v>20856.18</v>
      </c>
      <c r="S123" s="14">
        <f t="shared" si="174"/>
        <v>8437</v>
      </c>
      <c r="T123" s="14">
        <f t="shared" si="175"/>
        <v>34143.82</v>
      </c>
      <c r="U123" s="92"/>
      <c r="V123" s="90"/>
    </row>
    <row r="124" spans="1:22" s="16" customFormat="1" ht="24.95" customHeight="1" x14ac:dyDescent="0.25">
      <c r="A124" s="35">
        <v>93</v>
      </c>
      <c r="B124" s="12" t="s">
        <v>539</v>
      </c>
      <c r="C124" s="8" t="s">
        <v>632</v>
      </c>
      <c r="D124" s="9" t="s">
        <v>21</v>
      </c>
      <c r="E124" s="9" t="s">
        <v>119</v>
      </c>
      <c r="F124" s="13">
        <v>45231</v>
      </c>
      <c r="G124" s="13">
        <v>45413</v>
      </c>
      <c r="H124" s="14">
        <v>80000</v>
      </c>
      <c r="I124" s="14">
        <v>7400.87</v>
      </c>
      <c r="J124" s="14">
        <v>0</v>
      </c>
      <c r="K124" s="14">
        <f t="shared" si="163"/>
        <v>2296</v>
      </c>
      <c r="L124" s="14">
        <f t="shared" si="164"/>
        <v>5680</v>
      </c>
      <c r="M124" s="14">
        <v>890.22</v>
      </c>
      <c r="N124" s="14">
        <f t="shared" si="156"/>
        <v>2432</v>
      </c>
      <c r="O124" s="14">
        <f t="shared" si="171"/>
        <v>5672</v>
      </c>
      <c r="P124" s="14">
        <f t="shared" si="172"/>
        <v>16970.22</v>
      </c>
      <c r="Q124" s="14">
        <v>0</v>
      </c>
      <c r="R124" s="14">
        <f t="shared" si="173"/>
        <v>12128.87</v>
      </c>
      <c r="S124" s="14">
        <f t="shared" si="174"/>
        <v>12242.22</v>
      </c>
      <c r="T124" s="14">
        <f t="shared" si="175"/>
        <v>67871.13</v>
      </c>
      <c r="U124" s="92"/>
      <c r="V124" s="90"/>
    </row>
    <row r="125" spans="1:22" s="16" customFormat="1" ht="24.95" customHeight="1" x14ac:dyDescent="0.25">
      <c r="A125" s="9">
        <v>94</v>
      </c>
      <c r="B125" s="12" t="s">
        <v>630</v>
      </c>
      <c r="C125" s="8" t="s">
        <v>632</v>
      </c>
      <c r="D125" s="9" t="s">
        <v>21</v>
      </c>
      <c r="E125" s="9" t="s">
        <v>119</v>
      </c>
      <c r="F125" s="13">
        <v>45292</v>
      </c>
      <c r="G125" s="13">
        <v>45474</v>
      </c>
      <c r="H125" s="14">
        <v>55000</v>
      </c>
      <c r="I125" s="14">
        <v>2559.6799999999998</v>
      </c>
      <c r="J125" s="14">
        <v>0</v>
      </c>
      <c r="K125" s="14">
        <v>1578.5</v>
      </c>
      <c r="L125" s="14">
        <f t="shared" si="164"/>
        <v>3905</v>
      </c>
      <c r="M125" s="14">
        <f t="shared" si="182"/>
        <v>632.5</v>
      </c>
      <c r="N125" s="14">
        <f t="shared" si="156"/>
        <v>1672</v>
      </c>
      <c r="O125" s="14">
        <f t="shared" si="171"/>
        <v>3899.5</v>
      </c>
      <c r="P125" s="14">
        <f t="shared" si="172"/>
        <v>11687.5</v>
      </c>
      <c r="Q125" s="14">
        <v>0</v>
      </c>
      <c r="R125" s="14">
        <f t="shared" si="173"/>
        <v>5810.18</v>
      </c>
      <c r="S125" s="14">
        <f t="shared" si="174"/>
        <v>8437</v>
      </c>
      <c r="T125" s="14">
        <f t="shared" si="175"/>
        <v>49189.82</v>
      </c>
      <c r="U125" s="92"/>
      <c r="V125" s="90"/>
    </row>
    <row r="126" spans="1:22" s="48" customFormat="1" ht="24.95" customHeight="1" x14ac:dyDescent="0.3">
      <c r="A126" s="24" t="s">
        <v>163</v>
      </c>
      <c r="B126" s="10"/>
      <c r="C126" s="10"/>
      <c r="D126" s="10"/>
      <c r="E126" s="10"/>
      <c r="F126" s="23"/>
      <c r="G126" s="23"/>
      <c r="H126" s="10"/>
      <c r="I126" s="10"/>
      <c r="J126" s="10"/>
      <c r="K126" s="10"/>
      <c r="L126" s="10"/>
      <c r="M126" s="33"/>
      <c r="N126" s="10"/>
      <c r="O126" s="10"/>
      <c r="P126" s="10"/>
      <c r="Q126" s="10"/>
      <c r="R126" s="10"/>
      <c r="S126" s="10"/>
      <c r="T126" s="10"/>
      <c r="U126" s="92"/>
      <c r="V126" s="90"/>
    </row>
    <row r="127" spans="1:22" s="16" customFormat="1" ht="24.95" customHeight="1" x14ac:dyDescent="0.25">
      <c r="A127" s="34">
        <v>95</v>
      </c>
      <c r="B127" s="12" t="s">
        <v>575</v>
      </c>
      <c r="C127" s="8" t="s">
        <v>28</v>
      </c>
      <c r="D127" s="9" t="s">
        <v>21</v>
      </c>
      <c r="E127" s="18" t="s">
        <v>118</v>
      </c>
      <c r="F127" s="13">
        <v>45359</v>
      </c>
      <c r="G127" s="13">
        <v>45543</v>
      </c>
      <c r="H127" s="14">
        <v>110000</v>
      </c>
      <c r="I127" s="14">
        <v>14457.62</v>
      </c>
      <c r="J127" s="14">
        <v>0</v>
      </c>
      <c r="K127" s="14">
        <f t="shared" ref="K127:K128" si="183">H127*2.87%</f>
        <v>3157</v>
      </c>
      <c r="L127" s="14">
        <f t="shared" ref="L127:L128" si="184">H127*7.1%</f>
        <v>7810</v>
      </c>
      <c r="M127" s="57">
        <v>890.22</v>
      </c>
      <c r="N127" s="14">
        <f t="shared" si="156"/>
        <v>3344</v>
      </c>
      <c r="O127" s="14">
        <f t="shared" ref="O127" si="185">H127*7.09%</f>
        <v>7799</v>
      </c>
      <c r="P127" s="14">
        <f>K127+L127+M127+N127+O127</f>
        <v>23000.22</v>
      </c>
      <c r="Q127" s="14">
        <f>J127</f>
        <v>0</v>
      </c>
      <c r="R127" s="14">
        <f>I127+K127+N127+Q127</f>
        <v>20958.62</v>
      </c>
      <c r="S127" s="14">
        <f>L127+M127+O127</f>
        <v>16499.22</v>
      </c>
      <c r="T127" s="14">
        <f>H127-R127</f>
        <v>89041.38</v>
      </c>
      <c r="U127" s="92"/>
      <c r="V127" s="90"/>
    </row>
    <row r="128" spans="1:22" s="16" customFormat="1" ht="24.95" customHeight="1" x14ac:dyDescent="0.25">
      <c r="A128" s="9">
        <v>96</v>
      </c>
      <c r="B128" s="12" t="s">
        <v>48</v>
      </c>
      <c r="C128" s="8" t="s">
        <v>40</v>
      </c>
      <c r="D128" s="9" t="s">
        <v>21</v>
      </c>
      <c r="E128" s="18" t="s">
        <v>119</v>
      </c>
      <c r="F128" s="13">
        <v>45231</v>
      </c>
      <c r="G128" s="13">
        <v>45413</v>
      </c>
      <c r="H128" s="14">
        <v>48000</v>
      </c>
      <c r="I128" s="14">
        <v>1571.73</v>
      </c>
      <c r="J128" s="14">
        <v>0</v>
      </c>
      <c r="K128" s="14">
        <f t="shared" si="183"/>
        <v>1377.6</v>
      </c>
      <c r="L128" s="14">
        <f t="shared" si="184"/>
        <v>3408</v>
      </c>
      <c r="M128" s="36">
        <f t="shared" ref="M128" si="186">H128*1.15%</f>
        <v>552</v>
      </c>
      <c r="N128" s="14">
        <f t="shared" si="156"/>
        <v>1459.2</v>
      </c>
      <c r="O128" s="14">
        <f>H128*7.09%</f>
        <v>3403.2</v>
      </c>
      <c r="P128" s="14">
        <f>K128+L128+M128+N128+O128</f>
        <v>10200</v>
      </c>
      <c r="Q128" s="14">
        <f>J128</f>
        <v>0</v>
      </c>
      <c r="R128" s="14">
        <f>I128+K128+N128+Q128</f>
        <v>4408.53</v>
      </c>
      <c r="S128" s="14">
        <f>L128+M128+O128</f>
        <v>7363.2</v>
      </c>
      <c r="T128" s="14">
        <f>H128-R128</f>
        <v>43591.47</v>
      </c>
      <c r="U128" s="92"/>
      <c r="V128" s="90"/>
    </row>
    <row r="129" spans="1:22" s="11" customFormat="1" ht="24.95" customHeight="1" x14ac:dyDescent="0.25">
      <c r="A129" s="24" t="s">
        <v>265</v>
      </c>
      <c r="B129" s="2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2"/>
      <c r="V129" s="90"/>
    </row>
    <row r="130" spans="1:22" s="16" customFormat="1" ht="24.95" customHeight="1" x14ac:dyDescent="0.25">
      <c r="A130" s="9">
        <v>97</v>
      </c>
      <c r="B130" s="12" t="s">
        <v>46</v>
      </c>
      <c r="C130" s="8" t="s">
        <v>76</v>
      </c>
      <c r="D130" s="9" t="s">
        <v>21</v>
      </c>
      <c r="E130" s="18" t="s">
        <v>119</v>
      </c>
      <c r="F130" s="13">
        <v>45231</v>
      </c>
      <c r="G130" s="13">
        <v>45413</v>
      </c>
      <c r="H130" s="14">
        <v>90000</v>
      </c>
      <c r="I130" s="14">
        <v>9753.1200000000008</v>
      </c>
      <c r="J130" s="14">
        <v>0</v>
      </c>
      <c r="K130" s="14">
        <f t="shared" ref="K130:K190" si="187">H130*2.87%</f>
        <v>2583</v>
      </c>
      <c r="L130" s="14">
        <f t="shared" ref="L130:L190" si="188">H130*7.1%</f>
        <v>6390</v>
      </c>
      <c r="M130" s="15">
        <v>890.22</v>
      </c>
      <c r="N130" s="14">
        <f t="shared" si="156"/>
        <v>2736</v>
      </c>
      <c r="O130" s="14">
        <f>H130*7.09%</f>
        <v>6381</v>
      </c>
      <c r="P130" s="14">
        <f t="shared" ref="P130:P185" si="189">K130+L130+M130+N130+O130</f>
        <v>18980.22</v>
      </c>
      <c r="Q130" s="14">
        <f t="shared" ref="Q130:Q146" si="190">J130</f>
        <v>0</v>
      </c>
      <c r="R130" s="14">
        <f t="shared" ref="R130:R185" si="191">I130+K130+N130+Q130</f>
        <v>15072.12</v>
      </c>
      <c r="S130" s="14">
        <f t="shared" ref="S130:S185" si="192">L130+M130+O130</f>
        <v>13661.22</v>
      </c>
      <c r="T130" s="14">
        <f t="shared" ref="T130:T185" si="193">H130-R130</f>
        <v>74927.88</v>
      </c>
      <c r="U130" s="92"/>
      <c r="V130" s="90"/>
    </row>
    <row r="131" spans="1:22" s="16" customFormat="1" ht="24.95" customHeight="1" x14ac:dyDescent="0.25">
      <c r="A131" s="9">
        <v>98</v>
      </c>
      <c r="B131" s="12" t="s">
        <v>99</v>
      </c>
      <c r="C131" s="8" t="s">
        <v>35</v>
      </c>
      <c r="D131" s="9" t="s">
        <v>21</v>
      </c>
      <c r="E131" s="18" t="s">
        <v>119</v>
      </c>
      <c r="F131" s="13">
        <v>45352</v>
      </c>
      <c r="G131" s="13">
        <v>45536</v>
      </c>
      <c r="H131" s="14">
        <v>65000</v>
      </c>
      <c r="I131" s="14">
        <v>4427.58</v>
      </c>
      <c r="J131" s="14">
        <v>0</v>
      </c>
      <c r="K131" s="14">
        <f t="shared" si="187"/>
        <v>1865.5</v>
      </c>
      <c r="L131" s="14">
        <f t="shared" si="188"/>
        <v>4615</v>
      </c>
      <c r="M131" s="36">
        <f t="shared" ref="M131:M138" si="194">H131*1.15%</f>
        <v>747.5</v>
      </c>
      <c r="N131" s="14">
        <f t="shared" si="156"/>
        <v>1976</v>
      </c>
      <c r="O131" s="14">
        <f t="shared" ref="O131:O192" si="195">H131*7.09%</f>
        <v>4608.5</v>
      </c>
      <c r="P131" s="14">
        <f t="shared" si="189"/>
        <v>13812.5</v>
      </c>
      <c r="Q131" s="14">
        <v>12400.48</v>
      </c>
      <c r="R131" s="14">
        <f t="shared" si="191"/>
        <v>20669.560000000001</v>
      </c>
      <c r="S131" s="14">
        <f t="shared" si="192"/>
        <v>9971</v>
      </c>
      <c r="T131" s="14">
        <f t="shared" si="193"/>
        <v>44330.44</v>
      </c>
      <c r="U131" s="92"/>
      <c r="V131" s="90"/>
    </row>
    <row r="132" spans="1:22" s="16" customFormat="1" ht="24.95" customHeight="1" x14ac:dyDescent="0.25">
      <c r="A132" s="9">
        <v>99</v>
      </c>
      <c r="B132" s="12" t="s">
        <v>36</v>
      </c>
      <c r="C132" s="8" t="s">
        <v>35</v>
      </c>
      <c r="D132" s="9" t="s">
        <v>21</v>
      </c>
      <c r="E132" s="18" t="s">
        <v>119</v>
      </c>
      <c r="F132" s="13">
        <v>45231</v>
      </c>
      <c r="G132" s="13">
        <v>45413</v>
      </c>
      <c r="H132" s="14">
        <v>60000</v>
      </c>
      <c r="I132" s="14">
        <v>3486.68</v>
      </c>
      <c r="J132" s="14">
        <v>0</v>
      </c>
      <c r="K132" s="14">
        <f t="shared" si="187"/>
        <v>1722</v>
      </c>
      <c r="L132" s="14">
        <f t="shared" si="188"/>
        <v>4260</v>
      </c>
      <c r="M132" s="36">
        <f t="shared" si="194"/>
        <v>690</v>
      </c>
      <c r="N132" s="14">
        <f t="shared" si="156"/>
        <v>1824</v>
      </c>
      <c r="O132" s="14">
        <f t="shared" si="195"/>
        <v>4254</v>
      </c>
      <c r="P132" s="14">
        <f t="shared" si="189"/>
        <v>12750</v>
      </c>
      <c r="Q132" s="14">
        <f t="shared" si="190"/>
        <v>0</v>
      </c>
      <c r="R132" s="14">
        <f t="shared" si="191"/>
        <v>7032.68</v>
      </c>
      <c r="S132" s="14">
        <f t="shared" si="192"/>
        <v>9204</v>
      </c>
      <c r="T132" s="14">
        <f t="shared" si="193"/>
        <v>52967.32</v>
      </c>
      <c r="U132" s="92"/>
      <c r="V132" s="90"/>
    </row>
    <row r="133" spans="1:22" s="16" customFormat="1" ht="24.95" customHeight="1" x14ac:dyDescent="0.25">
      <c r="A133" s="9">
        <v>100</v>
      </c>
      <c r="B133" s="12" t="s">
        <v>576</v>
      </c>
      <c r="C133" s="8" t="s">
        <v>35</v>
      </c>
      <c r="D133" s="9" t="s">
        <v>21</v>
      </c>
      <c r="E133" s="18" t="s">
        <v>118</v>
      </c>
      <c r="F133" s="13">
        <v>45231</v>
      </c>
      <c r="G133" s="13">
        <v>45413</v>
      </c>
      <c r="H133" s="14">
        <v>60000</v>
      </c>
      <c r="I133" s="14">
        <v>3486.68</v>
      </c>
      <c r="J133" s="14">
        <v>0</v>
      </c>
      <c r="K133" s="14">
        <f t="shared" si="187"/>
        <v>1722</v>
      </c>
      <c r="L133" s="14">
        <f t="shared" si="188"/>
        <v>4260</v>
      </c>
      <c r="M133" s="36">
        <f t="shared" si="194"/>
        <v>690</v>
      </c>
      <c r="N133" s="14">
        <f t="shared" si="156"/>
        <v>1824</v>
      </c>
      <c r="O133" s="14">
        <f t="shared" si="195"/>
        <v>4254</v>
      </c>
      <c r="P133" s="14">
        <f t="shared" si="189"/>
        <v>12750</v>
      </c>
      <c r="Q133" s="14">
        <v>12846</v>
      </c>
      <c r="R133" s="14">
        <f t="shared" si="191"/>
        <v>19878.68</v>
      </c>
      <c r="S133" s="14">
        <f t="shared" si="192"/>
        <v>9204</v>
      </c>
      <c r="T133" s="14">
        <f t="shared" si="193"/>
        <v>40121.32</v>
      </c>
      <c r="U133" s="92"/>
      <c r="V133" s="90"/>
    </row>
    <row r="134" spans="1:22" s="16" customFormat="1" ht="24.95" customHeight="1" x14ac:dyDescent="0.25">
      <c r="A134" s="9">
        <v>101</v>
      </c>
      <c r="B134" s="12" t="s">
        <v>83</v>
      </c>
      <c r="C134" s="8" t="s">
        <v>35</v>
      </c>
      <c r="D134" s="9" t="s">
        <v>21</v>
      </c>
      <c r="E134" s="18" t="s">
        <v>119</v>
      </c>
      <c r="F134" s="13">
        <v>45323</v>
      </c>
      <c r="G134" s="13">
        <v>45505</v>
      </c>
      <c r="H134" s="14">
        <v>60000</v>
      </c>
      <c r="I134" s="14">
        <v>3486.68</v>
      </c>
      <c r="J134" s="14">
        <v>0</v>
      </c>
      <c r="K134" s="14">
        <f t="shared" si="187"/>
        <v>1722</v>
      </c>
      <c r="L134" s="14">
        <f t="shared" si="188"/>
        <v>4260</v>
      </c>
      <c r="M134" s="36">
        <f t="shared" si="194"/>
        <v>690</v>
      </c>
      <c r="N134" s="14">
        <f t="shared" si="156"/>
        <v>1824</v>
      </c>
      <c r="O134" s="14">
        <f t="shared" si="195"/>
        <v>4254</v>
      </c>
      <c r="P134" s="14">
        <f t="shared" si="189"/>
        <v>12750</v>
      </c>
      <c r="Q134" s="14">
        <v>14487.1</v>
      </c>
      <c r="R134" s="14">
        <f t="shared" si="191"/>
        <v>21519.78</v>
      </c>
      <c r="S134" s="14">
        <f t="shared" si="192"/>
        <v>9204</v>
      </c>
      <c r="T134" s="14">
        <f t="shared" si="193"/>
        <v>38480.22</v>
      </c>
      <c r="U134" s="92"/>
      <c r="V134" s="90"/>
    </row>
    <row r="135" spans="1:22" s="16" customFormat="1" ht="24.95" customHeight="1" x14ac:dyDescent="0.25">
      <c r="A135" s="9">
        <v>102</v>
      </c>
      <c r="B135" s="12" t="s">
        <v>137</v>
      </c>
      <c r="C135" s="8" t="s">
        <v>35</v>
      </c>
      <c r="D135" s="9" t="s">
        <v>21</v>
      </c>
      <c r="E135" s="18" t="s">
        <v>119</v>
      </c>
      <c r="F135" s="69">
        <v>45292</v>
      </c>
      <c r="G135" s="69">
        <v>45474</v>
      </c>
      <c r="H135" s="14">
        <v>60000</v>
      </c>
      <c r="I135" s="14">
        <v>3486.68</v>
      </c>
      <c r="J135" s="14">
        <v>0</v>
      </c>
      <c r="K135" s="14">
        <f t="shared" si="187"/>
        <v>1722</v>
      </c>
      <c r="L135" s="14">
        <f t="shared" si="188"/>
        <v>4260</v>
      </c>
      <c r="M135" s="36">
        <f t="shared" si="194"/>
        <v>690</v>
      </c>
      <c r="N135" s="14">
        <f t="shared" si="156"/>
        <v>1824</v>
      </c>
      <c r="O135" s="14">
        <f t="shared" si="195"/>
        <v>4254</v>
      </c>
      <c r="P135" s="14">
        <f t="shared" si="189"/>
        <v>12750</v>
      </c>
      <c r="Q135" s="14">
        <v>15384.7</v>
      </c>
      <c r="R135" s="14">
        <f t="shared" si="191"/>
        <v>22417.38</v>
      </c>
      <c r="S135" s="14">
        <f t="shared" si="192"/>
        <v>9204</v>
      </c>
      <c r="T135" s="14">
        <f t="shared" si="193"/>
        <v>37582.620000000003</v>
      </c>
      <c r="U135" s="92"/>
      <c r="V135" s="90"/>
    </row>
    <row r="136" spans="1:22" s="16" customFormat="1" ht="24.95" customHeight="1" x14ac:dyDescent="0.25">
      <c r="A136" s="9">
        <v>103</v>
      </c>
      <c r="B136" s="12" t="s">
        <v>145</v>
      </c>
      <c r="C136" s="8" t="s">
        <v>35</v>
      </c>
      <c r="D136" s="9" t="s">
        <v>21</v>
      </c>
      <c r="E136" s="9" t="s">
        <v>118</v>
      </c>
      <c r="F136" s="13">
        <v>45323</v>
      </c>
      <c r="G136" s="13">
        <v>45505</v>
      </c>
      <c r="H136" s="14">
        <v>60000</v>
      </c>
      <c r="I136" s="14">
        <v>3486.68</v>
      </c>
      <c r="J136" s="14">
        <v>0</v>
      </c>
      <c r="K136" s="14">
        <f t="shared" si="187"/>
        <v>1722</v>
      </c>
      <c r="L136" s="14">
        <f t="shared" si="188"/>
        <v>4260</v>
      </c>
      <c r="M136" s="36">
        <f t="shared" si="194"/>
        <v>690</v>
      </c>
      <c r="N136" s="14">
        <f t="shared" si="156"/>
        <v>1824</v>
      </c>
      <c r="O136" s="14">
        <f t="shared" si="195"/>
        <v>4254</v>
      </c>
      <c r="P136" s="14">
        <f t="shared" si="189"/>
        <v>12750</v>
      </c>
      <c r="Q136" s="14">
        <f t="shared" si="190"/>
        <v>0</v>
      </c>
      <c r="R136" s="14">
        <f t="shared" si="191"/>
        <v>7032.68</v>
      </c>
      <c r="S136" s="14">
        <f t="shared" si="192"/>
        <v>9204</v>
      </c>
      <c r="T136" s="14">
        <f t="shared" si="193"/>
        <v>52967.32</v>
      </c>
      <c r="U136" s="92"/>
      <c r="V136" s="90"/>
    </row>
    <row r="137" spans="1:22" s="16" customFormat="1" ht="24.95" customHeight="1" x14ac:dyDescent="0.25">
      <c r="A137" s="9">
        <v>104</v>
      </c>
      <c r="B137" s="12" t="s">
        <v>560</v>
      </c>
      <c r="C137" s="8" t="s">
        <v>35</v>
      </c>
      <c r="D137" s="9" t="s">
        <v>21</v>
      </c>
      <c r="E137" s="18" t="s">
        <v>119</v>
      </c>
      <c r="F137" s="13">
        <v>45231</v>
      </c>
      <c r="G137" s="13">
        <v>45413</v>
      </c>
      <c r="H137" s="14">
        <v>60000</v>
      </c>
      <c r="I137" s="14">
        <v>3486.68</v>
      </c>
      <c r="J137" s="14">
        <v>0</v>
      </c>
      <c r="K137" s="14">
        <f t="shared" si="187"/>
        <v>1722</v>
      </c>
      <c r="L137" s="14">
        <f t="shared" si="188"/>
        <v>4260</v>
      </c>
      <c r="M137" s="36">
        <f t="shared" si="194"/>
        <v>690</v>
      </c>
      <c r="N137" s="14">
        <f t="shared" si="156"/>
        <v>1824</v>
      </c>
      <c r="O137" s="14">
        <f t="shared" si="195"/>
        <v>4254</v>
      </c>
      <c r="P137" s="14">
        <f t="shared" si="189"/>
        <v>12750</v>
      </c>
      <c r="Q137" s="14">
        <v>11710.35</v>
      </c>
      <c r="R137" s="14">
        <f t="shared" si="191"/>
        <v>18743.03</v>
      </c>
      <c r="S137" s="14">
        <f t="shared" si="192"/>
        <v>9204</v>
      </c>
      <c r="T137" s="14">
        <f t="shared" si="193"/>
        <v>41256.97</v>
      </c>
      <c r="U137" s="92"/>
      <c r="V137" s="90"/>
    </row>
    <row r="138" spans="1:22" s="16" customFormat="1" ht="24.95" customHeight="1" x14ac:dyDescent="0.25">
      <c r="A138" s="9">
        <v>105</v>
      </c>
      <c r="B138" s="12" t="s">
        <v>157</v>
      </c>
      <c r="C138" s="67" t="s">
        <v>35</v>
      </c>
      <c r="D138" s="68" t="s">
        <v>21</v>
      </c>
      <c r="E138" s="68" t="s">
        <v>119</v>
      </c>
      <c r="F138" s="69">
        <v>45200</v>
      </c>
      <c r="G138" s="69">
        <v>45383</v>
      </c>
      <c r="H138" s="70">
        <v>60000</v>
      </c>
      <c r="I138" s="70">
        <v>3486.68</v>
      </c>
      <c r="J138" s="70">
        <v>0</v>
      </c>
      <c r="K138" s="14">
        <f t="shared" si="187"/>
        <v>1722</v>
      </c>
      <c r="L138" s="14">
        <f t="shared" si="188"/>
        <v>4260</v>
      </c>
      <c r="M138" s="70">
        <f t="shared" si="194"/>
        <v>690</v>
      </c>
      <c r="N138" s="14">
        <f t="shared" si="156"/>
        <v>1824</v>
      </c>
      <c r="O138" s="14">
        <f t="shared" si="195"/>
        <v>4254</v>
      </c>
      <c r="P138" s="70">
        <f t="shared" si="189"/>
        <v>12750</v>
      </c>
      <c r="Q138" s="70">
        <f t="shared" si="190"/>
        <v>0</v>
      </c>
      <c r="R138" s="70">
        <f t="shared" si="191"/>
        <v>7032.68</v>
      </c>
      <c r="S138" s="70">
        <f t="shared" si="192"/>
        <v>9204</v>
      </c>
      <c r="T138" s="70">
        <f t="shared" si="193"/>
        <v>52967.32</v>
      </c>
      <c r="U138" s="92"/>
      <c r="V138" s="90"/>
    </row>
    <row r="139" spans="1:22" s="16" customFormat="1" ht="24.95" customHeight="1" x14ac:dyDescent="0.25">
      <c r="A139" s="9">
        <v>106</v>
      </c>
      <c r="B139" s="12" t="s">
        <v>107</v>
      </c>
      <c r="C139" s="67" t="s">
        <v>559</v>
      </c>
      <c r="D139" s="68" t="s">
        <v>21</v>
      </c>
      <c r="E139" s="72" t="s">
        <v>118</v>
      </c>
      <c r="F139" s="69">
        <v>45200</v>
      </c>
      <c r="G139" s="69">
        <v>45383</v>
      </c>
      <c r="H139" s="70">
        <v>140000</v>
      </c>
      <c r="I139" s="70">
        <v>0</v>
      </c>
      <c r="J139" s="70">
        <v>0</v>
      </c>
      <c r="K139" s="14">
        <f t="shared" si="187"/>
        <v>4018</v>
      </c>
      <c r="L139" s="14">
        <f t="shared" si="188"/>
        <v>9940</v>
      </c>
      <c r="M139" s="73">
        <v>890.22</v>
      </c>
      <c r="N139" s="14">
        <f t="shared" si="156"/>
        <v>4256</v>
      </c>
      <c r="O139" s="14">
        <f t="shared" si="195"/>
        <v>9926</v>
      </c>
      <c r="P139" s="70">
        <f t="shared" si="189"/>
        <v>29030.22</v>
      </c>
      <c r="Q139" s="70">
        <f t="shared" si="190"/>
        <v>0</v>
      </c>
      <c r="R139" s="70">
        <f t="shared" si="191"/>
        <v>8274</v>
      </c>
      <c r="S139" s="70">
        <f t="shared" si="192"/>
        <v>20756.22</v>
      </c>
      <c r="T139" s="70">
        <f t="shared" si="193"/>
        <v>131726</v>
      </c>
      <c r="U139" s="92"/>
      <c r="V139" s="90"/>
    </row>
    <row r="140" spans="1:22" s="60" customFormat="1" ht="24.95" customHeight="1" x14ac:dyDescent="0.25">
      <c r="A140" s="9">
        <v>107</v>
      </c>
      <c r="B140" s="50" t="s">
        <v>82</v>
      </c>
      <c r="C140" s="51" t="s">
        <v>35</v>
      </c>
      <c r="D140" s="52" t="s">
        <v>21</v>
      </c>
      <c r="E140" s="52" t="s">
        <v>119</v>
      </c>
      <c r="F140" s="53">
        <v>45270</v>
      </c>
      <c r="G140" s="53">
        <v>45453</v>
      </c>
      <c r="H140" s="54">
        <v>60000</v>
      </c>
      <c r="I140" s="54">
        <v>3486.68</v>
      </c>
      <c r="J140" s="54">
        <v>0</v>
      </c>
      <c r="K140" s="54">
        <f t="shared" si="187"/>
        <v>1722</v>
      </c>
      <c r="L140" s="54">
        <f t="shared" si="188"/>
        <v>4260</v>
      </c>
      <c r="M140" s="56">
        <f>H140*1.15%</f>
        <v>690</v>
      </c>
      <c r="N140" s="54">
        <f t="shared" si="156"/>
        <v>1824</v>
      </c>
      <c r="O140" s="54">
        <f t="shared" si="195"/>
        <v>4254</v>
      </c>
      <c r="P140" s="54">
        <f t="shared" si="189"/>
        <v>12750</v>
      </c>
      <c r="Q140" s="54">
        <v>8546</v>
      </c>
      <c r="R140" s="54">
        <f t="shared" si="191"/>
        <v>15578.68</v>
      </c>
      <c r="S140" s="54">
        <f t="shared" si="192"/>
        <v>9204</v>
      </c>
      <c r="T140" s="54">
        <f t="shared" si="193"/>
        <v>44421.32</v>
      </c>
      <c r="U140" s="92"/>
      <c r="V140" s="90"/>
    </row>
    <row r="141" spans="1:22" s="16" customFormat="1" ht="24.95" customHeight="1" x14ac:dyDescent="0.25">
      <c r="A141" s="9">
        <v>108</v>
      </c>
      <c r="B141" s="12" t="s">
        <v>38</v>
      </c>
      <c r="C141" s="8" t="s">
        <v>35</v>
      </c>
      <c r="D141" s="9" t="s">
        <v>21</v>
      </c>
      <c r="E141" s="18" t="s">
        <v>119</v>
      </c>
      <c r="F141" s="13">
        <v>45231</v>
      </c>
      <c r="G141" s="13">
        <v>45413</v>
      </c>
      <c r="H141" s="14">
        <v>60000</v>
      </c>
      <c r="I141" s="14">
        <v>3486.68</v>
      </c>
      <c r="J141" s="14">
        <v>0</v>
      </c>
      <c r="K141" s="14">
        <f t="shared" si="187"/>
        <v>1722</v>
      </c>
      <c r="L141" s="14">
        <f t="shared" si="188"/>
        <v>4260</v>
      </c>
      <c r="M141" s="36">
        <f t="shared" ref="M141:M163" si="196">H141*1.15%</f>
        <v>690</v>
      </c>
      <c r="N141" s="14">
        <f t="shared" si="156"/>
        <v>1824</v>
      </c>
      <c r="O141" s="14">
        <f t="shared" si="195"/>
        <v>4254</v>
      </c>
      <c r="P141" s="14">
        <f t="shared" si="189"/>
        <v>12750</v>
      </c>
      <c r="Q141" s="14">
        <f t="shared" si="190"/>
        <v>0</v>
      </c>
      <c r="R141" s="14">
        <f t="shared" si="191"/>
        <v>7032.68</v>
      </c>
      <c r="S141" s="14">
        <f t="shared" si="192"/>
        <v>9204</v>
      </c>
      <c r="T141" s="14">
        <f t="shared" si="193"/>
        <v>52967.32</v>
      </c>
      <c r="U141" s="92"/>
      <c r="V141" s="90"/>
    </row>
    <row r="142" spans="1:22" s="16" customFormat="1" ht="24.95" customHeight="1" x14ac:dyDescent="0.25">
      <c r="A142" s="9">
        <v>109</v>
      </c>
      <c r="B142" s="12" t="s">
        <v>106</v>
      </c>
      <c r="C142" s="67" t="s">
        <v>102</v>
      </c>
      <c r="D142" s="68" t="s">
        <v>21</v>
      </c>
      <c r="E142" s="72" t="s">
        <v>118</v>
      </c>
      <c r="F142" s="69">
        <v>45200</v>
      </c>
      <c r="G142" s="69">
        <v>45383</v>
      </c>
      <c r="H142" s="70">
        <v>48000</v>
      </c>
      <c r="I142" s="70">
        <v>1571.73</v>
      </c>
      <c r="J142" s="70">
        <v>0</v>
      </c>
      <c r="K142" s="14">
        <f t="shared" si="187"/>
        <v>1377.6</v>
      </c>
      <c r="L142" s="14">
        <f t="shared" si="188"/>
        <v>3408</v>
      </c>
      <c r="M142" s="71">
        <f t="shared" si="196"/>
        <v>552</v>
      </c>
      <c r="N142" s="14">
        <f t="shared" si="156"/>
        <v>1459.2</v>
      </c>
      <c r="O142" s="14">
        <f t="shared" si="195"/>
        <v>3403.2</v>
      </c>
      <c r="P142" s="70">
        <f t="shared" si="189"/>
        <v>10200</v>
      </c>
      <c r="Q142" s="70">
        <f t="shared" si="190"/>
        <v>0</v>
      </c>
      <c r="R142" s="70">
        <f t="shared" si="191"/>
        <v>4408.53</v>
      </c>
      <c r="S142" s="70">
        <f t="shared" si="192"/>
        <v>7363.2</v>
      </c>
      <c r="T142" s="70">
        <f t="shared" si="193"/>
        <v>43591.47</v>
      </c>
      <c r="U142" s="92"/>
      <c r="V142" s="90"/>
    </row>
    <row r="143" spans="1:22" s="16" customFormat="1" ht="24.95" customHeight="1" x14ac:dyDescent="0.25">
      <c r="A143" s="9">
        <v>110</v>
      </c>
      <c r="B143" s="12" t="s">
        <v>41</v>
      </c>
      <c r="C143" s="8" t="s">
        <v>40</v>
      </c>
      <c r="D143" s="9" t="s">
        <v>21</v>
      </c>
      <c r="E143" s="18" t="s">
        <v>119</v>
      </c>
      <c r="F143" s="13">
        <v>45231</v>
      </c>
      <c r="G143" s="13">
        <v>45413</v>
      </c>
      <c r="H143" s="14">
        <v>48000</v>
      </c>
      <c r="I143" s="14">
        <v>1571.73</v>
      </c>
      <c r="J143" s="14">
        <v>0</v>
      </c>
      <c r="K143" s="14">
        <f t="shared" si="187"/>
        <v>1377.6</v>
      </c>
      <c r="L143" s="14">
        <f t="shared" si="188"/>
        <v>3408</v>
      </c>
      <c r="M143" s="36">
        <f t="shared" si="196"/>
        <v>552</v>
      </c>
      <c r="N143" s="14">
        <f t="shared" si="156"/>
        <v>1459.2</v>
      </c>
      <c r="O143" s="14">
        <f t="shared" si="195"/>
        <v>3403.2</v>
      </c>
      <c r="P143" s="14">
        <f t="shared" si="189"/>
        <v>10200</v>
      </c>
      <c r="Q143" s="14">
        <v>9111.34</v>
      </c>
      <c r="R143" s="14">
        <f t="shared" si="191"/>
        <v>13519.87</v>
      </c>
      <c r="S143" s="14">
        <f t="shared" si="192"/>
        <v>7363.2</v>
      </c>
      <c r="T143" s="14">
        <f t="shared" si="193"/>
        <v>34480.129999999997</v>
      </c>
      <c r="U143" s="92"/>
      <c r="V143" s="90"/>
    </row>
    <row r="144" spans="1:22" s="16" customFormat="1" ht="24.95" customHeight="1" x14ac:dyDescent="0.25">
      <c r="A144" s="9">
        <v>111</v>
      </c>
      <c r="B144" s="12" t="s">
        <v>42</v>
      </c>
      <c r="C144" s="8" t="s">
        <v>35</v>
      </c>
      <c r="D144" s="9" t="s">
        <v>21</v>
      </c>
      <c r="E144" s="18" t="s">
        <v>119</v>
      </c>
      <c r="F144" s="13">
        <v>45231</v>
      </c>
      <c r="G144" s="13">
        <v>45413</v>
      </c>
      <c r="H144" s="14">
        <v>55000</v>
      </c>
      <c r="I144" s="14">
        <v>2559.6799999999998</v>
      </c>
      <c r="J144" s="14">
        <v>0</v>
      </c>
      <c r="K144" s="14">
        <f t="shared" si="187"/>
        <v>1578.5</v>
      </c>
      <c r="L144" s="14">
        <f t="shared" si="188"/>
        <v>3905</v>
      </c>
      <c r="M144" s="36">
        <f t="shared" si="196"/>
        <v>632.5</v>
      </c>
      <c r="N144" s="14">
        <f t="shared" si="156"/>
        <v>1672</v>
      </c>
      <c r="O144" s="14">
        <f t="shared" si="195"/>
        <v>3899.5</v>
      </c>
      <c r="P144" s="14">
        <f t="shared" si="189"/>
        <v>11687.5</v>
      </c>
      <c r="Q144" s="14">
        <f t="shared" si="190"/>
        <v>0</v>
      </c>
      <c r="R144" s="14">
        <f t="shared" si="191"/>
        <v>5810.18</v>
      </c>
      <c r="S144" s="14">
        <f t="shared" si="192"/>
        <v>8437</v>
      </c>
      <c r="T144" s="14">
        <f t="shared" si="193"/>
        <v>49189.82</v>
      </c>
      <c r="U144" s="92"/>
      <c r="V144" s="90"/>
    </row>
    <row r="145" spans="1:22" s="16" customFormat="1" ht="24.95" customHeight="1" x14ac:dyDescent="0.25">
      <c r="A145" s="9">
        <v>112</v>
      </c>
      <c r="B145" s="12" t="s">
        <v>43</v>
      </c>
      <c r="C145" s="8" t="s">
        <v>40</v>
      </c>
      <c r="D145" s="9" t="s">
        <v>21</v>
      </c>
      <c r="E145" s="18" t="s">
        <v>119</v>
      </c>
      <c r="F145" s="13">
        <v>45231</v>
      </c>
      <c r="G145" s="13">
        <v>45413</v>
      </c>
      <c r="H145" s="14">
        <v>48000</v>
      </c>
      <c r="I145" s="14">
        <v>1571.73</v>
      </c>
      <c r="J145" s="14">
        <v>0</v>
      </c>
      <c r="K145" s="14">
        <f t="shared" si="187"/>
        <v>1377.6</v>
      </c>
      <c r="L145" s="14">
        <f t="shared" si="188"/>
        <v>3408</v>
      </c>
      <c r="M145" s="36">
        <f t="shared" si="196"/>
        <v>552</v>
      </c>
      <c r="N145" s="14">
        <f t="shared" si="156"/>
        <v>1459.2</v>
      </c>
      <c r="O145" s="14">
        <f t="shared" si="195"/>
        <v>3403.2</v>
      </c>
      <c r="P145" s="14">
        <f t="shared" si="189"/>
        <v>10200</v>
      </c>
      <c r="Q145" s="14">
        <v>5486</v>
      </c>
      <c r="R145" s="14">
        <f t="shared" si="191"/>
        <v>9894.5300000000007</v>
      </c>
      <c r="S145" s="14">
        <f t="shared" si="192"/>
        <v>7363.2</v>
      </c>
      <c r="T145" s="14">
        <f t="shared" si="193"/>
        <v>38105.47</v>
      </c>
      <c r="U145" s="92"/>
      <c r="V145" s="90"/>
    </row>
    <row r="146" spans="1:22" s="16" customFormat="1" ht="24.95" customHeight="1" x14ac:dyDescent="0.25">
      <c r="A146" s="9">
        <v>113</v>
      </c>
      <c r="B146" s="12" t="s">
        <v>47</v>
      </c>
      <c r="C146" s="8" t="s">
        <v>40</v>
      </c>
      <c r="D146" s="9" t="s">
        <v>21</v>
      </c>
      <c r="E146" s="18" t="s">
        <v>119</v>
      </c>
      <c r="F146" s="13">
        <v>45231</v>
      </c>
      <c r="G146" s="13">
        <v>45413</v>
      </c>
      <c r="H146" s="14">
        <v>48000</v>
      </c>
      <c r="I146" s="14">
        <v>1571.73</v>
      </c>
      <c r="J146" s="14">
        <v>0</v>
      </c>
      <c r="K146" s="14">
        <f t="shared" si="187"/>
        <v>1377.6</v>
      </c>
      <c r="L146" s="14">
        <f t="shared" si="188"/>
        <v>3408</v>
      </c>
      <c r="M146" s="36">
        <f t="shared" si="196"/>
        <v>552</v>
      </c>
      <c r="N146" s="14">
        <f t="shared" si="156"/>
        <v>1459.2</v>
      </c>
      <c r="O146" s="14">
        <f t="shared" si="195"/>
        <v>3403.2</v>
      </c>
      <c r="P146" s="14">
        <f t="shared" si="189"/>
        <v>10200</v>
      </c>
      <c r="Q146" s="14">
        <f t="shared" si="190"/>
        <v>0</v>
      </c>
      <c r="R146" s="14">
        <f t="shared" si="191"/>
        <v>4408.53</v>
      </c>
      <c r="S146" s="14">
        <f t="shared" si="192"/>
        <v>7363.2</v>
      </c>
      <c r="T146" s="14">
        <f t="shared" si="193"/>
        <v>43591.47</v>
      </c>
      <c r="U146" s="92"/>
      <c r="V146" s="90"/>
    </row>
    <row r="147" spans="1:22" s="16" customFormat="1" ht="24.95" customHeight="1" x14ac:dyDescent="0.25">
      <c r="A147" s="9">
        <v>114</v>
      </c>
      <c r="B147" s="12" t="s">
        <v>161</v>
      </c>
      <c r="C147" s="8" t="s">
        <v>35</v>
      </c>
      <c r="D147" s="9" t="s">
        <v>21</v>
      </c>
      <c r="E147" s="18" t="s">
        <v>119</v>
      </c>
      <c r="F147" s="13">
        <v>45231</v>
      </c>
      <c r="G147" s="13">
        <v>45413</v>
      </c>
      <c r="H147" s="14">
        <v>55000</v>
      </c>
      <c r="I147" s="14">
        <v>2045.04</v>
      </c>
      <c r="J147" s="14">
        <v>0</v>
      </c>
      <c r="K147" s="14">
        <f t="shared" si="187"/>
        <v>1578.5</v>
      </c>
      <c r="L147" s="14">
        <f t="shared" si="188"/>
        <v>3905</v>
      </c>
      <c r="M147" s="36">
        <f t="shared" si="196"/>
        <v>632.5</v>
      </c>
      <c r="N147" s="14">
        <f t="shared" si="156"/>
        <v>1672</v>
      </c>
      <c r="O147" s="14">
        <f t="shared" si="195"/>
        <v>3899.5</v>
      </c>
      <c r="P147" s="14">
        <f t="shared" si="189"/>
        <v>11687.5</v>
      </c>
      <c r="Q147" s="14">
        <v>13447.94</v>
      </c>
      <c r="R147" s="14">
        <f t="shared" si="191"/>
        <v>18743.48</v>
      </c>
      <c r="S147" s="14">
        <f t="shared" si="192"/>
        <v>8437</v>
      </c>
      <c r="T147" s="14">
        <f t="shared" si="193"/>
        <v>36256.519999999997</v>
      </c>
      <c r="U147" s="92"/>
      <c r="V147" s="90"/>
    </row>
    <row r="148" spans="1:22" s="16" customFormat="1" ht="24.95" customHeight="1" x14ac:dyDescent="0.25">
      <c r="A148" s="9">
        <v>115</v>
      </c>
      <c r="B148" s="12" t="s">
        <v>186</v>
      </c>
      <c r="C148" s="8" t="s">
        <v>162</v>
      </c>
      <c r="D148" s="9" t="s">
        <v>21</v>
      </c>
      <c r="E148" s="18" t="s">
        <v>119</v>
      </c>
      <c r="F148" s="13">
        <v>45330</v>
      </c>
      <c r="G148" s="13">
        <v>45512</v>
      </c>
      <c r="H148" s="14">
        <v>60000</v>
      </c>
      <c r="I148" s="14">
        <v>3486.68</v>
      </c>
      <c r="J148" s="14">
        <v>0</v>
      </c>
      <c r="K148" s="14">
        <f t="shared" si="187"/>
        <v>1722</v>
      </c>
      <c r="L148" s="14">
        <f t="shared" si="188"/>
        <v>4260</v>
      </c>
      <c r="M148" s="36">
        <f t="shared" ref="M148" si="197">H148*1.15%</f>
        <v>690</v>
      </c>
      <c r="N148" s="14">
        <f t="shared" si="156"/>
        <v>1824</v>
      </c>
      <c r="O148" s="14">
        <f t="shared" si="195"/>
        <v>4254</v>
      </c>
      <c r="P148" s="14">
        <f t="shared" ref="P148" si="198">K148+L148+M148+N148+O148</f>
        <v>12750</v>
      </c>
      <c r="Q148" s="14">
        <v>20853.41</v>
      </c>
      <c r="R148" s="14">
        <f t="shared" ref="R148" si="199">I148+K148+N148+Q148</f>
        <v>27886.09</v>
      </c>
      <c r="S148" s="14">
        <f t="shared" ref="S148" si="200">L148+M148+O148</f>
        <v>9204</v>
      </c>
      <c r="T148" s="14">
        <f t="shared" ref="T148" si="201">H148-R148</f>
        <v>32113.91</v>
      </c>
      <c r="U148" s="92"/>
      <c r="V148" s="90"/>
    </row>
    <row r="149" spans="1:22" s="16" customFormat="1" ht="24.95" customHeight="1" x14ac:dyDescent="0.25">
      <c r="A149" s="9">
        <v>116</v>
      </c>
      <c r="B149" s="12" t="s">
        <v>461</v>
      </c>
      <c r="C149" s="67" t="s">
        <v>35</v>
      </c>
      <c r="D149" s="68" t="s">
        <v>21</v>
      </c>
      <c r="E149" s="68" t="s">
        <v>119</v>
      </c>
      <c r="F149" s="69">
        <v>45200</v>
      </c>
      <c r="G149" s="69">
        <v>45383</v>
      </c>
      <c r="H149" s="70">
        <v>85000</v>
      </c>
      <c r="I149" s="73">
        <v>8576.99</v>
      </c>
      <c r="J149" s="73">
        <v>0</v>
      </c>
      <c r="K149" s="14">
        <f t="shared" si="187"/>
        <v>2439.5</v>
      </c>
      <c r="L149" s="14">
        <f t="shared" si="188"/>
        <v>6035</v>
      </c>
      <c r="M149" s="70">
        <v>890.22</v>
      </c>
      <c r="N149" s="14">
        <f t="shared" si="156"/>
        <v>2584</v>
      </c>
      <c r="O149" s="14">
        <f t="shared" si="195"/>
        <v>6026.5</v>
      </c>
      <c r="P149" s="70">
        <f>K149+L149+M149+N149+O149</f>
        <v>17975.22</v>
      </c>
      <c r="Q149" s="70">
        <v>0</v>
      </c>
      <c r="R149" s="70">
        <f>I149+K149+N149+Q149</f>
        <v>13600.49</v>
      </c>
      <c r="S149" s="70">
        <f>L149+M149+O149</f>
        <v>12951.72</v>
      </c>
      <c r="T149" s="70">
        <f t="shared" si="193"/>
        <v>71399.509999999995</v>
      </c>
      <c r="U149" s="92"/>
      <c r="V149" s="90"/>
    </row>
    <row r="150" spans="1:22" s="16" customFormat="1" ht="24.95" customHeight="1" x14ac:dyDescent="0.25">
      <c r="A150" s="9">
        <v>117</v>
      </c>
      <c r="B150" s="12" t="s">
        <v>577</v>
      </c>
      <c r="C150" s="8" t="s">
        <v>35</v>
      </c>
      <c r="D150" s="9" t="s">
        <v>21</v>
      </c>
      <c r="E150" s="9" t="s">
        <v>119</v>
      </c>
      <c r="F150" s="13">
        <v>45352</v>
      </c>
      <c r="G150" s="13">
        <v>45536</v>
      </c>
      <c r="H150" s="14">
        <v>85000</v>
      </c>
      <c r="I150" s="15">
        <v>0</v>
      </c>
      <c r="J150" s="15">
        <v>0</v>
      </c>
      <c r="K150" s="14">
        <f t="shared" si="187"/>
        <v>2439.5</v>
      </c>
      <c r="L150" s="14">
        <f t="shared" si="188"/>
        <v>6035</v>
      </c>
      <c r="M150" s="14">
        <v>890.22</v>
      </c>
      <c r="N150" s="14">
        <f t="shared" si="156"/>
        <v>2584</v>
      </c>
      <c r="O150" s="14">
        <f t="shared" si="195"/>
        <v>6026.5</v>
      </c>
      <c r="P150" s="14">
        <f>K150+L150+M150+N150+O150</f>
        <v>17975.22</v>
      </c>
      <c r="Q150" s="14">
        <v>2596</v>
      </c>
      <c r="R150" s="14">
        <f>I150+K150+N150+Q150</f>
        <v>7619.5</v>
      </c>
      <c r="S150" s="14">
        <f>L150+M150+O150</f>
        <v>12951.72</v>
      </c>
      <c r="T150" s="14">
        <f t="shared" si="193"/>
        <v>77380.5</v>
      </c>
      <c r="U150" s="92"/>
      <c r="V150" s="90"/>
    </row>
    <row r="151" spans="1:22" s="16" customFormat="1" ht="24.95" customHeight="1" x14ac:dyDescent="0.25">
      <c r="A151" s="9">
        <v>118</v>
      </c>
      <c r="B151" s="12" t="s">
        <v>211</v>
      </c>
      <c r="C151" s="8" t="s">
        <v>162</v>
      </c>
      <c r="D151" s="9" t="s">
        <v>21</v>
      </c>
      <c r="E151" s="9" t="s">
        <v>119</v>
      </c>
      <c r="F151" s="13">
        <v>45234</v>
      </c>
      <c r="G151" s="13">
        <v>45416</v>
      </c>
      <c r="H151" s="14">
        <v>48000</v>
      </c>
      <c r="I151" s="14">
        <v>1571.73</v>
      </c>
      <c r="J151" s="14">
        <v>0</v>
      </c>
      <c r="K151" s="14">
        <f t="shared" si="187"/>
        <v>1377.6</v>
      </c>
      <c r="L151" s="14">
        <f t="shared" si="188"/>
        <v>3408</v>
      </c>
      <c r="M151" s="36">
        <f t="shared" si="196"/>
        <v>552</v>
      </c>
      <c r="N151" s="14">
        <f t="shared" si="156"/>
        <v>1459.2</v>
      </c>
      <c r="O151" s="14">
        <f t="shared" si="195"/>
        <v>3403.2</v>
      </c>
      <c r="P151" s="14">
        <f t="shared" si="189"/>
        <v>10200</v>
      </c>
      <c r="Q151" s="14">
        <f t="shared" ref="Q151:Q163" si="202">J151</f>
        <v>0</v>
      </c>
      <c r="R151" s="14">
        <f t="shared" si="191"/>
        <v>4408.53</v>
      </c>
      <c r="S151" s="14">
        <f t="shared" si="192"/>
        <v>7363.2</v>
      </c>
      <c r="T151" s="14">
        <f t="shared" si="193"/>
        <v>43591.47</v>
      </c>
      <c r="U151" s="92"/>
      <c r="V151" s="90"/>
    </row>
    <row r="152" spans="1:22" s="16" customFormat="1" ht="24.95" customHeight="1" x14ac:dyDescent="0.25">
      <c r="A152" s="9">
        <v>119</v>
      </c>
      <c r="B152" s="12" t="s">
        <v>213</v>
      </c>
      <c r="C152" s="8" t="s">
        <v>35</v>
      </c>
      <c r="D152" s="9" t="s">
        <v>21</v>
      </c>
      <c r="E152" s="18" t="s">
        <v>118</v>
      </c>
      <c r="F152" s="13">
        <v>45234</v>
      </c>
      <c r="G152" s="13">
        <v>45416</v>
      </c>
      <c r="H152" s="14">
        <v>65000</v>
      </c>
      <c r="I152" s="14">
        <v>4427.58</v>
      </c>
      <c r="J152" s="14">
        <v>0</v>
      </c>
      <c r="K152" s="14">
        <f t="shared" si="187"/>
        <v>1865.5</v>
      </c>
      <c r="L152" s="14">
        <f t="shared" si="188"/>
        <v>4615</v>
      </c>
      <c r="M152" s="36">
        <f t="shared" si="196"/>
        <v>747.5</v>
      </c>
      <c r="N152" s="14">
        <f t="shared" si="156"/>
        <v>1976</v>
      </c>
      <c r="O152" s="14">
        <f t="shared" si="195"/>
        <v>4608.5</v>
      </c>
      <c r="P152" s="14">
        <f t="shared" si="189"/>
        <v>13812.5</v>
      </c>
      <c r="Q152" s="14">
        <f t="shared" si="202"/>
        <v>0</v>
      </c>
      <c r="R152" s="14">
        <f t="shared" si="191"/>
        <v>8269.08</v>
      </c>
      <c r="S152" s="14">
        <f t="shared" si="192"/>
        <v>9971</v>
      </c>
      <c r="T152" s="14">
        <f t="shared" si="193"/>
        <v>56730.92</v>
      </c>
      <c r="U152" s="92"/>
      <c r="V152" s="90"/>
    </row>
    <row r="153" spans="1:22" s="16" customFormat="1" ht="24.95" customHeight="1" x14ac:dyDescent="0.25">
      <c r="A153" s="9">
        <v>120</v>
      </c>
      <c r="B153" s="12" t="s">
        <v>214</v>
      </c>
      <c r="C153" s="8" t="s">
        <v>35</v>
      </c>
      <c r="D153" s="9" t="s">
        <v>21</v>
      </c>
      <c r="E153" s="9" t="s">
        <v>119</v>
      </c>
      <c r="F153" s="13">
        <v>45233</v>
      </c>
      <c r="G153" s="13">
        <v>45415</v>
      </c>
      <c r="H153" s="14">
        <v>65000</v>
      </c>
      <c r="I153" s="14">
        <v>4427.58</v>
      </c>
      <c r="J153" s="14">
        <v>0</v>
      </c>
      <c r="K153" s="14">
        <f t="shared" si="187"/>
        <v>1865.5</v>
      </c>
      <c r="L153" s="14">
        <f t="shared" si="188"/>
        <v>4615</v>
      </c>
      <c r="M153" s="36">
        <f t="shared" si="196"/>
        <v>747.5</v>
      </c>
      <c r="N153" s="14">
        <f t="shared" si="156"/>
        <v>1976</v>
      </c>
      <c r="O153" s="14">
        <f t="shared" si="195"/>
        <v>4608.5</v>
      </c>
      <c r="P153" s="14">
        <f t="shared" si="189"/>
        <v>13812.5</v>
      </c>
      <c r="Q153" s="14">
        <v>10046</v>
      </c>
      <c r="R153" s="14">
        <f t="shared" si="191"/>
        <v>18315.080000000002</v>
      </c>
      <c r="S153" s="14">
        <f t="shared" si="192"/>
        <v>9971</v>
      </c>
      <c r="T153" s="14">
        <f t="shared" si="193"/>
        <v>46684.92</v>
      </c>
      <c r="U153" s="92"/>
      <c r="V153" s="90"/>
    </row>
    <row r="154" spans="1:22" s="16" customFormat="1" ht="24.95" customHeight="1" x14ac:dyDescent="0.25">
      <c r="A154" s="9">
        <v>121</v>
      </c>
      <c r="B154" s="12" t="s">
        <v>219</v>
      </c>
      <c r="C154" s="8" t="s">
        <v>35</v>
      </c>
      <c r="D154" s="9" t="s">
        <v>21</v>
      </c>
      <c r="E154" s="18" t="s">
        <v>118</v>
      </c>
      <c r="F154" s="13">
        <v>45233</v>
      </c>
      <c r="G154" s="13">
        <v>45415</v>
      </c>
      <c r="H154" s="14">
        <v>65000</v>
      </c>
      <c r="I154" s="14">
        <v>4427.58</v>
      </c>
      <c r="J154" s="14">
        <v>0</v>
      </c>
      <c r="K154" s="14">
        <f t="shared" si="187"/>
        <v>1865.5</v>
      </c>
      <c r="L154" s="14">
        <f t="shared" si="188"/>
        <v>4615</v>
      </c>
      <c r="M154" s="36">
        <f t="shared" si="196"/>
        <v>747.5</v>
      </c>
      <c r="N154" s="14">
        <f t="shared" si="156"/>
        <v>1976</v>
      </c>
      <c r="O154" s="14">
        <f t="shared" si="195"/>
        <v>4608.5</v>
      </c>
      <c r="P154" s="14">
        <f t="shared" si="189"/>
        <v>13812.5</v>
      </c>
      <c r="Q154" s="14">
        <v>10171</v>
      </c>
      <c r="R154" s="14">
        <f t="shared" si="191"/>
        <v>18440.080000000002</v>
      </c>
      <c r="S154" s="14">
        <f t="shared" si="192"/>
        <v>9971</v>
      </c>
      <c r="T154" s="14">
        <f t="shared" si="193"/>
        <v>46559.92</v>
      </c>
      <c r="U154" s="92"/>
      <c r="V154" s="90"/>
    </row>
    <row r="155" spans="1:22" s="16" customFormat="1" ht="24.95" customHeight="1" x14ac:dyDescent="0.25">
      <c r="A155" s="9">
        <v>122</v>
      </c>
      <c r="B155" s="12" t="s">
        <v>579</v>
      </c>
      <c r="C155" s="8" t="s">
        <v>35</v>
      </c>
      <c r="D155" s="9" t="s">
        <v>21</v>
      </c>
      <c r="E155" s="9" t="s">
        <v>119</v>
      </c>
      <c r="F155" s="13">
        <v>45233</v>
      </c>
      <c r="G155" s="13">
        <v>45415</v>
      </c>
      <c r="H155" s="14">
        <v>60000</v>
      </c>
      <c r="I155" s="14">
        <v>3486.68</v>
      </c>
      <c r="J155" s="14">
        <v>0</v>
      </c>
      <c r="K155" s="14">
        <f t="shared" si="187"/>
        <v>1722</v>
      </c>
      <c r="L155" s="14">
        <f t="shared" si="188"/>
        <v>4260</v>
      </c>
      <c r="M155" s="36">
        <f t="shared" si="196"/>
        <v>690</v>
      </c>
      <c r="N155" s="14">
        <f t="shared" si="156"/>
        <v>1824</v>
      </c>
      <c r="O155" s="14">
        <f t="shared" si="195"/>
        <v>4254</v>
      </c>
      <c r="P155" s="14">
        <f t="shared" si="189"/>
        <v>12750</v>
      </c>
      <c r="Q155" s="14">
        <f t="shared" si="202"/>
        <v>0</v>
      </c>
      <c r="R155" s="14">
        <f t="shared" si="191"/>
        <v>7032.68</v>
      </c>
      <c r="S155" s="14">
        <f t="shared" si="192"/>
        <v>9204</v>
      </c>
      <c r="T155" s="14">
        <f t="shared" si="193"/>
        <v>52967.32</v>
      </c>
      <c r="U155" s="92"/>
      <c r="V155" s="90"/>
    </row>
    <row r="156" spans="1:22" s="16" customFormat="1" ht="24.95" customHeight="1" x14ac:dyDescent="0.25">
      <c r="A156" s="9">
        <v>123</v>
      </c>
      <c r="B156" s="12" t="s">
        <v>224</v>
      </c>
      <c r="C156" s="8" t="s">
        <v>35</v>
      </c>
      <c r="D156" s="9" t="s">
        <v>21</v>
      </c>
      <c r="E156" s="9" t="s">
        <v>119</v>
      </c>
      <c r="F156" s="13">
        <v>45233</v>
      </c>
      <c r="G156" s="13">
        <v>45415</v>
      </c>
      <c r="H156" s="14">
        <v>65000</v>
      </c>
      <c r="I156" s="14">
        <v>4427.58</v>
      </c>
      <c r="J156" s="14">
        <v>0</v>
      </c>
      <c r="K156" s="14">
        <f t="shared" si="187"/>
        <v>1865.5</v>
      </c>
      <c r="L156" s="14">
        <f t="shared" si="188"/>
        <v>4615</v>
      </c>
      <c r="M156" s="36">
        <f t="shared" si="196"/>
        <v>747.5</v>
      </c>
      <c r="N156" s="14">
        <f t="shared" si="156"/>
        <v>1976</v>
      </c>
      <c r="O156" s="14">
        <f t="shared" si="195"/>
        <v>4608.5</v>
      </c>
      <c r="P156" s="14">
        <f t="shared" si="189"/>
        <v>13812.5</v>
      </c>
      <c r="Q156" s="14">
        <f t="shared" si="202"/>
        <v>0</v>
      </c>
      <c r="R156" s="14">
        <f t="shared" si="191"/>
        <v>8269.08</v>
      </c>
      <c r="S156" s="14">
        <f t="shared" si="192"/>
        <v>9971</v>
      </c>
      <c r="T156" s="14">
        <f t="shared" si="193"/>
        <v>56730.92</v>
      </c>
      <c r="U156" s="92"/>
      <c r="V156" s="90"/>
    </row>
    <row r="157" spans="1:22" s="16" customFormat="1" ht="24.95" customHeight="1" x14ac:dyDescent="0.25">
      <c r="A157" s="9">
        <v>124</v>
      </c>
      <c r="B157" s="12" t="s">
        <v>227</v>
      </c>
      <c r="C157" s="8" t="s">
        <v>35</v>
      </c>
      <c r="D157" s="9" t="s">
        <v>21</v>
      </c>
      <c r="E157" s="9" t="s">
        <v>119</v>
      </c>
      <c r="F157" s="13">
        <v>45242</v>
      </c>
      <c r="G157" s="13">
        <v>45424</v>
      </c>
      <c r="H157" s="14">
        <v>55000</v>
      </c>
      <c r="I157" s="14">
        <v>2559.6799999999998</v>
      </c>
      <c r="J157" s="14">
        <v>0</v>
      </c>
      <c r="K157" s="14">
        <f t="shared" si="187"/>
        <v>1578.5</v>
      </c>
      <c r="L157" s="14">
        <f t="shared" si="188"/>
        <v>3905</v>
      </c>
      <c r="M157" s="36">
        <f t="shared" si="196"/>
        <v>632.5</v>
      </c>
      <c r="N157" s="14">
        <f t="shared" si="156"/>
        <v>1672</v>
      </c>
      <c r="O157" s="14">
        <f t="shared" si="195"/>
        <v>3899.5</v>
      </c>
      <c r="P157" s="14">
        <f t="shared" si="189"/>
        <v>11687.5</v>
      </c>
      <c r="Q157" s="14">
        <v>5346</v>
      </c>
      <c r="R157" s="14">
        <f t="shared" si="191"/>
        <v>11156.18</v>
      </c>
      <c r="S157" s="14">
        <f t="shared" si="192"/>
        <v>8437</v>
      </c>
      <c r="T157" s="14">
        <f t="shared" si="193"/>
        <v>43843.82</v>
      </c>
      <c r="U157" s="92"/>
      <c r="V157" s="90"/>
    </row>
    <row r="158" spans="1:22" s="16" customFormat="1" ht="24.95" customHeight="1" x14ac:dyDescent="0.25">
      <c r="A158" s="9">
        <v>125</v>
      </c>
      <c r="B158" s="12" t="s">
        <v>231</v>
      </c>
      <c r="C158" s="8" t="s">
        <v>35</v>
      </c>
      <c r="D158" s="9" t="s">
        <v>21</v>
      </c>
      <c r="E158" s="9" t="s">
        <v>118</v>
      </c>
      <c r="F158" s="13">
        <v>45242</v>
      </c>
      <c r="G158" s="13">
        <v>45424</v>
      </c>
      <c r="H158" s="14">
        <v>55000</v>
      </c>
      <c r="I158" s="14">
        <v>2559.6799999999998</v>
      </c>
      <c r="J158" s="14">
        <v>0</v>
      </c>
      <c r="K158" s="14">
        <f t="shared" si="187"/>
        <v>1578.5</v>
      </c>
      <c r="L158" s="14">
        <f t="shared" si="188"/>
        <v>3905</v>
      </c>
      <c r="M158" s="36">
        <f t="shared" si="196"/>
        <v>632.5</v>
      </c>
      <c r="N158" s="14">
        <f t="shared" si="156"/>
        <v>1672</v>
      </c>
      <c r="O158" s="14">
        <f t="shared" si="195"/>
        <v>3899.5</v>
      </c>
      <c r="P158" s="14">
        <f t="shared" si="189"/>
        <v>11687.5</v>
      </c>
      <c r="Q158" s="14">
        <v>4996</v>
      </c>
      <c r="R158" s="14">
        <f t="shared" si="191"/>
        <v>10806.18</v>
      </c>
      <c r="S158" s="14">
        <f t="shared" si="192"/>
        <v>8437</v>
      </c>
      <c r="T158" s="14">
        <f t="shared" si="193"/>
        <v>44193.82</v>
      </c>
      <c r="U158" s="92"/>
      <c r="V158" s="90"/>
    </row>
    <row r="159" spans="1:22" s="16" customFormat="1" ht="24.95" customHeight="1" x14ac:dyDescent="0.25">
      <c r="A159" s="9">
        <v>126</v>
      </c>
      <c r="B159" s="12" t="s">
        <v>228</v>
      </c>
      <c r="C159" s="8" t="s">
        <v>35</v>
      </c>
      <c r="D159" s="9" t="s">
        <v>21</v>
      </c>
      <c r="E159" s="9" t="s">
        <v>119</v>
      </c>
      <c r="F159" s="13">
        <v>45246</v>
      </c>
      <c r="G159" s="13">
        <v>45428</v>
      </c>
      <c r="H159" s="14">
        <v>65000</v>
      </c>
      <c r="I159" s="14">
        <v>4427.58</v>
      </c>
      <c r="J159" s="14">
        <v>0</v>
      </c>
      <c r="K159" s="14">
        <f t="shared" si="187"/>
        <v>1865.5</v>
      </c>
      <c r="L159" s="14">
        <f t="shared" si="188"/>
        <v>4615</v>
      </c>
      <c r="M159" s="36">
        <f t="shared" si="196"/>
        <v>747.5</v>
      </c>
      <c r="N159" s="14">
        <f t="shared" si="156"/>
        <v>1976</v>
      </c>
      <c r="O159" s="14">
        <f t="shared" si="195"/>
        <v>4608.5</v>
      </c>
      <c r="P159" s="14">
        <f t="shared" si="189"/>
        <v>13812.5</v>
      </c>
      <c r="Q159" s="14">
        <f t="shared" si="202"/>
        <v>0</v>
      </c>
      <c r="R159" s="14">
        <f t="shared" si="191"/>
        <v>8269.08</v>
      </c>
      <c r="S159" s="14">
        <f t="shared" si="192"/>
        <v>9971</v>
      </c>
      <c r="T159" s="14">
        <f t="shared" si="193"/>
        <v>56730.92</v>
      </c>
      <c r="U159" s="92"/>
      <c r="V159" s="90"/>
    </row>
    <row r="160" spans="1:22" s="16" customFormat="1" ht="24.95" customHeight="1" x14ac:dyDescent="0.25">
      <c r="A160" s="9">
        <v>127</v>
      </c>
      <c r="B160" s="12" t="s">
        <v>232</v>
      </c>
      <c r="C160" s="8" t="s">
        <v>35</v>
      </c>
      <c r="D160" s="9" t="s">
        <v>21</v>
      </c>
      <c r="E160" s="9" t="s">
        <v>119</v>
      </c>
      <c r="F160" s="13">
        <v>45242</v>
      </c>
      <c r="G160" s="13">
        <v>45424</v>
      </c>
      <c r="H160" s="14">
        <v>65000</v>
      </c>
      <c r="I160" s="14">
        <v>4427.58</v>
      </c>
      <c r="J160" s="14">
        <v>0</v>
      </c>
      <c r="K160" s="14">
        <f t="shared" si="187"/>
        <v>1865.5</v>
      </c>
      <c r="L160" s="14">
        <f t="shared" si="188"/>
        <v>4615</v>
      </c>
      <c r="M160" s="36">
        <f t="shared" si="196"/>
        <v>747.5</v>
      </c>
      <c r="N160" s="14">
        <f t="shared" si="156"/>
        <v>1976</v>
      </c>
      <c r="O160" s="14">
        <f t="shared" si="195"/>
        <v>4608.5</v>
      </c>
      <c r="P160" s="14">
        <f t="shared" si="189"/>
        <v>13812.5</v>
      </c>
      <c r="Q160" s="14">
        <f t="shared" si="202"/>
        <v>0</v>
      </c>
      <c r="R160" s="14">
        <f t="shared" si="191"/>
        <v>8269.08</v>
      </c>
      <c r="S160" s="14">
        <f t="shared" si="192"/>
        <v>9971</v>
      </c>
      <c r="T160" s="14">
        <f t="shared" si="193"/>
        <v>56730.92</v>
      </c>
      <c r="U160" s="92"/>
      <c r="V160" s="90"/>
    </row>
    <row r="161" spans="1:22" s="16" customFormat="1" ht="24.95" customHeight="1" x14ac:dyDescent="0.25">
      <c r="A161" s="9">
        <v>128</v>
      </c>
      <c r="B161" s="12" t="s">
        <v>580</v>
      </c>
      <c r="C161" s="8" t="s">
        <v>35</v>
      </c>
      <c r="D161" s="9" t="s">
        <v>21</v>
      </c>
      <c r="E161" s="9" t="s">
        <v>119</v>
      </c>
      <c r="F161" s="13">
        <v>45242</v>
      </c>
      <c r="G161" s="13">
        <v>45424</v>
      </c>
      <c r="H161" s="14">
        <v>55000</v>
      </c>
      <c r="I161" s="14">
        <v>2559.6799999999998</v>
      </c>
      <c r="J161" s="14">
        <v>0</v>
      </c>
      <c r="K161" s="14">
        <f t="shared" si="187"/>
        <v>1578.5</v>
      </c>
      <c r="L161" s="14">
        <f t="shared" si="188"/>
        <v>3905</v>
      </c>
      <c r="M161" s="36">
        <f t="shared" si="196"/>
        <v>632.5</v>
      </c>
      <c r="N161" s="14">
        <f t="shared" si="156"/>
        <v>1672</v>
      </c>
      <c r="O161" s="14">
        <f t="shared" si="195"/>
        <v>3899.5</v>
      </c>
      <c r="P161" s="14">
        <f t="shared" si="189"/>
        <v>11687.5</v>
      </c>
      <c r="Q161" s="14">
        <f t="shared" si="202"/>
        <v>0</v>
      </c>
      <c r="R161" s="14">
        <f t="shared" si="191"/>
        <v>5810.18</v>
      </c>
      <c r="S161" s="14">
        <f t="shared" si="192"/>
        <v>8437</v>
      </c>
      <c r="T161" s="14">
        <f t="shared" si="193"/>
        <v>49189.82</v>
      </c>
      <c r="U161" s="92"/>
      <c r="V161" s="90"/>
    </row>
    <row r="162" spans="1:22" s="16" customFormat="1" ht="24.95" customHeight="1" x14ac:dyDescent="0.25">
      <c r="A162" s="9">
        <v>129</v>
      </c>
      <c r="B162" s="12" t="s">
        <v>239</v>
      </c>
      <c r="C162" s="8" t="s">
        <v>35</v>
      </c>
      <c r="D162" s="9" t="s">
        <v>21</v>
      </c>
      <c r="E162" s="9" t="s">
        <v>119</v>
      </c>
      <c r="F162" s="69">
        <v>45292</v>
      </c>
      <c r="G162" s="69">
        <v>45474</v>
      </c>
      <c r="H162" s="14">
        <v>70000</v>
      </c>
      <c r="I162" s="14">
        <v>5368.48</v>
      </c>
      <c r="J162" s="14">
        <v>0</v>
      </c>
      <c r="K162" s="14">
        <f t="shared" si="187"/>
        <v>2009</v>
      </c>
      <c r="L162" s="14">
        <f t="shared" si="188"/>
        <v>4970</v>
      </c>
      <c r="M162" s="36">
        <f t="shared" si="196"/>
        <v>805</v>
      </c>
      <c r="N162" s="14">
        <f t="shared" si="156"/>
        <v>2128</v>
      </c>
      <c r="O162" s="14">
        <f t="shared" si="195"/>
        <v>4963</v>
      </c>
      <c r="P162" s="14">
        <f t="shared" si="189"/>
        <v>14875</v>
      </c>
      <c r="Q162" s="14">
        <f t="shared" si="202"/>
        <v>0</v>
      </c>
      <c r="R162" s="14">
        <f t="shared" si="191"/>
        <v>9505.48</v>
      </c>
      <c r="S162" s="14">
        <f t="shared" si="192"/>
        <v>10738</v>
      </c>
      <c r="T162" s="14">
        <f t="shared" si="193"/>
        <v>60494.52</v>
      </c>
      <c r="U162" s="92"/>
      <c r="V162" s="90"/>
    </row>
    <row r="163" spans="1:22" s="16" customFormat="1" ht="24.95" customHeight="1" x14ac:dyDescent="0.25">
      <c r="A163" s="9">
        <v>130</v>
      </c>
      <c r="B163" s="12" t="s">
        <v>561</v>
      </c>
      <c r="C163" s="8" t="s">
        <v>35</v>
      </c>
      <c r="D163" s="9" t="s">
        <v>21</v>
      </c>
      <c r="E163" s="9" t="s">
        <v>118</v>
      </c>
      <c r="F163" s="13">
        <v>45266</v>
      </c>
      <c r="G163" s="13">
        <v>45449</v>
      </c>
      <c r="H163" s="14">
        <v>60000</v>
      </c>
      <c r="I163" s="14">
        <v>3486.68</v>
      </c>
      <c r="J163" s="14">
        <v>0</v>
      </c>
      <c r="K163" s="14">
        <f t="shared" si="187"/>
        <v>1722</v>
      </c>
      <c r="L163" s="14">
        <f t="shared" si="188"/>
        <v>4260</v>
      </c>
      <c r="M163" s="36">
        <f t="shared" si="196"/>
        <v>690</v>
      </c>
      <c r="N163" s="14">
        <f t="shared" si="156"/>
        <v>1824</v>
      </c>
      <c r="O163" s="14">
        <f t="shared" si="195"/>
        <v>4254</v>
      </c>
      <c r="P163" s="14">
        <f t="shared" si="189"/>
        <v>12750</v>
      </c>
      <c r="Q163" s="14">
        <f t="shared" si="202"/>
        <v>0</v>
      </c>
      <c r="R163" s="14">
        <f t="shared" si="191"/>
        <v>7032.68</v>
      </c>
      <c r="S163" s="14">
        <f t="shared" si="192"/>
        <v>9204</v>
      </c>
      <c r="T163" s="14">
        <f t="shared" si="193"/>
        <v>52967.32</v>
      </c>
      <c r="U163" s="92"/>
      <c r="V163" s="90"/>
    </row>
    <row r="164" spans="1:22" s="16" customFormat="1" ht="24.95" customHeight="1" x14ac:dyDescent="0.25">
      <c r="A164" s="9">
        <v>131</v>
      </c>
      <c r="B164" s="12" t="s">
        <v>243</v>
      </c>
      <c r="C164" s="8" t="s">
        <v>35</v>
      </c>
      <c r="D164" s="9" t="s">
        <v>21</v>
      </c>
      <c r="E164" s="9" t="s">
        <v>118</v>
      </c>
      <c r="F164" s="13">
        <v>45261</v>
      </c>
      <c r="G164" s="13">
        <v>45444</v>
      </c>
      <c r="H164" s="14">
        <v>85000</v>
      </c>
      <c r="I164" s="14">
        <v>8576.99</v>
      </c>
      <c r="J164" s="14">
        <v>0</v>
      </c>
      <c r="K164" s="14">
        <f t="shared" si="187"/>
        <v>2439.5</v>
      </c>
      <c r="L164" s="14">
        <f t="shared" si="188"/>
        <v>6035</v>
      </c>
      <c r="M164" s="57">
        <v>890.22</v>
      </c>
      <c r="N164" s="14">
        <f t="shared" si="156"/>
        <v>2584</v>
      </c>
      <c r="O164" s="14">
        <f t="shared" si="195"/>
        <v>6026.5</v>
      </c>
      <c r="P164" s="14">
        <f t="shared" si="189"/>
        <v>17975.22</v>
      </c>
      <c r="Q164" s="14">
        <v>0</v>
      </c>
      <c r="R164" s="14">
        <f t="shared" si="191"/>
        <v>13600.49</v>
      </c>
      <c r="S164" s="14">
        <f t="shared" si="192"/>
        <v>12951.72</v>
      </c>
      <c r="T164" s="14">
        <f t="shared" si="193"/>
        <v>71399.509999999995</v>
      </c>
      <c r="U164" s="92"/>
      <c r="V164" s="90"/>
    </row>
    <row r="165" spans="1:22" s="16" customFormat="1" ht="24.95" customHeight="1" x14ac:dyDescent="0.25">
      <c r="A165" s="9">
        <v>132</v>
      </c>
      <c r="B165" s="12" t="s">
        <v>246</v>
      </c>
      <c r="C165" s="8" t="s">
        <v>35</v>
      </c>
      <c r="D165" s="9" t="s">
        <v>21</v>
      </c>
      <c r="E165" s="9" t="s">
        <v>119</v>
      </c>
      <c r="F165" s="13">
        <v>45261</v>
      </c>
      <c r="G165" s="13">
        <v>45444</v>
      </c>
      <c r="H165" s="14">
        <v>60000</v>
      </c>
      <c r="I165" s="14">
        <v>3486.68</v>
      </c>
      <c r="J165" s="14">
        <v>0</v>
      </c>
      <c r="K165" s="14">
        <f t="shared" si="187"/>
        <v>1722</v>
      </c>
      <c r="L165" s="14">
        <f t="shared" si="188"/>
        <v>4260</v>
      </c>
      <c r="M165" s="36">
        <f t="shared" ref="M165:M166" si="203">H165*1.15%</f>
        <v>690</v>
      </c>
      <c r="N165" s="14">
        <f t="shared" si="156"/>
        <v>1824</v>
      </c>
      <c r="O165" s="14">
        <f t="shared" si="195"/>
        <v>4254</v>
      </c>
      <c r="P165" s="14">
        <f t="shared" ref="P165:P167" si="204">K165+L165+M165+N165+O165</f>
        <v>12750</v>
      </c>
      <c r="Q165" s="14">
        <f t="shared" ref="Q165:Q166" si="205">J165</f>
        <v>0</v>
      </c>
      <c r="R165" s="14">
        <f t="shared" ref="R165:R167" si="206">I165+K165+N165+Q165</f>
        <v>7032.68</v>
      </c>
      <c r="S165" s="14">
        <f t="shared" ref="S165:S167" si="207">L165+M165+O165</f>
        <v>9204</v>
      </c>
      <c r="T165" s="14">
        <f t="shared" ref="T165:T167" si="208">H165-R165</f>
        <v>52967.32</v>
      </c>
      <c r="U165" s="92"/>
      <c r="V165" s="90"/>
    </row>
    <row r="166" spans="1:22" s="16" customFormat="1" ht="24.95" customHeight="1" x14ac:dyDescent="0.25">
      <c r="A166" s="9">
        <v>133</v>
      </c>
      <c r="B166" s="12" t="s">
        <v>581</v>
      </c>
      <c r="C166" s="8" t="s">
        <v>35</v>
      </c>
      <c r="D166" s="9" t="s">
        <v>21</v>
      </c>
      <c r="E166" s="9" t="s">
        <v>119</v>
      </c>
      <c r="F166" s="69">
        <v>45292</v>
      </c>
      <c r="G166" s="69">
        <v>45474</v>
      </c>
      <c r="H166" s="14">
        <v>65000</v>
      </c>
      <c r="I166" s="14">
        <v>4427.58</v>
      </c>
      <c r="J166" s="14">
        <v>0</v>
      </c>
      <c r="K166" s="14">
        <f t="shared" si="187"/>
        <v>1865.5</v>
      </c>
      <c r="L166" s="14">
        <f t="shared" si="188"/>
        <v>4615</v>
      </c>
      <c r="M166" s="36">
        <f t="shared" si="203"/>
        <v>747.5</v>
      </c>
      <c r="N166" s="14">
        <f t="shared" si="156"/>
        <v>1976</v>
      </c>
      <c r="O166" s="14">
        <f t="shared" si="195"/>
        <v>4608.5</v>
      </c>
      <c r="P166" s="14">
        <f t="shared" si="204"/>
        <v>13812.5</v>
      </c>
      <c r="Q166" s="14">
        <f t="shared" si="205"/>
        <v>0</v>
      </c>
      <c r="R166" s="14">
        <f t="shared" si="206"/>
        <v>8269.08</v>
      </c>
      <c r="S166" s="14">
        <f t="shared" si="207"/>
        <v>9971</v>
      </c>
      <c r="T166" s="14">
        <f t="shared" si="208"/>
        <v>56730.92</v>
      </c>
      <c r="U166" s="92"/>
      <c r="V166" s="90"/>
    </row>
    <row r="167" spans="1:22" s="16" customFormat="1" ht="24.95" customHeight="1" x14ac:dyDescent="0.25">
      <c r="A167" s="9">
        <v>134</v>
      </c>
      <c r="B167" s="12" t="s">
        <v>582</v>
      </c>
      <c r="C167" s="8" t="s">
        <v>35</v>
      </c>
      <c r="D167" s="9" t="s">
        <v>21</v>
      </c>
      <c r="E167" s="9" t="s">
        <v>118</v>
      </c>
      <c r="F167" s="13">
        <v>45261</v>
      </c>
      <c r="G167" s="13">
        <v>45444</v>
      </c>
      <c r="H167" s="14">
        <v>75000</v>
      </c>
      <c r="I167" s="14">
        <v>6309.38</v>
      </c>
      <c r="J167" s="14">
        <v>0</v>
      </c>
      <c r="K167" s="14">
        <f t="shared" si="187"/>
        <v>2152.5</v>
      </c>
      <c r="L167" s="14">
        <f t="shared" si="188"/>
        <v>5325</v>
      </c>
      <c r="M167" s="70">
        <v>862.5</v>
      </c>
      <c r="N167" s="14">
        <f t="shared" ref="N167:N195" si="209">H167*3.04%</f>
        <v>2280</v>
      </c>
      <c r="O167" s="14">
        <f t="shared" si="195"/>
        <v>5317.5</v>
      </c>
      <c r="P167" s="14">
        <f t="shared" si="204"/>
        <v>15937.5</v>
      </c>
      <c r="Q167" s="14">
        <v>0</v>
      </c>
      <c r="R167" s="14">
        <f t="shared" si="206"/>
        <v>10741.88</v>
      </c>
      <c r="S167" s="14">
        <f t="shared" si="207"/>
        <v>11505</v>
      </c>
      <c r="T167" s="14">
        <f t="shared" si="208"/>
        <v>64258.12</v>
      </c>
      <c r="U167" s="92"/>
      <c r="V167" s="90"/>
    </row>
    <row r="168" spans="1:22" s="16" customFormat="1" ht="24.95" customHeight="1" x14ac:dyDescent="0.25">
      <c r="A168" s="9">
        <v>135</v>
      </c>
      <c r="B168" s="12" t="s">
        <v>253</v>
      </c>
      <c r="C168" s="8" t="s">
        <v>35</v>
      </c>
      <c r="D168" s="9" t="s">
        <v>21</v>
      </c>
      <c r="E168" s="9" t="s">
        <v>119</v>
      </c>
      <c r="F168" s="13">
        <v>45261</v>
      </c>
      <c r="G168" s="13">
        <v>45444</v>
      </c>
      <c r="H168" s="14">
        <v>60000</v>
      </c>
      <c r="I168" s="14">
        <v>3143.58</v>
      </c>
      <c r="J168" s="14">
        <v>0</v>
      </c>
      <c r="K168" s="14">
        <f t="shared" si="187"/>
        <v>1722</v>
      </c>
      <c r="L168" s="14">
        <f t="shared" si="188"/>
        <v>4260</v>
      </c>
      <c r="M168" s="36">
        <f t="shared" ref="M168:M176" si="210">H168*1.15%</f>
        <v>690</v>
      </c>
      <c r="N168" s="14">
        <f t="shared" si="209"/>
        <v>1824</v>
      </c>
      <c r="O168" s="14">
        <f t="shared" si="195"/>
        <v>4254</v>
      </c>
      <c r="P168" s="14">
        <f t="shared" ref="P168" si="211">K168+L168+M168+N168+O168</f>
        <v>12750</v>
      </c>
      <c r="Q168" s="14">
        <v>8361.4599999999991</v>
      </c>
      <c r="R168" s="14">
        <f t="shared" ref="R168" si="212">I168+K168+N168+Q168</f>
        <v>15051.04</v>
      </c>
      <c r="S168" s="14">
        <f t="shared" ref="S168" si="213">L168+M168+O168</f>
        <v>9204</v>
      </c>
      <c r="T168" s="14">
        <f t="shared" ref="T168" si="214">H168-R168</f>
        <v>44948.959999999999</v>
      </c>
      <c r="U168" s="92"/>
      <c r="V168" s="90"/>
    </row>
    <row r="169" spans="1:22" s="16" customFormat="1" ht="24.95" customHeight="1" x14ac:dyDescent="0.25">
      <c r="A169" s="9">
        <v>136</v>
      </c>
      <c r="B169" s="12" t="s">
        <v>254</v>
      </c>
      <c r="C169" s="8" t="s">
        <v>35</v>
      </c>
      <c r="D169" s="9" t="s">
        <v>21</v>
      </c>
      <c r="E169" s="9" t="s">
        <v>119</v>
      </c>
      <c r="F169" s="13">
        <v>45261</v>
      </c>
      <c r="G169" s="13">
        <v>45444</v>
      </c>
      <c r="H169" s="14">
        <v>60000</v>
      </c>
      <c r="I169" s="14">
        <v>3486.68</v>
      </c>
      <c r="J169" s="14">
        <v>0</v>
      </c>
      <c r="K169" s="14">
        <f t="shared" si="187"/>
        <v>1722</v>
      </c>
      <c r="L169" s="14">
        <f t="shared" si="188"/>
        <v>4260</v>
      </c>
      <c r="M169" s="36">
        <f t="shared" si="210"/>
        <v>690</v>
      </c>
      <c r="N169" s="14">
        <f t="shared" si="209"/>
        <v>1824</v>
      </c>
      <c r="O169" s="14">
        <f t="shared" si="195"/>
        <v>4254</v>
      </c>
      <c r="P169" s="14">
        <f t="shared" ref="P169" si="215">K169+L169+M169+N169+O169</f>
        <v>12750</v>
      </c>
      <c r="Q169" s="14">
        <f t="shared" ref="Q169" si="216">J169</f>
        <v>0</v>
      </c>
      <c r="R169" s="14">
        <f t="shared" ref="R169" si="217">I169+K169+N169+Q169</f>
        <v>7032.68</v>
      </c>
      <c r="S169" s="14">
        <f t="shared" ref="S169" si="218">L169+M169+O169</f>
        <v>9204</v>
      </c>
      <c r="T169" s="14">
        <f t="shared" ref="T169" si="219">H169-R169</f>
        <v>52967.32</v>
      </c>
      <c r="U169" s="92"/>
      <c r="V169" s="90"/>
    </row>
    <row r="170" spans="1:22" s="16" customFormat="1" ht="24.95" customHeight="1" x14ac:dyDescent="0.25">
      <c r="A170" s="9">
        <v>137</v>
      </c>
      <c r="B170" s="12" t="s">
        <v>256</v>
      </c>
      <c r="C170" s="8" t="s">
        <v>35</v>
      </c>
      <c r="D170" s="9" t="s">
        <v>21</v>
      </c>
      <c r="E170" s="9" t="s">
        <v>119</v>
      </c>
      <c r="F170" s="13">
        <v>45261</v>
      </c>
      <c r="G170" s="13">
        <v>45444</v>
      </c>
      <c r="H170" s="14">
        <v>60000</v>
      </c>
      <c r="I170" s="14">
        <v>3486.68</v>
      </c>
      <c r="J170" s="14">
        <v>0</v>
      </c>
      <c r="K170" s="14">
        <f t="shared" si="187"/>
        <v>1722</v>
      </c>
      <c r="L170" s="14">
        <f t="shared" si="188"/>
        <v>4260</v>
      </c>
      <c r="M170" s="36">
        <f t="shared" si="210"/>
        <v>690</v>
      </c>
      <c r="N170" s="14">
        <f t="shared" si="209"/>
        <v>1824</v>
      </c>
      <c r="O170" s="14">
        <f t="shared" si="195"/>
        <v>4254</v>
      </c>
      <c r="P170" s="14">
        <f t="shared" ref="P170:P172" si="220">K170+L170+M170+N170+O170</f>
        <v>12750</v>
      </c>
      <c r="Q170" s="14">
        <f t="shared" ref="Q170:Q172" si="221">J170</f>
        <v>0</v>
      </c>
      <c r="R170" s="14">
        <f t="shared" ref="R170:R172" si="222">I170+K170+N170+Q170</f>
        <v>7032.68</v>
      </c>
      <c r="S170" s="14">
        <f t="shared" ref="S170:S172" si="223">L170+M170+O170</f>
        <v>9204</v>
      </c>
      <c r="T170" s="14">
        <f t="shared" ref="T170:T172" si="224">H170-R170</f>
        <v>52967.32</v>
      </c>
      <c r="U170" s="92"/>
      <c r="V170" s="90"/>
    </row>
    <row r="171" spans="1:22" s="16" customFormat="1" ht="24.95" customHeight="1" x14ac:dyDescent="0.25">
      <c r="A171" s="9">
        <v>138</v>
      </c>
      <c r="B171" s="12" t="s">
        <v>257</v>
      </c>
      <c r="C171" s="8" t="s">
        <v>35</v>
      </c>
      <c r="D171" s="9" t="s">
        <v>21</v>
      </c>
      <c r="E171" s="9" t="s">
        <v>119</v>
      </c>
      <c r="F171" s="69">
        <v>45292</v>
      </c>
      <c r="G171" s="69">
        <v>45474</v>
      </c>
      <c r="H171" s="14">
        <v>65000</v>
      </c>
      <c r="I171" s="14">
        <v>4427.58</v>
      </c>
      <c r="J171" s="14">
        <v>0</v>
      </c>
      <c r="K171" s="14">
        <f t="shared" si="187"/>
        <v>1865.5</v>
      </c>
      <c r="L171" s="14">
        <f t="shared" si="188"/>
        <v>4615</v>
      </c>
      <c r="M171" s="36">
        <f t="shared" si="210"/>
        <v>747.5</v>
      </c>
      <c r="N171" s="14">
        <f t="shared" si="209"/>
        <v>1976</v>
      </c>
      <c r="O171" s="14">
        <f t="shared" si="195"/>
        <v>4608.5</v>
      </c>
      <c r="P171" s="14">
        <f t="shared" si="220"/>
        <v>13812.5</v>
      </c>
      <c r="Q171" s="14">
        <f t="shared" si="221"/>
        <v>0</v>
      </c>
      <c r="R171" s="14">
        <f t="shared" si="222"/>
        <v>8269.08</v>
      </c>
      <c r="S171" s="14">
        <f t="shared" si="223"/>
        <v>9971</v>
      </c>
      <c r="T171" s="14">
        <f t="shared" si="224"/>
        <v>56730.92</v>
      </c>
      <c r="U171" s="92"/>
      <c r="V171" s="90"/>
    </row>
    <row r="172" spans="1:22" s="16" customFormat="1" ht="24.95" customHeight="1" x14ac:dyDescent="0.25">
      <c r="A172" s="9">
        <v>139</v>
      </c>
      <c r="B172" s="12" t="s">
        <v>584</v>
      </c>
      <c r="C172" s="8" t="s">
        <v>35</v>
      </c>
      <c r="D172" s="9" t="s">
        <v>21</v>
      </c>
      <c r="E172" s="9" t="s">
        <v>118</v>
      </c>
      <c r="F172" s="13">
        <v>45261</v>
      </c>
      <c r="G172" s="13">
        <v>45444</v>
      </c>
      <c r="H172" s="14">
        <v>60000</v>
      </c>
      <c r="I172" s="14">
        <v>3486.68</v>
      </c>
      <c r="J172" s="14">
        <v>0</v>
      </c>
      <c r="K172" s="14">
        <f t="shared" si="187"/>
        <v>1722</v>
      </c>
      <c r="L172" s="14">
        <f t="shared" si="188"/>
        <v>4260</v>
      </c>
      <c r="M172" s="36">
        <f t="shared" si="210"/>
        <v>690</v>
      </c>
      <c r="N172" s="14">
        <f t="shared" si="209"/>
        <v>1824</v>
      </c>
      <c r="O172" s="14">
        <f t="shared" si="195"/>
        <v>4254</v>
      </c>
      <c r="P172" s="14">
        <f t="shared" si="220"/>
        <v>12750</v>
      </c>
      <c r="Q172" s="14">
        <f t="shared" si="221"/>
        <v>0</v>
      </c>
      <c r="R172" s="14">
        <f t="shared" si="222"/>
        <v>7032.68</v>
      </c>
      <c r="S172" s="14">
        <f t="shared" si="223"/>
        <v>9204</v>
      </c>
      <c r="T172" s="14">
        <f t="shared" si="224"/>
        <v>52967.32</v>
      </c>
      <c r="U172" s="92"/>
      <c r="V172" s="90"/>
    </row>
    <row r="173" spans="1:22" s="16" customFormat="1" ht="24.95" customHeight="1" x14ac:dyDescent="0.25">
      <c r="A173" s="9">
        <v>140</v>
      </c>
      <c r="B173" s="12" t="s">
        <v>259</v>
      </c>
      <c r="C173" s="8" t="s">
        <v>35</v>
      </c>
      <c r="D173" s="9" t="s">
        <v>21</v>
      </c>
      <c r="E173" s="9" t="s">
        <v>119</v>
      </c>
      <c r="F173" s="13">
        <v>45261</v>
      </c>
      <c r="G173" s="13">
        <v>45444</v>
      </c>
      <c r="H173" s="14">
        <v>60000</v>
      </c>
      <c r="I173" s="14">
        <v>3486.68</v>
      </c>
      <c r="J173" s="14">
        <v>0</v>
      </c>
      <c r="K173" s="14">
        <f t="shared" si="187"/>
        <v>1722</v>
      </c>
      <c r="L173" s="14">
        <f t="shared" si="188"/>
        <v>4260</v>
      </c>
      <c r="M173" s="36">
        <f t="shared" si="210"/>
        <v>690</v>
      </c>
      <c r="N173" s="14">
        <f t="shared" si="209"/>
        <v>1824</v>
      </c>
      <c r="O173" s="14">
        <f t="shared" si="195"/>
        <v>4254</v>
      </c>
      <c r="P173" s="14">
        <f t="shared" ref="P173:P178" si="225">K173+L173+M173+N173+O173</f>
        <v>12750</v>
      </c>
      <c r="Q173" s="14">
        <f t="shared" ref="Q173:Q176" si="226">J173</f>
        <v>0</v>
      </c>
      <c r="R173" s="14">
        <f t="shared" ref="R173:R178" si="227">I173+K173+N173+Q173</f>
        <v>7032.68</v>
      </c>
      <c r="S173" s="14">
        <f t="shared" ref="S173:S178" si="228">L173+M173+O173</f>
        <v>9204</v>
      </c>
      <c r="T173" s="14">
        <f t="shared" ref="T173:T178" si="229">H173-R173</f>
        <v>52967.32</v>
      </c>
      <c r="U173" s="92"/>
      <c r="V173" s="90"/>
    </row>
    <row r="174" spans="1:22" s="16" customFormat="1" ht="24.95" customHeight="1" x14ac:dyDescent="0.25">
      <c r="A174" s="9">
        <v>141</v>
      </c>
      <c r="B174" s="12" t="s">
        <v>260</v>
      </c>
      <c r="C174" s="8" t="s">
        <v>35</v>
      </c>
      <c r="D174" s="9" t="s">
        <v>21</v>
      </c>
      <c r="E174" s="9" t="s">
        <v>118</v>
      </c>
      <c r="F174" s="13">
        <v>45261</v>
      </c>
      <c r="G174" s="13">
        <v>45444</v>
      </c>
      <c r="H174" s="14">
        <v>60000</v>
      </c>
      <c r="I174" s="14">
        <v>3486.68</v>
      </c>
      <c r="J174" s="14">
        <v>0</v>
      </c>
      <c r="K174" s="14">
        <f t="shared" si="187"/>
        <v>1722</v>
      </c>
      <c r="L174" s="14">
        <f t="shared" si="188"/>
        <v>4260</v>
      </c>
      <c r="M174" s="36">
        <f t="shared" si="210"/>
        <v>690</v>
      </c>
      <c r="N174" s="14">
        <f t="shared" si="209"/>
        <v>1824</v>
      </c>
      <c r="O174" s="14">
        <f t="shared" si="195"/>
        <v>4254</v>
      </c>
      <c r="P174" s="14">
        <f t="shared" si="225"/>
        <v>12750</v>
      </c>
      <c r="Q174" s="14">
        <f t="shared" si="226"/>
        <v>0</v>
      </c>
      <c r="R174" s="14">
        <f t="shared" si="227"/>
        <v>7032.68</v>
      </c>
      <c r="S174" s="14">
        <f t="shared" si="228"/>
        <v>9204</v>
      </c>
      <c r="T174" s="14">
        <f t="shared" si="229"/>
        <v>52967.32</v>
      </c>
      <c r="U174" s="92"/>
      <c r="V174" s="90"/>
    </row>
    <row r="175" spans="1:22" s="16" customFormat="1" ht="24.95" customHeight="1" x14ac:dyDescent="0.25">
      <c r="A175" s="9">
        <v>142</v>
      </c>
      <c r="B175" s="44" t="s">
        <v>328</v>
      </c>
      <c r="C175" s="67" t="s">
        <v>35</v>
      </c>
      <c r="D175" s="68" t="s">
        <v>21</v>
      </c>
      <c r="E175" s="68" t="s">
        <v>119</v>
      </c>
      <c r="F175" s="69">
        <v>45216</v>
      </c>
      <c r="G175" s="69">
        <v>45399</v>
      </c>
      <c r="H175" s="70">
        <v>70000</v>
      </c>
      <c r="I175" s="70">
        <v>5368.48</v>
      </c>
      <c r="J175" s="70">
        <v>0</v>
      </c>
      <c r="K175" s="14">
        <f t="shared" si="187"/>
        <v>2009</v>
      </c>
      <c r="L175" s="14">
        <f t="shared" si="188"/>
        <v>4970</v>
      </c>
      <c r="M175" s="71">
        <f t="shared" si="210"/>
        <v>805</v>
      </c>
      <c r="N175" s="14">
        <f t="shared" si="209"/>
        <v>2128</v>
      </c>
      <c r="O175" s="14">
        <f t="shared" si="195"/>
        <v>4963</v>
      </c>
      <c r="P175" s="70">
        <f t="shared" si="225"/>
        <v>14875</v>
      </c>
      <c r="Q175" s="70">
        <f t="shared" si="226"/>
        <v>0</v>
      </c>
      <c r="R175" s="70">
        <v>9505.48</v>
      </c>
      <c r="S175" s="70">
        <f t="shared" si="228"/>
        <v>10738</v>
      </c>
      <c r="T175" s="70">
        <f t="shared" si="229"/>
        <v>60494.52</v>
      </c>
      <c r="U175" s="92"/>
      <c r="V175" s="90"/>
    </row>
    <row r="176" spans="1:22" s="16" customFormat="1" ht="24.95" customHeight="1" x14ac:dyDescent="0.25">
      <c r="A176" s="9">
        <v>143</v>
      </c>
      <c r="B176" s="44" t="s">
        <v>585</v>
      </c>
      <c r="C176" s="8" t="s">
        <v>35</v>
      </c>
      <c r="D176" s="9" t="s">
        <v>21</v>
      </c>
      <c r="E176" s="9" t="s">
        <v>119</v>
      </c>
      <c r="F176" s="13">
        <v>45231</v>
      </c>
      <c r="G176" s="13">
        <v>45413</v>
      </c>
      <c r="H176" s="14">
        <v>65000</v>
      </c>
      <c r="I176" s="14">
        <v>4427.58</v>
      </c>
      <c r="J176" s="14">
        <v>0</v>
      </c>
      <c r="K176" s="14">
        <f t="shared" si="187"/>
        <v>1865.5</v>
      </c>
      <c r="L176" s="14">
        <f t="shared" si="188"/>
        <v>4615</v>
      </c>
      <c r="M176" s="36">
        <f t="shared" si="210"/>
        <v>747.5</v>
      </c>
      <c r="N176" s="14">
        <f t="shared" si="209"/>
        <v>1976</v>
      </c>
      <c r="O176" s="14">
        <f t="shared" si="195"/>
        <v>4608.5</v>
      </c>
      <c r="P176" s="14">
        <f t="shared" si="225"/>
        <v>13812.5</v>
      </c>
      <c r="Q176" s="14">
        <f t="shared" si="226"/>
        <v>0</v>
      </c>
      <c r="R176" s="14">
        <f t="shared" si="227"/>
        <v>8269.08</v>
      </c>
      <c r="S176" s="14">
        <f t="shared" si="228"/>
        <v>9971</v>
      </c>
      <c r="T176" s="14">
        <f t="shared" si="229"/>
        <v>56730.92</v>
      </c>
      <c r="U176" s="92"/>
      <c r="V176" s="90"/>
    </row>
    <row r="177" spans="1:22" s="16" customFormat="1" ht="24.95" customHeight="1" x14ac:dyDescent="0.25">
      <c r="A177" s="9">
        <v>144</v>
      </c>
      <c r="B177" s="44" t="s">
        <v>562</v>
      </c>
      <c r="C177" s="8" t="s">
        <v>35</v>
      </c>
      <c r="D177" s="9" t="s">
        <v>21</v>
      </c>
      <c r="E177" s="9" t="s">
        <v>119</v>
      </c>
      <c r="F177" s="13">
        <v>45231</v>
      </c>
      <c r="G177" s="13">
        <v>45413</v>
      </c>
      <c r="H177" s="14">
        <v>85000</v>
      </c>
      <c r="I177" s="14">
        <v>8148.13</v>
      </c>
      <c r="J177" s="14">
        <v>0</v>
      </c>
      <c r="K177" s="14">
        <f t="shared" si="187"/>
        <v>2439.5</v>
      </c>
      <c r="L177" s="14">
        <f t="shared" si="188"/>
        <v>6035</v>
      </c>
      <c r="M177" s="57">
        <v>890.22</v>
      </c>
      <c r="N177" s="14">
        <f t="shared" si="209"/>
        <v>2584</v>
      </c>
      <c r="O177" s="14">
        <f t="shared" si="195"/>
        <v>6026.5</v>
      </c>
      <c r="P177" s="14">
        <f t="shared" si="225"/>
        <v>17975.22</v>
      </c>
      <c r="Q177" s="14">
        <v>19549.59</v>
      </c>
      <c r="R177" s="14">
        <f t="shared" si="227"/>
        <v>32721.22</v>
      </c>
      <c r="S177" s="14">
        <f t="shared" si="228"/>
        <v>12951.72</v>
      </c>
      <c r="T177" s="14">
        <f t="shared" si="229"/>
        <v>52278.78</v>
      </c>
      <c r="U177" s="92"/>
      <c r="V177" s="90"/>
    </row>
    <row r="178" spans="1:22" s="16" customFormat="1" ht="24.95" customHeight="1" x14ac:dyDescent="0.25">
      <c r="A178" s="9">
        <v>145</v>
      </c>
      <c r="B178" s="44" t="s">
        <v>329</v>
      </c>
      <c r="C178" s="8" t="s">
        <v>162</v>
      </c>
      <c r="D178" s="9" t="s">
        <v>21</v>
      </c>
      <c r="E178" s="9" t="s">
        <v>119</v>
      </c>
      <c r="F178" s="13">
        <v>45231</v>
      </c>
      <c r="G178" s="13">
        <v>45413</v>
      </c>
      <c r="H178" s="14">
        <v>45000</v>
      </c>
      <c r="I178" s="14">
        <v>1148.33</v>
      </c>
      <c r="J178" s="14">
        <v>0</v>
      </c>
      <c r="K178" s="14">
        <f t="shared" si="187"/>
        <v>1291.5</v>
      </c>
      <c r="L178" s="14">
        <f t="shared" si="188"/>
        <v>3195</v>
      </c>
      <c r="M178" s="36">
        <f t="shared" ref="M178:M179" si="230">H178*1.15%</f>
        <v>517.5</v>
      </c>
      <c r="N178" s="14">
        <f t="shared" si="209"/>
        <v>1368</v>
      </c>
      <c r="O178" s="14">
        <f t="shared" si="195"/>
        <v>3190.5</v>
      </c>
      <c r="P178" s="14">
        <f t="shared" si="225"/>
        <v>9562.5</v>
      </c>
      <c r="Q178" s="14">
        <v>13780.23</v>
      </c>
      <c r="R178" s="14">
        <f t="shared" si="227"/>
        <v>17588.060000000001</v>
      </c>
      <c r="S178" s="14">
        <f t="shared" si="228"/>
        <v>6903</v>
      </c>
      <c r="T178" s="14">
        <f t="shared" si="229"/>
        <v>27411.94</v>
      </c>
      <c r="U178" s="92"/>
      <c r="V178" s="90"/>
    </row>
    <row r="179" spans="1:22" s="16" customFormat="1" ht="24.95" customHeight="1" x14ac:dyDescent="0.25">
      <c r="A179" s="9">
        <v>146</v>
      </c>
      <c r="B179" s="44" t="s">
        <v>330</v>
      </c>
      <c r="C179" s="67" t="s">
        <v>162</v>
      </c>
      <c r="D179" s="68" t="s">
        <v>21</v>
      </c>
      <c r="E179" s="68" t="s">
        <v>119</v>
      </c>
      <c r="F179" s="69">
        <v>45216</v>
      </c>
      <c r="G179" s="69">
        <v>45399</v>
      </c>
      <c r="H179" s="70">
        <v>48000</v>
      </c>
      <c r="I179" s="70">
        <v>1571.73</v>
      </c>
      <c r="J179" s="70">
        <v>0</v>
      </c>
      <c r="K179" s="14">
        <f t="shared" si="187"/>
        <v>1377.6</v>
      </c>
      <c r="L179" s="14">
        <f t="shared" si="188"/>
        <v>3408</v>
      </c>
      <c r="M179" s="71">
        <f t="shared" si="230"/>
        <v>552</v>
      </c>
      <c r="N179" s="14">
        <f t="shared" si="209"/>
        <v>1459.2</v>
      </c>
      <c r="O179" s="14">
        <f t="shared" si="195"/>
        <v>3403.2</v>
      </c>
      <c r="P179" s="70">
        <f t="shared" ref="P179:P182" si="231">K179+L179+M179+N179+O179</f>
        <v>10200</v>
      </c>
      <c r="Q179" s="70">
        <f t="shared" ref="Q179:Q182" si="232">J179</f>
        <v>0</v>
      </c>
      <c r="R179" s="70">
        <f t="shared" ref="R179:R182" si="233">I179+K179+N179+Q179</f>
        <v>4408.53</v>
      </c>
      <c r="S179" s="70">
        <f t="shared" ref="S179:S182" si="234">L179+M179+O179</f>
        <v>7363.2</v>
      </c>
      <c r="T179" s="70">
        <f t="shared" ref="T179:T182" si="235">H179-R179</f>
        <v>43591.47</v>
      </c>
      <c r="U179" s="92"/>
      <c r="V179" s="90"/>
    </row>
    <row r="180" spans="1:22" s="16" customFormat="1" ht="24.95" customHeight="1" x14ac:dyDescent="0.25">
      <c r="A180" s="9">
        <v>147</v>
      </c>
      <c r="B180" s="44" t="s">
        <v>337</v>
      </c>
      <c r="C180" s="8" t="s">
        <v>35</v>
      </c>
      <c r="D180" s="9" t="s">
        <v>21</v>
      </c>
      <c r="E180" s="9" t="s">
        <v>118</v>
      </c>
      <c r="F180" s="13">
        <v>45244</v>
      </c>
      <c r="G180" s="13">
        <v>45426</v>
      </c>
      <c r="H180" s="14">
        <v>90000</v>
      </c>
      <c r="I180" s="14">
        <v>9753.1200000000008</v>
      </c>
      <c r="J180" s="14">
        <v>0</v>
      </c>
      <c r="K180" s="14">
        <f t="shared" si="187"/>
        <v>2583</v>
      </c>
      <c r="L180" s="14">
        <f t="shared" si="188"/>
        <v>6390</v>
      </c>
      <c r="M180" s="57">
        <v>890.22</v>
      </c>
      <c r="N180" s="14">
        <f t="shared" si="209"/>
        <v>2736</v>
      </c>
      <c r="O180" s="14">
        <f t="shared" si="195"/>
        <v>6381</v>
      </c>
      <c r="P180" s="14">
        <f t="shared" si="231"/>
        <v>18980.22</v>
      </c>
      <c r="Q180" s="14">
        <v>11246</v>
      </c>
      <c r="R180" s="14">
        <f t="shared" si="233"/>
        <v>26318.12</v>
      </c>
      <c r="S180" s="14">
        <f t="shared" si="234"/>
        <v>13661.22</v>
      </c>
      <c r="T180" s="14">
        <f t="shared" si="235"/>
        <v>63681.88</v>
      </c>
      <c r="U180" s="92"/>
      <c r="V180" s="90"/>
    </row>
    <row r="181" spans="1:22" s="16" customFormat="1" ht="24.75" customHeight="1" x14ac:dyDescent="0.25">
      <c r="A181" s="9">
        <v>148</v>
      </c>
      <c r="B181" s="44" t="s">
        <v>352</v>
      </c>
      <c r="C181" s="8" t="s">
        <v>162</v>
      </c>
      <c r="D181" s="9" t="s">
        <v>21</v>
      </c>
      <c r="E181" s="9" t="s">
        <v>119</v>
      </c>
      <c r="F181" s="13">
        <v>45272</v>
      </c>
      <c r="G181" s="13">
        <v>45455</v>
      </c>
      <c r="H181" s="14">
        <v>48000</v>
      </c>
      <c r="I181" s="14">
        <v>1571.73</v>
      </c>
      <c r="J181" s="14">
        <v>0</v>
      </c>
      <c r="K181" s="14">
        <f t="shared" si="187"/>
        <v>1377.6</v>
      </c>
      <c r="L181" s="14">
        <f t="shared" si="188"/>
        <v>3408</v>
      </c>
      <c r="M181" s="36">
        <f t="shared" ref="M181:M182" si="236">H181*1.15%</f>
        <v>552</v>
      </c>
      <c r="N181" s="14">
        <f t="shared" si="209"/>
        <v>1459.2</v>
      </c>
      <c r="O181" s="14">
        <f t="shared" si="195"/>
        <v>3403.2</v>
      </c>
      <c r="P181" s="14">
        <f t="shared" si="231"/>
        <v>10200</v>
      </c>
      <c r="Q181" s="14">
        <f t="shared" si="232"/>
        <v>0</v>
      </c>
      <c r="R181" s="14">
        <f t="shared" si="233"/>
        <v>4408.53</v>
      </c>
      <c r="S181" s="14">
        <f t="shared" si="234"/>
        <v>7363.2</v>
      </c>
      <c r="T181" s="14">
        <f t="shared" si="235"/>
        <v>43591.47</v>
      </c>
      <c r="U181" s="92"/>
      <c r="V181" s="90"/>
    </row>
    <row r="182" spans="1:22" s="16" customFormat="1" ht="24.95" customHeight="1" x14ac:dyDescent="0.25">
      <c r="A182" s="9">
        <v>149</v>
      </c>
      <c r="B182" s="44" t="s">
        <v>354</v>
      </c>
      <c r="C182" s="8" t="s">
        <v>35</v>
      </c>
      <c r="D182" s="9" t="s">
        <v>21</v>
      </c>
      <c r="E182" s="9" t="s">
        <v>119</v>
      </c>
      <c r="F182" s="69">
        <v>45292</v>
      </c>
      <c r="G182" s="69">
        <v>45474</v>
      </c>
      <c r="H182" s="14">
        <v>60000</v>
      </c>
      <c r="I182" s="14">
        <v>3486.68</v>
      </c>
      <c r="J182" s="14">
        <v>0</v>
      </c>
      <c r="K182" s="14">
        <f t="shared" si="187"/>
        <v>1722</v>
      </c>
      <c r="L182" s="14">
        <f t="shared" si="188"/>
        <v>4260</v>
      </c>
      <c r="M182" s="36">
        <f t="shared" si="236"/>
        <v>690</v>
      </c>
      <c r="N182" s="14">
        <f t="shared" si="209"/>
        <v>1824</v>
      </c>
      <c r="O182" s="14">
        <f t="shared" si="195"/>
        <v>4254</v>
      </c>
      <c r="P182" s="14">
        <f t="shared" si="231"/>
        <v>12750</v>
      </c>
      <c r="Q182" s="14">
        <f t="shared" si="232"/>
        <v>0</v>
      </c>
      <c r="R182" s="14">
        <f t="shared" si="233"/>
        <v>7032.68</v>
      </c>
      <c r="S182" s="14">
        <f t="shared" si="234"/>
        <v>9204</v>
      </c>
      <c r="T182" s="14">
        <f t="shared" si="235"/>
        <v>52967.32</v>
      </c>
      <c r="U182" s="92"/>
      <c r="V182" s="90"/>
    </row>
    <row r="183" spans="1:22" s="16" customFormat="1" ht="24.95" customHeight="1" x14ac:dyDescent="0.25">
      <c r="A183" s="9">
        <v>150</v>
      </c>
      <c r="B183" s="12" t="s">
        <v>393</v>
      </c>
      <c r="C183" s="8" t="s">
        <v>35</v>
      </c>
      <c r="D183" s="9" t="s">
        <v>21</v>
      </c>
      <c r="E183" s="18" t="s">
        <v>119</v>
      </c>
      <c r="F183" s="13">
        <v>45352</v>
      </c>
      <c r="G183" s="13">
        <v>45536</v>
      </c>
      <c r="H183" s="14">
        <v>60000</v>
      </c>
      <c r="I183" s="14">
        <v>3486.68</v>
      </c>
      <c r="J183" s="14">
        <v>0</v>
      </c>
      <c r="K183" s="14">
        <f t="shared" si="187"/>
        <v>1722</v>
      </c>
      <c r="L183" s="14">
        <f t="shared" si="188"/>
        <v>4260</v>
      </c>
      <c r="M183" s="36">
        <f t="shared" ref="M183:M185" si="237">H183*1.15%</f>
        <v>690</v>
      </c>
      <c r="N183" s="14">
        <f t="shared" si="209"/>
        <v>1824</v>
      </c>
      <c r="O183" s="14">
        <f t="shared" si="195"/>
        <v>4254</v>
      </c>
      <c r="P183" s="14">
        <f t="shared" ref="P183" si="238">K183+L183+M183+N183+O183</f>
        <v>12750</v>
      </c>
      <c r="Q183" s="14">
        <f t="shared" ref="Q183" si="239">J183</f>
        <v>0</v>
      </c>
      <c r="R183" s="14">
        <f t="shared" ref="R183" si="240">I183+K183+N183+Q183</f>
        <v>7032.68</v>
      </c>
      <c r="S183" s="14">
        <f t="shared" ref="S183" si="241">L183+M183+O183</f>
        <v>9204</v>
      </c>
      <c r="T183" s="14">
        <f t="shared" ref="T183" si="242">H183-R183</f>
        <v>52967.32</v>
      </c>
      <c r="U183" s="92"/>
      <c r="V183" s="90"/>
    </row>
    <row r="184" spans="1:22" s="16" customFormat="1" ht="24.95" customHeight="1" x14ac:dyDescent="0.25">
      <c r="A184" s="9">
        <v>151</v>
      </c>
      <c r="B184" s="12" t="s">
        <v>586</v>
      </c>
      <c r="C184" s="8" t="s">
        <v>35</v>
      </c>
      <c r="D184" s="9" t="s">
        <v>21</v>
      </c>
      <c r="E184" s="18" t="s">
        <v>119</v>
      </c>
      <c r="F184" s="13">
        <v>45323</v>
      </c>
      <c r="G184" s="13">
        <v>45505</v>
      </c>
      <c r="H184" s="14">
        <v>60000</v>
      </c>
      <c r="I184" s="14">
        <v>3486.68</v>
      </c>
      <c r="J184" s="14">
        <v>0</v>
      </c>
      <c r="K184" s="14">
        <f t="shared" si="187"/>
        <v>1722</v>
      </c>
      <c r="L184" s="14">
        <f t="shared" si="188"/>
        <v>4260</v>
      </c>
      <c r="M184" s="14">
        <f>H184*1.15%</f>
        <v>690</v>
      </c>
      <c r="N184" s="14">
        <f t="shared" si="209"/>
        <v>1824</v>
      </c>
      <c r="O184" s="14">
        <f t="shared" si="195"/>
        <v>4254</v>
      </c>
      <c r="P184" s="14">
        <f>K184+L184+M184+N184+O184</f>
        <v>12750</v>
      </c>
      <c r="Q184" s="14">
        <f>J184</f>
        <v>0</v>
      </c>
      <c r="R184" s="14">
        <f>I184+K184+N184+Q184</f>
        <v>7032.68</v>
      </c>
      <c r="S184" s="14">
        <f>L184+M184+O184</f>
        <v>9204</v>
      </c>
      <c r="T184" s="14">
        <f>H184-R184</f>
        <v>52967.32</v>
      </c>
      <c r="U184" s="92"/>
      <c r="V184" s="90"/>
    </row>
    <row r="185" spans="1:22" s="16" customFormat="1" ht="24.95" customHeight="1" x14ac:dyDescent="0.25">
      <c r="A185" s="9">
        <v>152</v>
      </c>
      <c r="B185" s="12" t="s">
        <v>587</v>
      </c>
      <c r="C185" s="67" t="s">
        <v>34</v>
      </c>
      <c r="D185" s="68" t="s">
        <v>21</v>
      </c>
      <c r="E185" s="68" t="s">
        <v>119</v>
      </c>
      <c r="F185" s="69">
        <v>45200</v>
      </c>
      <c r="G185" s="69">
        <v>45383</v>
      </c>
      <c r="H185" s="70">
        <v>48000</v>
      </c>
      <c r="I185" s="70">
        <v>1571.73</v>
      </c>
      <c r="J185" s="70">
        <v>0</v>
      </c>
      <c r="K185" s="14">
        <f t="shared" si="187"/>
        <v>1377.6</v>
      </c>
      <c r="L185" s="14">
        <f t="shared" si="188"/>
        <v>3408</v>
      </c>
      <c r="M185" s="36">
        <f t="shared" si="237"/>
        <v>552</v>
      </c>
      <c r="N185" s="14">
        <f t="shared" si="209"/>
        <v>1459.2</v>
      </c>
      <c r="O185" s="14">
        <f t="shared" si="195"/>
        <v>3403.2</v>
      </c>
      <c r="P185" s="70">
        <f t="shared" si="189"/>
        <v>10200</v>
      </c>
      <c r="Q185" s="70">
        <v>12464.54</v>
      </c>
      <c r="R185" s="70">
        <f t="shared" si="191"/>
        <v>16873.07</v>
      </c>
      <c r="S185" s="70">
        <f t="shared" si="192"/>
        <v>7363.2</v>
      </c>
      <c r="T185" s="70">
        <f t="shared" si="193"/>
        <v>31126.93</v>
      </c>
      <c r="U185" s="92"/>
      <c r="V185" s="90"/>
    </row>
    <row r="186" spans="1:22" s="16" customFormat="1" ht="24.95" customHeight="1" x14ac:dyDescent="0.25">
      <c r="A186" s="9">
        <v>153</v>
      </c>
      <c r="B186" s="12" t="s">
        <v>496</v>
      </c>
      <c r="C186" s="8" t="s">
        <v>35</v>
      </c>
      <c r="D186" s="9" t="s">
        <v>21</v>
      </c>
      <c r="E186" s="9" t="s">
        <v>119</v>
      </c>
      <c r="F186" s="13">
        <v>45352</v>
      </c>
      <c r="G186" s="13">
        <v>45536</v>
      </c>
      <c r="H186" s="14">
        <v>70000</v>
      </c>
      <c r="I186" s="14">
        <v>5368.48</v>
      </c>
      <c r="J186" s="14">
        <v>0</v>
      </c>
      <c r="K186" s="14">
        <f t="shared" si="187"/>
        <v>2009</v>
      </c>
      <c r="L186" s="14">
        <f t="shared" si="188"/>
        <v>4970</v>
      </c>
      <c r="M186" s="14">
        <f t="shared" ref="M186:M189" si="243">H186*1.15%</f>
        <v>805</v>
      </c>
      <c r="N186" s="14">
        <f t="shared" si="209"/>
        <v>2128</v>
      </c>
      <c r="O186" s="14">
        <f t="shared" si="195"/>
        <v>4963</v>
      </c>
      <c r="P186" s="14">
        <f>K186+L186+M186+N186+O186</f>
        <v>14875</v>
      </c>
      <c r="Q186" s="14">
        <v>0</v>
      </c>
      <c r="R186" s="14">
        <f>I186+K186+N186+Q186</f>
        <v>9505.48</v>
      </c>
      <c r="S186" s="14">
        <f>L186+M186+O186</f>
        <v>10738</v>
      </c>
      <c r="T186" s="14">
        <f>H186-R186</f>
        <v>60494.52</v>
      </c>
      <c r="U186" s="92"/>
      <c r="V186" s="90"/>
    </row>
    <row r="187" spans="1:22" s="16" customFormat="1" ht="24.95" customHeight="1" x14ac:dyDescent="0.25">
      <c r="A187" s="9">
        <v>154</v>
      </c>
      <c r="B187" s="12" t="s">
        <v>497</v>
      </c>
      <c r="C187" s="64" t="s">
        <v>35</v>
      </c>
      <c r="D187" s="9" t="s">
        <v>21</v>
      </c>
      <c r="E187" s="9" t="s">
        <v>119</v>
      </c>
      <c r="F187" s="13">
        <v>45352</v>
      </c>
      <c r="G187" s="13">
        <v>45536</v>
      </c>
      <c r="H187" s="63">
        <v>70000</v>
      </c>
      <c r="I187" s="14">
        <v>5368.48</v>
      </c>
      <c r="J187" s="14">
        <v>0</v>
      </c>
      <c r="K187" s="14">
        <f t="shared" si="187"/>
        <v>2009</v>
      </c>
      <c r="L187" s="14">
        <f t="shared" si="188"/>
        <v>4970</v>
      </c>
      <c r="M187" s="14">
        <f t="shared" si="243"/>
        <v>805</v>
      </c>
      <c r="N187" s="14">
        <f t="shared" si="209"/>
        <v>2128</v>
      </c>
      <c r="O187" s="14">
        <f t="shared" si="195"/>
        <v>4963</v>
      </c>
      <c r="P187" s="14">
        <f>K187+L187+M187+N187+O187</f>
        <v>14875</v>
      </c>
      <c r="Q187" s="14">
        <v>0</v>
      </c>
      <c r="R187" s="14">
        <f>I187+K187+N187+Q187</f>
        <v>9505.48</v>
      </c>
      <c r="S187" s="14">
        <f>L187+M187+O187</f>
        <v>10738</v>
      </c>
      <c r="T187" s="14">
        <f>H187-R187</f>
        <v>60494.52</v>
      </c>
      <c r="U187" s="92"/>
      <c r="V187" s="90"/>
    </row>
    <row r="188" spans="1:22" s="16" customFormat="1" ht="24.95" customHeight="1" x14ac:dyDescent="0.25">
      <c r="A188" s="9">
        <v>155</v>
      </c>
      <c r="B188" s="12" t="s">
        <v>505</v>
      </c>
      <c r="C188" s="8" t="s">
        <v>35</v>
      </c>
      <c r="D188" s="9" t="s">
        <v>21</v>
      </c>
      <c r="E188" s="9" t="s">
        <v>119</v>
      </c>
      <c r="F188" s="13">
        <v>45200</v>
      </c>
      <c r="G188" s="13">
        <v>45383</v>
      </c>
      <c r="H188" s="14">
        <v>55000</v>
      </c>
      <c r="I188" s="14">
        <v>2559.6799999999998</v>
      </c>
      <c r="J188" s="14">
        <v>0</v>
      </c>
      <c r="K188" s="14">
        <f t="shared" si="187"/>
        <v>1578.5</v>
      </c>
      <c r="L188" s="14">
        <f t="shared" si="188"/>
        <v>3905</v>
      </c>
      <c r="M188" s="14">
        <f t="shared" si="243"/>
        <v>632.5</v>
      </c>
      <c r="N188" s="14">
        <f t="shared" si="209"/>
        <v>1672</v>
      </c>
      <c r="O188" s="14">
        <f t="shared" si="195"/>
        <v>3899.5</v>
      </c>
      <c r="P188" s="14">
        <f t="shared" ref="P188:P195" si="244">K188+L188+M188+N188+O188</f>
        <v>11687.5</v>
      </c>
      <c r="Q188" s="14">
        <v>0</v>
      </c>
      <c r="R188" s="14">
        <f t="shared" ref="R188:R195" si="245">I188+K188+N188+Q188</f>
        <v>5810.18</v>
      </c>
      <c r="S188" s="14">
        <f t="shared" ref="S188:S189" si="246">L188+M188+O188</f>
        <v>8437</v>
      </c>
      <c r="T188" s="14">
        <f t="shared" ref="T188:T195" si="247">H188-R188</f>
        <v>49189.82</v>
      </c>
      <c r="U188" s="92"/>
      <c r="V188" s="90"/>
    </row>
    <row r="189" spans="1:22" s="16" customFormat="1" ht="24.95" customHeight="1" x14ac:dyDescent="0.25">
      <c r="A189" s="9">
        <v>156</v>
      </c>
      <c r="B189" s="12" t="s">
        <v>506</v>
      </c>
      <c r="C189" s="8" t="s">
        <v>35</v>
      </c>
      <c r="D189" s="9" t="s">
        <v>21</v>
      </c>
      <c r="E189" s="9" t="s">
        <v>119</v>
      </c>
      <c r="F189" s="13">
        <v>45200</v>
      </c>
      <c r="G189" s="13">
        <v>45383</v>
      </c>
      <c r="H189" s="14">
        <v>70000</v>
      </c>
      <c r="I189" s="14">
        <v>5368.48</v>
      </c>
      <c r="J189" s="14">
        <v>0</v>
      </c>
      <c r="K189" s="14">
        <f t="shared" si="187"/>
        <v>2009</v>
      </c>
      <c r="L189" s="14">
        <f t="shared" si="188"/>
        <v>4970</v>
      </c>
      <c r="M189" s="14">
        <f t="shared" si="243"/>
        <v>805</v>
      </c>
      <c r="N189" s="14">
        <f t="shared" si="209"/>
        <v>2128</v>
      </c>
      <c r="O189" s="14">
        <f t="shared" si="195"/>
        <v>4963</v>
      </c>
      <c r="P189" s="14">
        <f t="shared" si="244"/>
        <v>14875</v>
      </c>
      <c r="Q189" s="14">
        <v>0</v>
      </c>
      <c r="R189" s="14">
        <f t="shared" si="245"/>
        <v>9505.48</v>
      </c>
      <c r="S189" s="14">
        <f t="shared" si="246"/>
        <v>10738</v>
      </c>
      <c r="T189" s="14">
        <f t="shared" si="247"/>
        <v>60494.52</v>
      </c>
      <c r="U189" s="92"/>
      <c r="V189" s="90"/>
    </row>
    <row r="190" spans="1:22" s="16" customFormat="1" ht="24" customHeight="1" x14ac:dyDescent="0.25">
      <c r="A190" s="9">
        <v>157</v>
      </c>
      <c r="B190" s="12" t="s">
        <v>507</v>
      </c>
      <c r="C190" s="8" t="s">
        <v>35</v>
      </c>
      <c r="D190" s="9" t="s">
        <v>21</v>
      </c>
      <c r="E190" s="9" t="s">
        <v>119</v>
      </c>
      <c r="F190" s="13">
        <v>45200</v>
      </c>
      <c r="G190" s="13">
        <v>45383</v>
      </c>
      <c r="H190" s="14">
        <v>75000</v>
      </c>
      <c r="I190" s="14">
        <v>0</v>
      </c>
      <c r="J190" s="14">
        <v>0</v>
      </c>
      <c r="K190" s="14">
        <f t="shared" si="187"/>
        <v>2152.5</v>
      </c>
      <c r="L190" s="14">
        <f t="shared" si="188"/>
        <v>5325</v>
      </c>
      <c r="M190" s="36">
        <v>862.5</v>
      </c>
      <c r="N190" s="14">
        <f t="shared" si="209"/>
        <v>2280</v>
      </c>
      <c r="O190" s="14">
        <f t="shared" si="195"/>
        <v>5317.5</v>
      </c>
      <c r="P190" s="14">
        <f t="shared" si="244"/>
        <v>15937.5</v>
      </c>
      <c r="Q190" s="14">
        <v>0</v>
      </c>
      <c r="R190" s="14">
        <f t="shared" si="245"/>
        <v>4432.5</v>
      </c>
      <c r="S190" s="14">
        <f t="shared" ref="S190:S195" si="248">L190+M190+O190</f>
        <v>11505</v>
      </c>
      <c r="T190" s="14">
        <f t="shared" si="247"/>
        <v>70567.5</v>
      </c>
      <c r="U190" s="92"/>
      <c r="V190" s="90"/>
    </row>
    <row r="191" spans="1:22" s="16" customFormat="1" ht="24" customHeight="1" x14ac:dyDescent="0.25">
      <c r="A191" s="9">
        <v>158</v>
      </c>
      <c r="B191" s="86" t="s">
        <v>535</v>
      </c>
      <c r="C191" s="8" t="s">
        <v>35</v>
      </c>
      <c r="D191" s="9" t="s">
        <v>21</v>
      </c>
      <c r="E191" s="9" t="s">
        <v>119</v>
      </c>
      <c r="F191" s="13">
        <v>45237</v>
      </c>
      <c r="G191" s="13">
        <v>45419</v>
      </c>
      <c r="H191" s="14">
        <v>90000</v>
      </c>
      <c r="I191" s="63">
        <v>0</v>
      </c>
      <c r="J191" s="14">
        <v>0</v>
      </c>
      <c r="K191" s="14">
        <f t="shared" ref="K191:K195" si="249">H191*2.87%</f>
        <v>2583</v>
      </c>
      <c r="L191" s="14">
        <f t="shared" ref="L191:L195" si="250">H191*7.1%</f>
        <v>6390</v>
      </c>
      <c r="M191" s="56">
        <v>890.22</v>
      </c>
      <c r="N191" s="14">
        <f t="shared" si="209"/>
        <v>2736</v>
      </c>
      <c r="O191" s="14">
        <f t="shared" si="195"/>
        <v>6381</v>
      </c>
      <c r="P191" s="14">
        <f t="shared" si="244"/>
        <v>18980.22</v>
      </c>
      <c r="Q191" s="14">
        <v>0</v>
      </c>
      <c r="R191" s="14">
        <f t="shared" si="245"/>
        <v>5319</v>
      </c>
      <c r="S191" s="14">
        <f t="shared" si="248"/>
        <v>13661.22</v>
      </c>
      <c r="T191" s="14">
        <f t="shared" si="247"/>
        <v>84681</v>
      </c>
      <c r="U191" s="92"/>
      <c r="V191" s="90"/>
    </row>
    <row r="192" spans="1:22" s="16" customFormat="1" ht="24" customHeight="1" x14ac:dyDescent="0.25">
      <c r="A192" s="9">
        <v>159</v>
      </c>
      <c r="B192" s="86" t="s">
        <v>536</v>
      </c>
      <c r="C192" s="8" t="s">
        <v>35</v>
      </c>
      <c r="D192" s="9" t="s">
        <v>21</v>
      </c>
      <c r="E192" s="9" t="s">
        <v>119</v>
      </c>
      <c r="F192" s="13">
        <v>45237</v>
      </c>
      <c r="G192" s="13">
        <v>45413</v>
      </c>
      <c r="H192" s="14">
        <v>55000</v>
      </c>
      <c r="I192" s="63">
        <v>2302.36</v>
      </c>
      <c r="J192" s="14">
        <v>0</v>
      </c>
      <c r="K192" s="14">
        <f t="shared" si="249"/>
        <v>1578.5</v>
      </c>
      <c r="L192" s="14">
        <f t="shared" si="250"/>
        <v>3905</v>
      </c>
      <c r="M192" s="14">
        <f t="shared" ref="M192" si="251">H192*1.15%</f>
        <v>632.5</v>
      </c>
      <c r="N192" s="14">
        <f t="shared" si="209"/>
        <v>1672</v>
      </c>
      <c r="O192" s="14">
        <f t="shared" si="195"/>
        <v>3899.5</v>
      </c>
      <c r="P192" s="14">
        <f t="shared" si="244"/>
        <v>11687.5</v>
      </c>
      <c r="Q192" s="14">
        <v>1715.46</v>
      </c>
      <c r="R192" s="14">
        <f t="shared" si="245"/>
        <v>7268.32</v>
      </c>
      <c r="S192" s="14">
        <f t="shared" si="248"/>
        <v>8437</v>
      </c>
      <c r="T192" s="14">
        <f t="shared" si="247"/>
        <v>47731.68</v>
      </c>
      <c r="U192" s="92"/>
      <c r="V192" s="90"/>
    </row>
    <row r="193" spans="1:22" s="16" customFormat="1" ht="24" customHeight="1" x14ac:dyDescent="0.25">
      <c r="A193" s="9">
        <v>160</v>
      </c>
      <c r="B193" s="12" t="s">
        <v>553</v>
      </c>
      <c r="C193" s="8" t="s">
        <v>35</v>
      </c>
      <c r="D193" s="9" t="s">
        <v>21</v>
      </c>
      <c r="E193" s="9" t="s">
        <v>119</v>
      </c>
      <c r="F193" s="13">
        <v>45261</v>
      </c>
      <c r="G193" s="13">
        <v>45444</v>
      </c>
      <c r="H193" s="14">
        <v>75000</v>
      </c>
      <c r="I193" s="14">
        <v>6309.38</v>
      </c>
      <c r="J193" s="14">
        <v>0</v>
      </c>
      <c r="K193" s="14">
        <f t="shared" si="249"/>
        <v>2152.5</v>
      </c>
      <c r="L193" s="14">
        <f t="shared" si="250"/>
        <v>5325</v>
      </c>
      <c r="M193" s="14">
        <v>862.5</v>
      </c>
      <c r="N193" s="14">
        <f t="shared" si="209"/>
        <v>2280</v>
      </c>
      <c r="O193" s="14">
        <f t="shared" ref="O193:O204" si="252">H193*7.09%</f>
        <v>5317.5</v>
      </c>
      <c r="P193" s="14">
        <f t="shared" si="244"/>
        <v>15937.5</v>
      </c>
      <c r="Q193" s="14">
        <v>0</v>
      </c>
      <c r="R193" s="14">
        <f t="shared" si="245"/>
        <v>10741.88</v>
      </c>
      <c r="S193" s="14">
        <f t="shared" si="248"/>
        <v>11505</v>
      </c>
      <c r="T193" s="14">
        <f t="shared" si="247"/>
        <v>64258.12</v>
      </c>
      <c r="U193" s="92"/>
      <c r="V193" s="90"/>
    </row>
    <row r="194" spans="1:22" s="16" customFormat="1" ht="24" customHeight="1" x14ac:dyDescent="0.25">
      <c r="A194" s="9">
        <v>161</v>
      </c>
      <c r="B194" s="12" t="s">
        <v>554</v>
      </c>
      <c r="C194" s="8" t="s">
        <v>35</v>
      </c>
      <c r="D194" s="9" t="s">
        <v>21</v>
      </c>
      <c r="E194" s="9" t="s">
        <v>118</v>
      </c>
      <c r="F194" s="13">
        <v>45261</v>
      </c>
      <c r="G194" s="13">
        <v>45444</v>
      </c>
      <c r="H194" s="14">
        <v>90000</v>
      </c>
      <c r="I194" s="14">
        <v>9753.1200000000008</v>
      </c>
      <c r="J194" s="14">
        <v>0</v>
      </c>
      <c r="K194" s="14">
        <f t="shared" si="249"/>
        <v>2583</v>
      </c>
      <c r="L194" s="14">
        <f t="shared" si="250"/>
        <v>6390</v>
      </c>
      <c r="M194" s="14">
        <v>890.22</v>
      </c>
      <c r="N194" s="14">
        <f t="shared" si="209"/>
        <v>2736</v>
      </c>
      <c r="O194" s="14">
        <f t="shared" si="252"/>
        <v>6381</v>
      </c>
      <c r="P194" s="14">
        <f t="shared" si="244"/>
        <v>18980.22</v>
      </c>
      <c r="Q194" s="14">
        <v>0</v>
      </c>
      <c r="R194" s="14">
        <f t="shared" si="245"/>
        <v>15072.12</v>
      </c>
      <c r="S194" s="14">
        <f t="shared" si="248"/>
        <v>13661.22</v>
      </c>
      <c r="T194" s="14">
        <f t="shared" si="247"/>
        <v>74927.88</v>
      </c>
      <c r="U194" s="92"/>
      <c r="V194" s="90"/>
    </row>
    <row r="195" spans="1:22" s="16" customFormat="1" ht="24" customHeight="1" x14ac:dyDescent="0.25">
      <c r="A195" s="9">
        <v>162</v>
      </c>
      <c r="B195" s="12" t="s">
        <v>615</v>
      </c>
      <c r="C195" s="8" t="s">
        <v>162</v>
      </c>
      <c r="D195" s="9" t="s">
        <v>21</v>
      </c>
      <c r="E195" s="9" t="s">
        <v>118</v>
      </c>
      <c r="F195" s="13">
        <v>45292</v>
      </c>
      <c r="G195" s="13">
        <v>45474</v>
      </c>
      <c r="H195" s="14">
        <v>48000</v>
      </c>
      <c r="I195" s="14">
        <v>1571.73</v>
      </c>
      <c r="J195" s="14">
        <v>0</v>
      </c>
      <c r="K195" s="14">
        <f t="shared" si="249"/>
        <v>1377.6</v>
      </c>
      <c r="L195" s="14">
        <f t="shared" si="250"/>
        <v>3408</v>
      </c>
      <c r="M195" s="14">
        <f t="shared" ref="M195" si="253">H195*1.15%</f>
        <v>552</v>
      </c>
      <c r="N195" s="14">
        <f t="shared" si="209"/>
        <v>1459.2</v>
      </c>
      <c r="O195" s="14">
        <f t="shared" si="252"/>
        <v>3403.2</v>
      </c>
      <c r="P195" s="14">
        <f t="shared" si="244"/>
        <v>10200</v>
      </c>
      <c r="Q195" s="14">
        <v>0</v>
      </c>
      <c r="R195" s="14">
        <f t="shared" si="245"/>
        <v>4408.53</v>
      </c>
      <c r="S195" s="14">
        <f t="shared" si="248"/>
        <v>7363.2</v>
      </c>
      <c r="T195" s="14">
        <f t="shared" si="247"/>
        <v>43591.47</v>
      </c>
      <c r="U195" s="92"/>
      <c r="V195" s="90"/>
    </row>
    <row r="196" spans="1:22" s="125" customFormat="1" ht="24.95" customHeight="1" x14ac:dyDescent="0.25">
      <c r="A196" s="110">
        <v>163</v>
      </c>
      <c r="B196" s="111" t="s">
        <v>445</v>
      </c>
      <c r="C196" s="119" t="s">
        <v>307</v>
      </c>
      <c r="D196" s="120" t="s">
        <v>21</v>
      </c>
      <c r="E196" s="121" t="s">
        <v>118</v>
      </c>
      <c r="F196" s="122">
        <v>45223</v>
      </c>
      <c r="G196" s="122">
        <v>45406</v>
      </c>
      <c r="H196" s="123">
        <v>90000</v>
      </c>
      <c r="I196" s="123">
        <v>9324.25</v>
      </c>
      <c r="J196" s="123">
        <v>0</v>
      </c>
      <c r="K196" s="114">
        <f>H196*2.87%</f>
        <v>2583</v>
      </c>
      <c r="L196" s="114">
        <f>H196*7.1%</f>
        <v>6390</v>
      </c>
      <c r="M196" s="124">
        <v>890.22</v>
      </c>
      <c r="N196" s="114">
        <f>H196*3.04%</f>
        <v>2736</v>
      </c>
      <c r="O196" s="123">
        <f>H196*7.09%</f>
        <v>6381</v>
      </c>
      <c r="P196" s="123">
        <f t="shared" ref="P196" si="254">K196+L196+M196+N196+O196</f>
        <v>18980.22</v>
      </c>
      <c r="Q196" s="123">
        <v>1715.46</v>
      </c>
      <c r="R196" s="123">
        <f t="shared" ref="R196" si="255">I196+K196+N196+Q196</f>
        <v>16358.71</v>
      </c>
      <c r="S196" s="123">
        <f t="shared" ref="S196" si="256">L196+M196+O196</f>
        <v>13661.22</v>
      </c>
      <c r="T196" s="123">
        <f t="shared" ref="T196" si="257">H196-R196</f>
        <v>73641.289999999994</v>
      </c>
      <c r="U196" s="116"/>
      <c r="V196" s="117"/>
    </row>
    <row r="197" spans="1:22" s="49" customFormat="1" ht="24.95" customHeight="1" x14ac:dyDescent="0.3">
      <c r="A197" s="38" t="s">
        <v>334</v>
      </c>
      <c r="B197" s="10"/>
      <c r="C197" s="10"/>
      <c r="D197" s="10"/>
      <c r="E197" s="10"/>
      <c r="F197" s="23"/>
      <c r="G197" s="23"/>
      <c r="H197" s="10"/>
      <c r="I197" s="10"/>
      <c r="J197" s="10"/>
      <c r="K197" s="10"/>
      <c r="L197" s="10"/>
      <c r="M197" s="33"/>
      <c r="N197" s="10"/>
      <c r="O197" s="10"/>
      <c r="P197" s="10"/>
      <c r="Q197" s="10"/>
      <c r="R197" s="10"/>
      <c r="S197" s="10"/>
      <c r="T197" s="10"/>
      <c r="U197" s="92"/>
      <c r="V197" s="90"/>
    </row>
    <row r="198" spans="1:22" s="16" customFormat="1" ht="24.95" customHeight="1" x14ac:dyDescent="0.25">
      <c r="A198" s="9">
        <v>164</v>
      </c>
      <c r="B198" s="44" t="s">
        <v>335</v>
      </c>
      <c r="C198" s="67" t="s">
        <v>462</v>
      </c>
      <c r="D198" s="68" t="s">
        <v>21</v>
      </c>
      <c r="E198" s="68" t="s">
        <v>119</v>
      </c>
      <c r="F198" s="69">
        <v>45200</v>
      </c>
      <c r="G198" s="69">
        <v>45383</v>
      </c>
      <c r="H198" s="70">
        <v>170000</v>
      </c>
      <c r="I198" s="70">
        <v>2556.4899999999998</v>
      </c>
      <c r="J198" s="70">
        <v>0</v>
      </c>
      <c r="K198" s="14">
        <f t="shared" ref="K198" si="258">H198*2.87%</f>
        <v>4879</v>
      </c>
      <c r="L198" s="14">
        <f>H198*7.1%</f>
        <v>12070</v>
      </c>
      <c r="M198" s="77">
        <v>890.22</v>
      </c>
      <c r="N198" s="14">
        <f t="shared" ref="N198" si="259">H198*3.04%</f>
        <v>5168</v>
      </c>
      <c r="O198" s="14">
        <f t="shared" si="252"/>
        <v>12053</v>
      </c>
      <c r="P198" s="70">
        <f>K198+L198+M198+N198+O198</f>
        <v>35060.22</v>
      </c>
      <c r="Q198" s="70">
        <v>44305.56</v>
      </c>
      <c r="R198" s="70">
        <f>I198+K198+N198+Q198</f>
        <v>56909.05</v>
      </c>
      <c r="S198" s="70">
        <f>L198+M198+O198</f>
        <v>25013.22</v>
      </c>
      <c r="T198" s="70">
        <f>H198-R198</f>
        <v>113090.95</v>
      </c>
      <c r="U198" s="92"/>
      <c r="V198" s="90"/>
    </row>
    <row r="199" spans="1:22" s="49" customFormat="1" ht="24.95" customHeight="1" x14ac:dyDescent="0.3">
      <c r="A199" s="38" t="s">
        <v>266</v>
      </c>
      <c r="B199" s="10"/>
      <c r="C199" s="10"/>
      <c r="D199" s="10"/>
      <c r="E199" s="10"/>
      <c r="F199" s="23"/>
      <c r="G199" s="23"/>
      <c r="H199" s="10"/>
      <c r="I199" s="10"/>
      <c r="J199" s="10"/>
      <c r="K199" s="10"/>
      <c r="L199" s="10"/>
      <c r="M199" s="33"/>
      <c r="N199" s="10"/>
      <c r="O199" s="10"/>
      <c r="P199" s="10"/>
      <c r="Q199" s="10"/>
      <c r="R199" s="10"/>
      <c r="S199" s="10"/>
      <c r="T199" s="10"/>
      <c r="U199" s="92"/>
      <c r="V199" s="90"/>
    </row>
    <row r="200" spans="1:22" s="16" customFormat="1" ht="24.95" customHeight="1" x14ac:dyDescent="0.25">
      <c r="A200" s="9">
        <v>165</v>
      </c>
      <c r="B200" s="12" t="s">
        <v>244</v>
      </c>
      <c r="C200" s="8" t="s">
        <v>27</v>
      </c>
      <c r="D200" s="9" t="s">
        <v>21</v>
      </c>
      <c r="E200" s="9" t="s">
        <v>118</v>
      </c>
      <c r="F200" s="69">
        <v>45292</v>
      </c>
      <c r="G200" s="69">
        <v>45474</v>
      </c>
      <c r="H200" s="14">
        <v>130000</v>
      </c>
      <c r="I200" s="14">
        <v>19162.12</v>
      </c>
      <c r="J200" s="14">
        <v>0</v>
      </c>
      <c r="K200" s="14">
        <f t="shared" ref="K200" si="260">H200*2.87%</f>
        <v>3731</v>
      </c>
      <c r="L200" s="14">
        <f>H200*7.1%</f>
        <v>9230</v>
      </c>
      <c r="M200" s="54">
        <v>890.22</v>
      </c>
      <c r="N200" s="14">
        <f t="shared" ref="N200" si="261">H200*3.04%</f>
        <v>3952</v>
      </c>
      <c r="O200" s="14">
        <f t="shared" si="252"/>
        <v>9217</v>
      </c>
      <c r="P200" s="14">
        <f t="shared" ref="P200" si="262">K200+L200+M200+N200+O200</f>
        <v>27020.22</v>
      </c>
      <c r="Q200" s="14">
        <f t="shared" ref="Q200" si="263">J200</f>
        <v>0</v>
      </c>
      <c r="R200" s="14">
        <f t="shared" ref="R200" si="264">I200+K200+N200+Q200</f>
        <v>26845.119999999999</v>
      </c>
      <c r="S200" s="14">
        <f t="shared" ref="S200" si="265">L200+M200+O200</f>
        <v>19337.22</v>
      </c>
      <c r="T200" s="14">
        <f t="shared" ref="T200" si="266">H200-R200</f>
        <v>103154.88</v>
      </c>
      <c r="U200" s="92"/>
      <c r="V200" s="90"/>
    </row>
    <row r="201" spans="1:22" s="48" customFormat="1" ht="24.95" customHeight="1" x14ac:dyDescent="0.3">
      <c r="A201" s="24" t="s">
        <v>50</v>
      </c>
      <c r="B201" s="10"/>
      <c r="C201" s="10"/>
      <c r="D201" s="10"/>
      <c r="E201" s="10"/>
      <c r="F201" s="23"/>
      <c r="G201" s="23"/>
      <c r="H201" s="10"/>
      <c r="I201" s="10"/>
      <c r="J201" s="10"/>
      <c r="K201" s="10"/>
      <c r="L201" s="10"/>
      <c r="M201" s="33"/>
      <c r="N201" s="10"/>
      <c r="O201" s="10"/>
      <c r="P201" s="10"/>
      <c r="Q201" s="10"/>
      <c r="R201" s="10"/>
      <c r="S201" s="10"/>
      <c r="T201" s="10"/>
      <c r="U201" s="92"/>
      <c r="V201" s="90"/>
    </row>
    <row r="202" spans="1:22" s="11" customFormat="1" ht="24.95" customHeight="1" x14ac:dyDescent="0.25">
      <c r="A202" s="9">
        <v>166</v>
      </c>
      <c r="B202" s="12" t="s">
        <v>168</v>
      </c>
      <c r="C202" s="8" t="s">
        <v>463</v>
      </c>
      <c r="D202" s="9" t="s">
        <v>21</v>
      </c>
      <c r="E202" s="9" t="s">
        <v>118</v>
      </c>
      <c r="F202" s="13">
        <v>45276</v>
      </c>
      <c r="G202" s="13">
        <v>45459</v>
      </c>
      <c r="H202" s="14">
        <v>100000</v>
      </c>
      <c r="I202" s="14">
        <v>12105.37</v>
      </c>
      <c r="J202" s="14">
        <v>0</v>
      </c>
      <c r="K202" s="14">
        <f>H202*2.87%</f>
        <v>2870</v>
      </c>
      <c r="L202" s="14">
        <f>H202*7.1%</f>
        <v>7100</v>
      </c>
      <c r="M202" s="57">
        <v>890.22</v>
      </c>
      <c r="N202" s="14">
        <f t="shared" ref="N202" si="267">H202*3.04%</f>
        <v>3040</v>
      </c>
      <c r="O202" s="14">
        <f t="shared" si="252"/>
        <v>7090</v>
      </c>
      <c r="P202" s="14">
        <f>K202+L202+M202+N202+O202</f>
        <v>20990.22</v>
      </c>
      <c r="Q202" s="14">
        <f>J202</f>
        <v>0</v>
      </c>
      <c r="R202" s="14">
        <f>I202+K202+N202+Q202</f>
        <v>18015.37</v>
      </c>
      <c r="S202" s="14">
        <f>L202+M202+O202</f>
        <v>15080.22</v>
      </c>
      <c r="T202" s="14">
        <f>H202-R202</f>
        <v>81984.63</v>
      </c>
      <c r="U202" s="92"/>
      <c r="V202" s="90"/>
    </row>
    <row r="203" spans="1:22" s="48" customFormat="1" ht="24.95" customHeight="1" x14ac:dyDescent="0.3">
      <c r="A203" s="24" t="s">
        <v>51</v>
      </c>
      <c r="B203" s="10"/>
      <c r="C203" s="10"/>
      <c r="D203" s="10"/>
      <c r="E203" s="10"/>
      <c r="F203" s="23"/>
      <c r="G203" s="23"/>
      <c r="H203" s="10"/>
      <c r="I203" s="10"/>
      <c r="J203" s="10"/>
      <c r="K203" s="10"/>
      <c r="L203" s="10"/>
      <c r="M203" s="37"/>
      <c r="N203" s="10"/>
      <c r="O203" s="10"/>
      <c r="P203" s="10"/>
      <c r="Q203" s="10"/>
      <c r="R203" s="10"/>
      <c r="S203" s="10"/>
      <c r="T203" s="10"/>
      <c r="U203" s="92"/>
      <c r="V203" s="90"/>
    </row>
    <row r="204" spans="1:22" s="16" customFormat="1" ht="24.95" customHeight="1" x14ac:dyDescent="0.25">
      <c r="A204" s="9">
        <v>167</v>
      </c>
      <c r="B204" s="44" t="s">
        <v>588</v>
      </c>
      <c r="C204" s="8" t="s">
        <v>27</v>
      </c>
      <c r="D204" s="9" t="s">
        <v>21</v>
      </c>
      <c r="E204" s="18" t="s">
        <v>118</v>
      </c>
      <c r="F204" s="13">
        <v>45231</v>
      </c>
      <c r="G204" s="13">
        <v>45413</v>
      </c>
      <c r="H204" s="14">
        <v>90000</v>
      </c>
      <c r="I204" s="14">
        <v>9753.1200000000008</v>
      </c>
      <c r="J204" s="14">
        <v>0</v>
      </c>
      <c r="K204" s="14">
        <f t="shared" ref="K204:K205" si="268">H204*2.87%</f>
        <v>2583</v>
      </c>
      <c r="L204" s="14">
        <f t="shared" ref="L204:L205" si="269">H204*7.1%</f>
        <v>6390</v>
      </c>
      <c r="M204" s="54">
        <v>890.22</v>
      </c>
      <c r="N204" s="14">
        <f t="shared" ref="N204:N205" si="270">H204*3.04%</f>
        <v>2736</v>
      </c>
      <c r="O204" s="14">
        <f t="shared" si="252"/>
        <v>6381</v>
      </c>
      <c r="P204" s="14">
        <f>K204+L204+M204+N204+O204</f>
        <v>18980.22</v>
      </c>
      <c r="Q204" s="14">
        <v>34431.53</v>
      </c>
      <c r="R204" s="14">
        <f>I204+K204+N204+Q204</f>
        <v>49503.65</v>
      </c>
      <c r="S204" s="14">
        <f>L204+M204+O204</f>
        <v>13661.22</v>
      </c>
      <c r="T204" s="14">
        <f>H204-R204</f>
        <v>40496.35</v>
      </c>
      <c r="U204" s="92"/>
      <c r="V204" s="90"/>
    </row>
    <row r="205" spans="1:22" s="16" customFormat="1" ht="24.95" customHeight="1" x14ac:dyDescent="0.25">
      <c r="A205" s="9">
        <v>168</v>
      </c>
      <c r="B205" s="12" t="s">
        <v>49</v>
      </c>
      <c r="C205" s="67" t="s">
        <v>34</v>
      </c>
      <c r="D205" s="68" t="s">
        <v>21</v>
      </c>
      <c r="E205" s="72" t="s">
        <v>119</v>
      </c>
      <c r="F205" s="69">
        <v>45200</v>
      </c>
      <c r="G205" s="69">
        <v>45383</v>
      </c>
      <c r="H205" s="70">
        <v>48000</v>
      </c>
      <c r="I205" s="70">
        <v>1571.73</v>
      </c>
      <c r="J205" s="70">
        <v>0</v>
      </c>
      <c r="K205" s="14">
        <f t="shared" si="268"/>
        <v>1377.6</v>
      </c>
      <c r="L205" s="14">
        <f t="shared" si="269"/>
        <v>3408</v>
      </c>
      <c r="M205" s="70">
        <f t="shared" ref="M205" si="271">H205*1.15%</f>
        <v>552</v>
      </c>
      <c r="N205" s="14">
        <f t="shared" si="270"/>
        <v>1459.2</v>
      </c>
      <c r="O205" s="70">
        <f t="shared" ref="O205:O207" si="272">H205*7.09%</f>
        <v>3403.2</v>
      </c>
      <c r="P205" s="70">
        <f>K205+L205+M205+N205+O205</f>
        <v>10200</v>
      </c>
      <c r="Q205" s="70">
        <f>J205</f>
        <v>0</v>
      </c>
      <c r="R205" s="70">
        <f>I205+K205+N205+Q205</f>
        <v>4408.53</v>
      </c>
      <c r="S205" s="70">
        <f>L205+M205+O205</f>
        <v>7363.2</v>
      </c>
      <c r="T205" s="70">
        <f>H205-R205</f>
        <v>43591.47</v>
      </c>
      <c r="U205" s="92"/>
      <c r="V205" s="90"/>
    </row>
    <row r="206" spans="1:22" s="49" customFormat="1" ht="24.95" customHeight="1" x14ac:dyDescent="0.3">
      <c r="A206" s="24" t="s">
        <v>284</v>
      </c>
      <c r="B206" s="10"/>
      <c r="C206" s="10"/>
      <c r="D206" s="10"/>
      <c r="E206" s="10"/>
      <c r="F206" s="23"/>
      <c r="G206" s="23"/>
      <c r="H206" s="10"/>
      <c r="I206" s="10"/>
      <c r="J206" s="10"/>
      <c r="K206" s="10"/>
      <c r="L206" s="10"/>
      <c r="M206" s="37"/>
      <c r="N206" s="10"/>
      <c r="O206" s="10"/>
      <c r="P206" s="10"/>
      <c r="Q206" s="10"/>
      <c r="R206" s="10"/>
      <c r="S206" s="10"/>
      <c r="T206" s="10"/>
      <c r="U206" s="92"/>
      <c r="V206" s="90"/>
    </row>
    <row r="207" spans="1:22" s="16" customFormat="1" ht="24.95" customHeight="1" x14ac:dyDescent="0.25">
      <c r="A207" s="9">
        <v>169</v>
      </c>
      <c r="B207" s="12" t="s">
        <v>75</v>
      </c>
      <c r="C207" s="67" t="s">
        <v>465</v>
      </c>
      <c r="D207" s="68" t="s">
        <v>21</v>
      </c>
      <c r="E207" s="72" t="s">
        <v>119</v>
      </c>
      <c r="F207" s="69">
        <v>45200</v>
      </c>
      <c r="G207" s="69">
        <v>45383</v>
      </c>
      <c r="H207" s="70">
        <v>110000</v>
      </c>
      <c r="I207" s="70">
        <v>14457.62</v>
      </c>
      <c r="J207" s="70">
        <v>0</v>
      </c>
      <c r="K207" s="14">
        <f t="shared" ref="K207" si="273">H207*2.87%</f>
        <v>3157</v>
      </c>
      <c r="L207" s="14">
        <f>H207*7.1%</f>
        <v>7810</v>
      </c>
      <c r="M207" s="78">
        <v>890.22</v>
      </c>
      <c r="N207" s="14">
        <f t="shared" ref="N207" si="274">H207*3.04%</f>
        <v>3344</v>
      </c>
      <c r="O207" s="70">
        <f t="shared" si="272"/>
        <v>7799</v>
      </c>
      <c r="P207" s="70">
        <f>K207+L207+M207+N207+O207</f>
        <v>23000.22</v>
      </c>
      <c r="Q207" s="70">
        <f>J207</f>
        <v>0</v>
      </c>
      <c r="R207" s="70">
        <f>I207+K207+N207+Q207</f>
        <v>20958.62</v>
      </c>
      <c r="S207" s="70">
        <f>L207+M207+O207</f>
        <v>16499.22</v>
      </c>
      <c r="T207" s="70">
        <f>H207-R207</f>
        <v>89041.38</v>
      </c>
      <c r="U207" s="92"/>
      <c r="V207" s="90"/>
    </row>
    <row r="208" spans="1:22" s="49" customFormat="1" ht="24.95" customHeight="1" x14ac:dyDescent="0.3">
      <c r="A208" s="24" t="s">
        <v>389</v>
      </c>
      <c r="B208" s="10"/>
      <c r="C208" s="10"/>
      <c r="D208" s="10"/>
      <c r="E208" s="10"/>
      <c r="F208" s="23"/>
      <c r="G208" s="23"/>
      <c r="H208" s="10"/>
      <c r="I208" s="10"/>
      <c r="J208" s="10"/>
      <c r="K208" s="10"/>
      <c r="L208" s="10"/>
      <c r="M208" s="33"/>
      <c r="N208" s="10"/>
      <c r="O208" s="10"/>
      <c r="P208" s="10"/>
      <c r="Q208" s="10"/>
      <c r="R208" s="10"/>
      <c r="S208" s="10"/>
      <c r="T208" s="10"/>
      <c r="U208" s="92"/>
      <c r="V208" s="90"/>
    </row>
    <row r="209" spans="1:22" s="16" customFormat="1" ht="24.95" customHeight="1" x14ac:dyDescent="0.25">
      <c r="A209" s="19">
        <v>170</v>
      </c>
      <c r="B209" s="12" t="s">
        <v>146</v>
      </c>
      <c r="C209" s="8" t="s">
        <v>305</v>
      </c>
      <c r="D209" s="9" t="s">
        <v>21</v>
      </c>
      <c r="E209" s="9" t="s">
        <v>119</v>
      </c>
      <c r="F209" s="13">
        <v>45352</v>
      </c>
      <c r="G209" s="13">
        <v>45536</v>
      </c>
      <c r="H209" s="15">
        <v>55000</v>
      </c>
      <c r="I209" s="15">
        <v>2559.6799999999998</v>
      </c>
      <c r="J209" s="14">
        <v>0</v>
      </c>
      <c r="K209" s="14">
        <f t="shared" ref="K209" si="275">H209*2.87%</f>
        <v>1578.5</v>
      </c>
      <c r="L209" s="14">
        <f>H209*7.1%</f>
        <v>3905</v>
      </c>
      <c r="M209" s="36">
        <f t="shared" ref="M209" si="276">H209*1.15%</f>
        <v>632.5</v>
      </c>
      <c r="N209" s="14">
        <f t="shared" ref="N209" si="277">H209*3.04%</f>
        <v>1672</v>
      </c>
      <c r="O209" s="14">
        <f>H209*7.09%</f>
        <v>3899.5</v>
      </c>
      <c r="P209" s="14">
        <f>K209+L209+M209+N209+O209</f>
        <v>11687.5</v>
      </c>
      <c r="Q209" s="14">
        <v>0</v>
      </c>
      <c r="R209" s="14">
        <f>I209+K209+N209+Q209</f>
        <v>5810.18</v>
      </c>
      <c r="S209" s="14">
        <f>L209+M209+O209</f>
        <v>8437</v>
      </c>
      <c r="T209" s="14">
        <f>H209-R209</f>
        <v>49189.82</v>
      </c>
      <c r="U209" s="92"/>
      <c r="V209" s="90"/>
    </row>
    <row r="210" spans="1:22" s="49" customFormat="1" ht="24.95" customHeight="1" x14ac:dyDescent="0.3">
      <c r="A210" s="24" t="s">
        <v>336</v>
      </c>
      <c r="B210" s="10"/>
      <c r="C210" s="10"/>
      <c r="D210" s="10"/>
      <c r="E210" s="10"/>
      <c r="F210" s="23"/>
      <c r="G210" s="23"/>
      <c r="H210" s="10"/>
      <c r="I210" s="10"/>
      <c r="J210" s="10"/>
      <c r="K210" s="10"/>
      <c r="L210" s="10"/>
      <c r="M210" s="33"/>
      <c r="N210" s="10"/>
      <c r="O210" s="10"/>
      <c r="P210" s="10"/>
      <c r="Q210" s="10"/>
      <c r="R210" s="10"/>
      <c r="S210" s="10"/>
      <c r="T210" s="10"/>
      <c r="U210" s="92"/>
      <c r="V210" s="90"/>
    </row>
    <row r="211" spans="1:22" s="16" customFormat="1" ht="24.95" customHeight="1" x14ac:dyDescent="0.25">
      <c r="A211" s="9">
        <v>171</v>
      </c>
      <c r="B211" s="12" t="s">
        <v>285</v>
      </c>
      <c r="C211" s="8" t="s">
        <v>464</v>
      </c>
      <c r="D211" s="9" t="s">
        <v>21</v>
      </c>
      <c r="E211" s="18" t="s">
        <v>118</v>
      </c>
      <c r="F211" s="13">
        <v>45352</v>
      </c>
      <c r="G211" s="13">
        <v>45536</v>
      </c>
      <c r="H211" s="14">
        <v>90000</v>
      </c>
      <c r="I211" s="14">
        <v>9753.1200000000008</v>
      </c>
      <c r="J211" s="14">
        <v>0</v>
      </c>
      <c r="K211" s="14">
        <f t="shared" ref="K211" si="278">H211*2.87%</f>
        <v>2583</v>
      </c>
      <c r="L211" s="14">
        <f>H211*7.1%</f>
        <v>6390</v>
      </c>
      <c r="M211" s="57">
        <v>890.22</v>
      </c>
      <c r="N211" s="14">
        <f t="shared" ref="N211" si="279">H211*3.04%</f>
        <v>2736</v>
      </c>
      <c r="O211" s="14">
        <f>H211*7.09%</f>
        <v>6381</v>
      </c>
      <c r="P211" s="14">
        <f>K211+L211+M211+N211+O211</f>
        <v>18980.22</v>
      </c>
      <c r="Q211" s="14">
        <f>J211</f>
        <v>0</v>
      </c>
      <c r="R211" s="14">
        <f>I211+K211+N211+Q211</f>
        <v>15072.12</v>
      </c>
      <c r="S211" s="14">
        <f>L211+M211+O211</f>
        <v>13661.22</v>
      </c>
      <c r="T211" s="14">
        <f>H211-R211</f>
        <v>74927.88</v>
      </c>
      <c r="U211" s="92"/>
      <c r="V211" s="90"/>
    </row>
    <row r="212" spans="1:22" s="48" customFormat="1" ht="24.95" customHeight="1" x14ac:dyDescent="0.3">
      <c r="A212" s="24" t="s">
        <v>390</v>
      </c>
      <c r="B212" s="10"/>
      <c r="C212" s="10"/>
      <c r="D212" s="10"/>
      <c r="E212" s="10"/>
      <c r="F212" s="23"/>
      <c r="G212" s="23"/>
      <c r="H212" s="10"/>
      <c r="I212" s="10"/>
      <c r="J212" s="10"/>
      <c r="K212" s="10"/>
      <c r="L212" s="10"/>
      <c r="M212" s="33"/>
      <c r="N212" s="10"/>
      <c r="O212" s="10"/>
      <c r="P212" s="10"/>
      <c r="Q212" s="10"/>
      <c r="R212" s="10"/>
      <c r="S212" s="10"/>
      <c r="T212" s="10"/>
      <c r="U212" s="92"/>
      <c r="V212" s="90"/>
    </row>
    <row r="213" spans="1:22" s="11" customFormat="1" ht="24.95" customHeight="1" x14ac:dyDescent="0.25">
      <c r="A213" s="9">
        <v>172</v>
      </c>
      <c r="B213" s="12" t="s">
        <v>282</v>
      </c>
      <c r="C213" s="8" t="s">
        <v>466</v>
      </c>
      <c r="D213" s="9" t="s">
        <v>21</v>
      </c>
      <c r="E213" s="18" t="s">
        <v>119</v>
      </c>
      <c r="F213" s="13">
        <v>45352</v>
      </c>
      <c r="G213" s="13">
        <v>45536</v>
      </c>
      <c r="H213" s="14">
        <v>140000</v>
      </c>
      <c r="I213" s="14">
        <v>21514.37</v>
      </c>
      <c r="J213" s="14">
        <v>0</v>
      </c>
      <c r="K213" s="14">
        <f t="shared" ref="K213:K232" si="280">H213*2.87%</f>
        <v>4018</v>
      </c>
      <c r="L213" s="14">
        <f t="shared" ref="L213:L232" si="281">H213*7.1%</f>
        <v>9940</v>
      </c>
      <c r="M213" s="36">
        <v>890.22</v>
      </c>
      <c r="N213" s="14">
        <f t="shared" ref="N213:N232" si="282">H213*3.04%</f>
        <v>4256</v>
      </c>
      <c r="O213" s="70">
        <f t="shared" ref="O213:O251" si="283">H213*7.09%</f>
        <v>9926</v>
      </c>
      <c r="P213" s="14">
        <f t="shared" ref="P213:P229" si="284">K213+L213+M213+N213+O213</f>
        <v>29030.22</v>
      </c>
      <c r="Q213" s="14">
        <f>J213</f>
        <v>0</v>
      </c>
      <c r="R213" s="14">
        <f t="shared" ref="R213:R229" si="285">I213+K213+N213+Q213</f>
        <v>29788.37</v>
      </c>
      <c r="S213" s="14">
        <f t="shared" ref="S213:S229" si="286">L213+M213+O213</f>
        <v>20756.22</v>
      </c>
      <c r="T213" s="14">
        <f t="shared" ref="T213:T229" si="287">H213-R213</f>
        <v>110211.63</v>
      </c>
      <c r="U213" s="92"/>
      <c r="V213" s="90"/>
    </row>
    <row r="214" spans="1:22" s="11" customFormat="1" ht="24.95" customHeight="1" x14ac:dyDescent="0.25">
      <c r="A214" s="9">
        <v>173</v>
      </c>
      <c r="B214" s="12" t="s">
        <v>172</v>
      </c>
      <c r="C214" s="8" t="s">
        <v>306</v>
      </c>
      <c r="D214" s="9" t="s">
        <v>21</v>
      </c>
      <c r="E214" s="18" t="s">
        <v>119</v>
      </c>
      <c r="F214" s="91">
        <v>45303</v>
      </c>
      <c r="G214" s="91">
        <v>45485</v>
      </c>
      <c r="H214" s="14">
        <v>80000</v>
      </c>
      <c r="I214" s="14">
        <v>7400.87</v>
      </c>
      <c r="J214" s="14">
        <v>0</v>
      </c>
      <c r="K214" s="14">
        <f t="shared" si="280"/>
        <v>2296</v>
      </c>
      <c r="L214" s="14">
        <f t="shared" si="281"/>
        <v>5680</v>
      </c>
      <c r="M214" s="36">
        <v>890.22</v>
      </c>
      <c r="N214" s="14">
        <f t="shared" si="282"/>
        <v>2432</v>
      </c>
      <c r="O214" s="70">
        <f t="shared" si="283"/>
        <v>5672</v>
      </c>
      <c r="P214" s="14">
        <f t="shared" si="284"/>
        <v>16970.22</v>
      </c>
      <c r="Q214" s="14">
        <v>18912.02</v>
      </c>
      <c r="R214" s="14">
        <f t="shared" si="285"/>
        <v>31040.89</v>
      </c>
      <c r="S214" s="14">
        <f t="shared" si="286"/>
        <v>12242.22</v>
      </c>
      <c r="T214" s="14">
        <f t="shared" si="287"/>
        <v>48959.11</v>
      </c>
      <c r="U214" s="92"/>
      <c r="V214" s="90"/>
    </row>
    <row r="215" spans="1:22" s="11" customFormat="1" ht="24.95" customHeight="1" x14ac:dyDescent="0.25">
      <c r="A215" s="9">
        <v>174</v>
      </c>
      <c r="B215" s="12" t="s">
        <v>173</v>
      </c>
      <c r="C215" s="8" t="s">
        <v>306</v>
      </c>
      <c r="D215" s="9" t="s">
        <v>21</v>
      </c>
      <c r="E215" s="18" t="s">
        <v>119</v>
      </c>
      <c r="F215" s="91">
        <v>45303</v>
      </c>
      <c r="G215" s="91">
        <v>45485</v>
      </c>
      <c r="H215" s="14">
        <v>80000</v>
      </c>
      <c r="I215" s="14">
        <v>7400.87</v>
      </c>
      <c r="J215" s="14">
        <v>0</v>
      </c>
      <c r="K215" s="14">
        <f t="shared" si="280"/>
        <v>2296</v>
      </c>
      <c r="L215" s="14">
        <f t="shared" si="281"/>
        <v>5680</v>
      </c>
      <c r="M215" s="36">
        <v>890.22</v>
      </c>
      <c r="N215" s="14">
        <f t="shared" si="282"/>
        <v>2432</v>
      </c>
      <c r="O215" s="70">
        <f t="shared" si="283"/>
        <v>5672</v>
      </c>
      <c r="P215" s="14">
        <f t="shared" si="284"/>
        <v>16970.22</v>
      </c>
      <c r="Q215" s="14">
        <v>11010.03</v>
      </c>
      <c r="R215" s="14">
        <f t="shared" si="285"/>
        <v>23138.9</v>
      </c>
      <c r="S215" s="14">
        <f t="shared" si="286"/>
        <v>12242.22</v>
      </c>
      <c r="T215" s="14">
        <f t="shared" si="287"/>
        <v>56861.1</v>
      </c>
      <c r="U215" s="92"/>
      <c r="V215" s="90"/>
    </row>
    <row r="216" spans="1:22" s="11" customFormat="1" ht="24.95" customHeight="1" x14ac:dyDescent="0.25">
      <c r="A216" s="9">
        <v>175</v>
      </c>
      <c r="B216" s="12" t="s">
        <v>563</v>
      </c>
      <c r="C216" s="8" t="s">
        <v>306</v>
      </c>
      <c r="D216" s="9" t="s">
        <v>21</v>
      </c>
      <c r="E216" s="18" t="s">
        <v>118</v>
      </c>
      <c r="F216" s="91">
        <v>45303</v>
      </c>
      <c r="G216" s="91">
        <v>45485</v>
      </c>
      <c r="H216" s="14">
        <v>90000</v>
      </c>
      <c r="I216" s="14">
        <v>9753.1200000000008</v>
      </c>
      <c r="J216" s="14">
        <v>0</v>
      </c>
      <c r="K216" s="14">
        <f t="shared" si="280"/>
        <v>2583</v>
      </c>
      <c r="L216" s="14">
        <f t="shared" si="281"/>
        <v>6390</v>
      </c>
      <c r="M216" s="36">
        <v>890.22</v>
      </c>
      <c r="N216" s="14">
        <f t="shared" si="282"/>
        <v>2736</v>
      </c>
      <c r="O216" s="70">
        <f t="shared" si="283"/>
        <v>6381</v>
      </c>
      <c r="P216" s="14">
        <f t="shared" si="284"/>
        <v>18980.22</v>
      </c>
      <c r="Q216" s="14">
        <f>J216</f>
        <v>0</v>
      </c>
      <c r="R216" s="14">
        <f t="shared" si="285"/>
        <v>15072.12</v>
      </c>
      <c r="S216" s="14">
        <f t="shared" si="286"/>
        <v>13661.22</v>
      </c>
      <c r="T216" s="14">
        <f t="shared" si="287"/>
        <v>74927.88</v>
      </c>
      <c r="U216" s="92"/>
      <c r="V216" s="90"/>
    </row>
    <row r="217" spans="1:22" s="11" customFormat="1" ht="24.95" customHeight="1" x14ac:dyDescent="0.25">
      <c r="A217" s="9">
        <v>176</v>
      </c>
      <c r="B217" s="12" t="s">
        <v>568</v>
      </c>
      <c r="C217" s="8" t="s">
        <v>306</v>
      </c>
      <c r="D217" s="9" t="s">
        <v>21</v>
      </c>
      <c r="E217" s="18" t="s">
        <v>119</v>
      </c>
      <c r="F217" s="91">
        <v>45303</v>
      </c>
      <c r="G217" s="91">
        <v>45485</v>
      </c>
      <c r="H217" s="14">
        <v>85000</v>
      </c>
      <c r="I217" s="14">
        <v>0</v>
      </c>
      <c r="J217" s="14">
        <v>0</v>
      </c>
      <c r="K217" s="14">
        <f t="shared" si="280"/>
        <v>2439.5</v>
      </c>
      <c r="L217" s="14">
        <f t="shared" si="281"/>
        <v>6035</v>
      </c>
      <c r="M217" s="36">
        <v>890.22</v>
      </c>
      <c r="N217" s="14">
        <f t="shared" si="282"/>
        <v>2584</v>
      </c>
      <c r="O217" s="70">
        <f t="shared" si="283"/>
        <v>6026.5</v>
      </c>
      <c r="P217" s="14">
        <f t="shared" si="284"/>
        <v>17975.22</v>
      </c>
      <c r="Q217" s="14">
        <f>J217</f>
        <v>0</v>
      </c>
      <c r="R217" s="14">
        <f t="shared" si="285"/>
        <v>5023.5</v>
      </c>
      <c r="S217" s="14">
        <f t="shared" si="286"/>
        <v>12951.72</v>
      </c>
      <c r="T217" s="14">
        <f t="shared" si="287"/>
        <v>79976.5</v>
      </c>
      <c r="U217" s="92"/>
      <c r="V217" s="90"/>
    </row>
    <row r="218" spans="1:22" s="11" customFormat="1" ht="24.95" customHeight="1" x14ac:dyDescent="0.25">
      <c r="A218" s="9">
        <v>177</v>
      </c>
      <c r="B218" s="12" t="s">
        <v>185</v>
      </c>
      <c r="C218" s="8" t="s">
        <v>306</v>
      </c>
      <c r="D218" s="9" t="s">
        <v>21</v>
      </c>
      <c r="E218" s="18" t="s">
        <v>119</v>
      </c>
      <c r="F218" s="13">
        <v>45323</v>
      </c>
      <c r="G218" s="13">
        <v>45505</v>
      </c>
      <c r="H218" s="14">
        <v>80000</v>
      </c>
      <c r="I218" s="14">
        <v>6972</v>
      </c>
      <c r="J218" s="14">
        <v>0</v>
      </c>
      <c r="K218" s="14">
        <f t="shared" si="280"/>
        <v>2296</v>
      </c>
      <c r="L218" s="14">
        <f t="shared" si="281"/>
        <v>5680</v>
      </c>
      <c r="M218" s="14">
        <v>890.22</v>
      </c>
      <c r="N218" s="14">
        <f t="shared" si="282"/>
        <v>2432</v>
      </c>
      <c r="O218" s="70">
        <f t="shared" si="283"/>
        <v>5672</v>
      </c>
      <c r="P218" s="14">
        <f t="shared" si="284"/>
        <v>16970.22</v>
      </c>
      <c r="Q218" s="14">
        <v>1715.46</v>
      </c>
      <c r="R218" s="14">
        <f t="shared" si="285"/>
        <v>13415.46</v>
      </c>
      <c r="S218" s="14">
        <f t="shared" si="286"/>
        <v>12242.22</v>
      </c>
      <c r="T218" s="14">
        <f t="shared" si="287"/>
        <v>66584.539999999994</v>
      </c>
      <c r="U218" s="92"/>
      <c r="V218" s="90"/>
    </row>
    <row r="219" spans="1:22" s="11" customFormat="1" ht="24.95" customHeight="1" x14ac:dyDescent="0.25">
      <c r="A219" s="9">
        <v>178</v>
      </c>
      <c r="B219" s="12" t="s">
        <v>589</v>
      </c>
      <c r="C219" s="8" t="s">
        <v>53</v>
      </c>
      <c r="D219" s="9" t="s">
        <v>21</v>
      </c>
      <c r="E219" s="18" t="s">
        <v>119</v>
      </c>
      <c r="F219" s="13">
        <v>45343</v>
      </c>
      <c r="G219" s="13">
        <v>45525</v>
      </c>
      <c r="H219" s="14">
        <v>48000</v>
      </c>
      <c r="I219" s="14">
        <v>1571.73</v>
      </c>
      <c r="J219" s="14">
        <v>0</v>
      </c>
      <c r="K219" s="14">
        <f t="shared" si="280"/>
        <v>1377.6</v>
      </c>
      <c r="L219" s="14">
        <f t="shared" si="281"/>
        <v>3408</v>
      </c>
      <c r="M219" s="56">
        <f t="shared" ref="M219:M221" si="288">H219*1.15%</f>
        <v>552</v>
      </c>
      <c r="N219" s="14">
        <f t="shared" si="282"/>
        <v>1459.2</v>
      </c>
      <c r="O219" s="70">
        <f t="shared" si="283"/>
        <v>3403.2</v>
      </c>
      <c r="P219" s="14">
        <f t="shared" si="284"/>
        <v>10200</v>
      </c>
      <c r="Q219" s="14">
        <f>J219</f>
        <v>0</v>
      </c>
      <c r="R219" s="14">
        <f t="shared" si="285"/>
        <v>4408.53</v>
      </c>
      <c r="S219" s="14">
        <f t="shared" si="286"/>
        <v>7363.2</v>
      </c>
      <c r="T219" s="14">
        <f t="shared" si="287"/>
        <v>43591.47</v>
      </c>
      <c r="U219" s="92"/>
      <c r="V219" s="90"/>
    </row>
    <row r="220" spans="1:22" s="11" customFormat="1" ht="24.95" customHeight="1" x14ac:dyDescent="0.25">
      <c r="A220" s="9">
        <v>179</v>
      </c>
      <c r="B220" s="12" t="s">
        <v>193</v>
      </c>
      <c r="C220" s="8" t="s">
        <v>194</v>
      </c>
      <c r="D220" s="9" t="s">
        <v>21</v>
      </c>
      <c r="E220" s="18" t="s">
        <v>119</v>
      </c>
      <c r="F220" s="13">
        <v>45343</v>
      </c>
      <c r="G220" s="13">
        <v>45525</v>
      </c>
      <c r="H220" s="14">
        <v>80000</v>
      </c>
      <c r="I220" s="14">
        <v>7400.87</v>
      </c>
      <c r="J220" s="14">
        <v>0</v>
      </c>
      <c r="K220" s="14">
        <f t="shared" si="280"/>
        <v>2296</v>
      </c>
      <c r="L220" s="14">
        <f t="shared" si="281"/>
        <v>5680</v>
      </c>
      <c r="M220" s="36">
        <v>890.22</v>
      </c>
      <c r="N220" s="14">
        <f t="shared" si="282"/>
        <v>2432</v>
      </c>
      <c r="O220" s="70">
        <f t="shared" si="283"/>
        <v>5672</v>
      </c>
      <c r="P220" s="14">
        <f t="shared" si="284"/>
        <v>16970.22</v>
      </c>
      <c r="Q220" s="14">
        <v>12292.37</v>
      </c>
      <c r="R220" s="14">
        <f t="shared" si="285"/>
        <v>24421.24</v>
      </c>
      <c r="S220" s="14">
        <f>L220+M220+O220</f>
        <v>12242.22</v>
      </c>
      <c r="T220" s="14">
        <f t="shared" si="287"/>
        <v>55578.76</v>
      </c>
      <c r="U220" s="92"/>
      <c r="V220" s="90"/>
    </row>
    <row r="221" spans="1:22" s="11" customFormat="1" ht="24.95" customHeight="1" x14ac:dyDescent="0.25">
      <c r="A221" s="9">
        <v>180</v>
      </c>
      <c r="B221" s="12" t="s">
        <v>564</v>
      </c>
      <c r="C221" s="8" t="s">
        <v>53</v>
      </c>
      <c r="D221" s="9" t="s">
        <v>21</v>
      </c>
      <c r="E221" s="18" t="s">
        <v>119</v>
      </c>
      <c r="F221" s="13">
        <v>45343</v>
      </c>
      <c r="G221" s="13">
        <v>45525</v>
      </c>
      <c r="H221" s="14">
        <v>48000</v>
      </c>
      <c r="I221" s="14">
        <v>1571.73</v>
      </c>
      <c r="J221" s="14">
        <v>0</v>
      </c>
      <c r="K221" s="14">
        <f t="shared" si="280"/>
        <v>1377.6</v>
      </c>
      <c r="L221" s="14">
        <f t="shared" si="281"/>
        <v>3408</v>
      </c>
      <c r="M221" s="56">
        <f t="shared" si="288"/>
        <v>552</v>
      </c>
      <c r="N221" s="14">
        <f t="shared" si="282"/>
        <v>1459.2</v>
      </c>
      <c r="O221" s="70">
        <f t="shared" si="283"/>
        <v>3403.2</v>
      </c>
      <c r="P221" s="14">
        <f t="shared" si="284"/>
        <v>10200</v>
      </c>
      <c r="Q221" s="14">
        <v>9853.5</v>
      </c>
      <c r="R221" s="14">
        <f t="shared" si="285"/>
        <v>14262.03</v>
      </c>
      <c r="S221" s="14">
        <f t="shared" si="286"/>
        <v>7363.2</v>
      </c>
      <c r="T221" s="14">
        <f t="shared" si="287"/>
        <v>33737.97</v>
      </c>
      <c r="U221" s="92"/>
      <c r="V221" s="90"/>
    </row>
    <row r="222" spans="1:22" s="11" customFormat="1" ht="24.95" customHeight="1" x14ac:dyDescent="0.25">
      <c r="A222" s="9">
        <v>181</v>
      </c>
      <c r="B222" s="12" t="s">
        <v>565</v>
      </c>
      <c r="C222" s="8" t="s">
        <v>220</v>
      </c>
      <c r="D222" s="9" t="s">
        <v>21</v>
      </c>
      <c r="E222" s="18" t="s">
        <v>118</v>
      </c>
      <c r="F222" s="13">
        <v>45231</v>
      </c>
      <c r="G222" s="13">
        <v>45413</v>
      </c>
      <c r="H222" s="14">
        <v>80000</v>
      </c>
      <c r="I222" s="14">
        <v>7400.87</v>
      </c>
      <c r="J222" s="14">
        <v>0</v>
      </c>
      <c r="K222" s="14">
        <f t="shared" si="280"/>
        <v>2296</v>
      </c>
      <c r="L222" s="14">
        <f t="shared" si="281"/>
        <v>5680</v>
      </c>
      <c r="M222" s="36">
        <v>890.22</v>
      </c>
      <c r="N222" s="14">
        <f t="shared" si="282"/>
        <v>2432</v>
      </c>
      <c r="O222" s="70">
        <f t="shared" si="283"/>
        <v>5672</v>
      </c>
      <c r="P222" s="14">
        <f t="shared" si="284"/>
        <v>16970.22</v>
      </c>
      <c r="Q222" s="14">
        <v>0</v>
      </c>
      <c r="R222" s="14">
        <f t="shared" si="285"/>
        <v>12128.87</v>
      </c>
      <c r="S222" s="14">
        <f t="shared" si="286"/>
        <v>12242.22</v>
      </c>
      <c r="T222" s="14">
        <f t="shared" si="287"/>
        <v>67871.13</v>
      </c>
      <c r="U222" s="92"/>
      <c r="V222" s="90"/>
    </row>
    <row r="223" spans="1:22" s="11" customFormat="1" ht="24.95" customHeight="1" x14ac:dyDescent="0.25">
      <c r="A223" s="9">
        <v>182</v>
      </c>
      <c r="B223" s="12" t="s">
        <v>292</v>
      </c>
      <c r="C223" s="8" t="s">
        <v>307</v>
      </c>
      <c r="D223" s="9" t="s">
        <v>21</v>
      </c>
      <c r="E223" s="18" t="s">
        <v>119</v>
      </c>
      <c r="F223" s="13">
        <v>45231</v>
      </c>
      <c r="G223" s="13">
        <v>45413</v>
      </c>
      <c r="H223" s="14">
        <v>85000</v>
      </c>
      <c r="I223" s="14">
        <v>8576.99</v>
      </c>
      <c r="J223" s="14">
        <v>0</v>
      </c>
      <c r="K223" s="14">
        <f t="shared" si="280"/>
        <v>2439.5</v>
      </c>
      <c r="L223" s="14">
        <f t="shared" si="281"/>
        <v>6035</v>
      </c>
      <c r="M223" s="36">
        <v>890.22</v>
      </c>
      <c r="N223" s="14">
        <f t="shared" si="282"/>
        <v>2584</v>
      </c>
      <c r="O223" s="70">
        <f t="shared" si="283"/>
        <v>6026.5</v>
      </c>
      <c r="P223" s="14">
        <f t="shared" ref="P223" si="289">K223+L223+M223+N223+O223</f>
        <v>17975.22</v>
      </c>
      <c r="Q223" s="14">
        <f t="shared" ref="Q223" si="290">J223</f>
        <v>0</v>
      </c>
      <c r="R223" s="14">
        <f t="shared" si="285"/>
        <v>13600.49</v>
      </c>
      <c r="S223" s="14">
        <f t="shared" si="286"/>
        <v>12951.72</v>
      </c>
      <c r="T223" s="14">
        <f t="shared" si="287"/>
        <v>71399.509999999995</v>
      </c>
      <c r="U223" s="92"/>
      <c r="V223" s="90"/>
    </row>
    <row r="224" spans="1:22" s="11" customFormat="1" ht="24.95" customHeight="1" x14ac:dyDescent="0.25">
      <c r="A224" s="9">
        <v>183</v>
      </c>
      <c r="B224" s="12" t="s">
        <v>326</v>
      </c>
      <c r="C224" s="8" t="s">
        <v>307</v>
      </c>
      <c r="D224" s="9" t="s">
        <v>21</v>
      </c>
      <c r="E224" s="18" t="s">
        <v>118</v>
      </c>
      <c r="F224" s="13">
        <v>45231</v>
      </c>
      <c r="G224" s="13">
        <v>45413</v>
      </c>
      <c r="H224" s="14">
        <v>85000</v>
      </c>
      <c r="I224" s="14">
        <v>8148.13</v>
      </c>
      <c r="J224" s="14">
        <v>0</v>
      </c>
      <c r="K224" s="14">
        <f t="shared" si="280"/>
        <v>2439.5</v>
      </c>
      <c r="L224" s="14">
        <f t="shared" si="281"/>
        <v>6035</v>
      </c>
      <c r="M224" s="36">
        <v>890.22</v>
      </c>
      <c r="N224" s="14">
        <f t="shared" si="282"/>
        <v>2584</v>
      </c>
      <c r="O224" s="70">
        <f t="shared" si="283"/>
        <v>6026.5</v>
      </c>
      <c r="P224" s="14">
        <f t="shared" ref="P224:P225" si="291">K224+L224+M224+N224+O224</f>
        <v>17975.22</v>
      </c>
      <c r="Q224" s="14">
        <v>1715.46</v>
      </c>
      <c r="R224" s="14">
        <f t="shared" ref="R224:R225" si="292">I224+K224+N224+Q224</f>
        <v>14887.09</v>
      </c>
      <c r="S224" s="14">
        <f t="shared" ref="S224:S225" si="293">L224+M224+O224</f>
        <v>12951.72</v>
      </c>
      <c r="T224" s="14">
        <f t="shared" ref="T224:T225" si="294">H224-R224</f>
        <v>70112.91</v>
      </c>
      <c r="U224" s="92"/>
      <c r="V224" s="90"/>
    </row>
    <row r="225" spans="1:22" s="11" customFormat="1" ht="24.95" customHeight="1" x14ac:dyDescent="0.25">
      <c r="A225" s="9">
        <v>184</v>
      </c>
      <c r="B225" s="12" t="s">
        <v>566</v>
      </c>
      <c r="C225" s="8" t="s">
        <v>307</v>
      </c>
      <c r="D225" s="9" t="s">
        <v>21</v>
      </c>
      <c r="E225" s="18" t="s">
        <v>119</v>
      </c>
      <c r="F225" s="13">
        <v>45231</v>
      </c>
      <c r="G225" s="13">
        <v>45413</v>
      </c>
      <c r="H225" s="14">
        <v>90000</v>
      </c>
      <c r="I225" s="14">
        <v>9753.1200000000008</v>
      </c>
      <c r="J225" s="14">
        <v>0</v>
      </c>
      <c r="K225" s="14">
        <f t="shared" si="280"/>
        <v>2583</v>
      </c>
      <c r="L225" s="14">
        <f t="shared" si="281"/>
        <v>6390</v>
      </c>
      <c r="M225" s="36">
        <v>890.22</v>
      </c>
      <c r="N225" s="14">
        <f t="shared" si="282"/>
        <v>2736</v>
      </c>
      <c r="O225" s="70">
        <f t="shared" si="283"/>
        <v>6381</v>
      </c>
      <c r="P225" s="14">
        <f t="shared" si="291"/>
        <v>18980.22</v>
      </c>
      <c r="Q225" s="14">
        <v>0</v>
      </c>
      <c r="R225" s="14">
        <f t="shared" si="292"/>
        <v>15072.12</v>
      </c>
      <c r="S225" s="14">
        <f t="shared" si="293"/>
        <v>13661.22</v>
      </c>
      <c r="T225" s="14">
        <f t="shared" si="294"/>
        <v>74927.88</v>
      </c>
      <c r="U225" s="92"/>
      <c r="V225" s="90"/>
    </row>
    <row r="226" spans="1:22" s="11" customFormat="1" ht="24.95" customHeight="1" x14ac:dyDescent="0.25">
      <c r="A226" s="9">
        <v>185</v>
      </c>
      <c r="B226" s="12" t="s">
        <v>339</v>
      </c>
      <c r="C226" s="8" t="s">
        <v>307</v>
      </c>
      <c r="D226" s="9" t="s">
        <v>21</v>
      </c>
      <c r="E226" s="18" t="s">
        <v>119</v>
      </c>
      <c r="F226" s="13">
        <v>45261</v>
      </c>
      <c r="G226" s="13">
        <v>45444</v>
      </c>
      <c r="H226" s="14">
        <v>90000</v>
      </c>
      <c r="I226" s="14">
        <v>9753.1200000000008</v>
      </c>
      <c r="J226" s="14">
        <v>0</v>
      </c>
      <c r="K226" s="14">
        <f t="shared" si="280"/>
        <v>2583</v>
      </c>
      <c r="L226" s="14">
        <f t="shared" si="281"/>
        <v>6390</v>
      </c>
      <c r="M226" s="36">
        <v>890.22</v>
      </c>
      <c r="N226" s="14">
        <f t="shared" si="282"/>
        <v>2736</v>
      </c>
      <c r="O226" s="70">
        <f t="shared" si="283"/>
        <v>6381</v>
      </c>
      <c r="P226" s="14">
        <f t="shared" ref="P226" si="295">K226+L226+M226+N226+O226</f>
        <v>18980.22</v>
      </c>
      <c r="Q226" s="14">
        <v>0</v>
      </c>
      <c r="R226" s="14">
        <f t="shared" ref="R226" si="296">I226+K226+N226+Q226</f>
        <v>15072.12</v>
      </c>
      <c r="S226" s="14">
        <f t="shared" ref="S226" si="297">L226+M226+O226</f>
        <v>13661.22</v>
      </c>
      <c r="T226" s="14">
        <f t="shared" ref="T226" si="298">H226-R226</f>
        <v>74927.88</v>
      </c>
      <c r="U226" s="92"/>
      <c r="V226" s="90"/>
    </row>
    <row r="227" spans="1:22" s="11" customFormat="1" ht="24.95" customHeight="1" x14ac:dyDescent="0.25">
      <c r="A227" s="9">
        <v>186</v>
      </c>
      <c r="B227" s="12" t="s">
        <v>567</v>
      </c>
      <c r="C227" s="67" t="s">
        <v>391</v>
      </c>
      <c r="D227" s="68" t="s">
        <v>21</v>
      </c>
      <c r="E227" s="68" t="s">
        <v>119</v>
      </c>
      <c r="F227" s="69">
        <v>45200</v>
      </c>
      <c r="G227" s="69">
        <v>45383</v>
      </c>
      <c r="H227" s="70">
        <v>90000</v>
      </c>
      <c r="I227" s="70">
        <v>9324.25</v>
      </c>
      <c r="J227" s="70">
        <v>0</v>
      </c>
      <c r="K227" s="14">
        <f t="shared" si="280"/>
        <v>2583</v>
      </c>
      <c r="L227" s="14">
        <f t="shared" si="281"/>
        <v>6390</v>
      </c>
      <c r="M227" s="71">
        <v>890.22</v>
      </c>
      <c r="N227" s="14">
        <f t="shared" si="282"/>
        <v>2736</v>
      </c>
      <c r="O227" s="70">
        <f t="shared" si="283"/>
        <v>6381</v>
      </c>
      <c r="P227" s="70">
        <f>K227+L227+M227+N227+O227</f>
        <v>18980.22</v>
      </c>
      <c r="Q227" s="70">
        <v>1715.46</v>
      </c>
      <c r="R227" s="70">
        <f>I227+K227+N227+Q227</f>
        <v>16358.71</v>
      </c>
      <c r="S227" s="70">
        <f>L227+M227+O227</f>
        <v>13661.22</v>
      </c>
      <c r="T227" s="70">
        <f>H227-R227</f>
        <v>73641.289999999994</v>
      </c>
      <c r="U227" s="92"/>
      <c r="V227" s="90"/>
    </row>
    <row r="228" spans="1:22" s="11" customFormat="1" ht="24.95" customHeight="1" x14ac:dyDescent="0.25">
      <c r="A228" s="9">
        <v>187</v>
      </c>
      <c r="B228" s="12" t="s">
        <v>229</v>
      </c>
      <c r="C228" s="8" t="s">
        <v>314</v>
      </c>
      <c r="D228" s="9" t="s">
        <v>21</v>
      </c>
      <c r="E228" s="18" t="s">
        <v>118</v>
      </c>
      <c r="F228" s="13">
        <v>45261</v>
      </c>
      <c r="G228" s="13">
        <v>45444</v>
      </c>
      <c r="H228" s="14">
        <v>90000</v>
      </c>
      <c r="I228" s="14">
        <v>9753.1200000000008</v>
      </c>
      <c r="J228" s="14">
        <v>0</v>
      </c>
      <c r="K228" s="14">
        <f t="shared" si="280"/>
        <v>2583</v>
      </c>
      <c r="L228" s="14">
        <f t="shared" si="281"/>
        <v>6390</v>
      </c>
      <c r="M228" s="36">
        <v>890.22</v>
      </c>
      <c r="N228" s="14">
        <f t="shared" si="282"/>
        <v>2736</v>
      </c>
      <c r="O228" s="70">
        <f t="shared" si="283"/>
        <v>6381</v>
      </c>
      <c r="P228" s="14">
        <f t="shared" ref="P228" si="299">K228+L228+M228+N228+O228</f>
        <v>18980.22</v>
      </c>
      <c r="Q228" s="14">
        <v>2746</v>
      </c>
      <c r="R228" s="14">
        <f t="shared" ref="R228" si="300">I228+K228+N228+Q228</f>
        <v>17818.12</v>
      </c>
      <c r="S228" s="14">
        <f t="shared" ref="S228" si="301">L228+M228+O228</f>
        <v>13661.22</v>
      </c>
      <c r="T228" s="14">
        <f t="shared" ref="T228" si="302">H228-R228</f>
        <v>72181.88</v>
      </c>
      <c r="U228" s="92"/>
      <c r="V228" s="90"/>
    </row>
    <row r="229" spans="1:22" s="11" customFormat="1" ht="24.95" customHeight="1" x14ac:dyDescent="0.25">
      <c r="A229" s="9">
        <v>188</v>
      </c>
      <c r="B229" s="12" t="s">
        <v>179</v>
      </c>
      <c r="C229" s="8" t="s">
        <v>306</v>
      </c>
      <c r="D229" s="9" t="s">
        <v>21</v>
      </c>
      <c r="E229" s="18" t="s">
        <v>118</v>
      </c>
      <c r="F229" s="91">
        <v>45303</v>
      </c>
      <c r="G229" s="91">
        <v>45485</v>
      </c>
      <c r="H229" s="14">
        <v>18000</v>
      </c>
      <c r="I229" s="14">
        <v>0</v>
      </c>
      <c r="J229" s="14">
        <v>0</v>
      </c>
      <c r="K229" s="14">
        <f t="shared" si="280"/>
        <v>516.6</v>
      </c>
      <c r="L229" s="14">
        <f t="shared" si="281"/>
        <v>1278</v>
      </c>
      <c r="M229" s="14">
        <v>207</v>
      </c>
      <c r="N229" s="14">
        <f t="shared" si="282"/>
        <v>547.20000000000005</v>
      </c>
      <c r="O229" s="70">
        <f t="shared" si="283"/>
        <v>1276.2</v>
      </c>
      <c r="P229" s="14">
        <f t="shared" si="284"/>
        <v>3825</v>
      </c>
      <c r="Q229" s="14">
        <v>9146</v>
      </c>
      <c r="R229" s="14">
        <f t="shared" si="285"/>
        <v>10209.799999999999</v>
      </c>
      <c r="S229" s="14">
        <f t="shared" si="286"/>
        <v>2761.2</v>
      </c>
      <c r="T229" s="14">
        <f t="shared" si="287"/>
        <v>7790.2</v>
      </c>
      <c r="U229" s="92"/>
      <c r="V229" s="90"/>
    </row>
    <row r="230" spans="1:22" s="11" customFormat="1" ht="24.95" customHeight="1" x14ac:dyDescent="0.25">
      <c r="A230" s="9">
        <v>189</v>
      </c>
      <c r="B230" s="12" t="s">
        <v>498</v>
      </c>
      <c r="C230" s="8" t="s">
        <v>499</v>
      </c>
      <c r="D230" s="9" t="s">
        <v>21</v>
      </c>
      <c r="E230" s="9" t="s">
        <v>119</v>
      </c>
      <c r="F230" s="13">
        <v>45352</v>
      </c>
      <c r="G230" s="13">
        <v>45536</v>
      </c>
      <c r="H230" s="14">
        <v>85000</v>
      </c>
      <c r="I230" s="14">
        <v>8576.99</v>
      </c>
      <c r="J230" s="14">
        <v>0</v>
      </c>
      <c r="K230" s="14">
        <f t="shared" si="280"/>
        <v>2439.5</v>
      </c>
      <c r="L230" s="14">
        <f t="shared" si="281"/>
        <v>6035</v>
      </c>
      <c r="M230" s="36">
        <v>890.22</v>
      </c>
      <c r="N230" s="14">
        <f t="shared" si="282"/>
        <v>2584</v>
      </c>
      <c r="O230" s="70">
        <f t="shared" si="283"/>
        <v>6026.5</v>
      </c>
      <c r="P230" s="14">
        <f>K230+L230+M230+N230+O230</f>
        <v>17975.22</v>
      </c>
      <c r="Q230" s="14">
        <v>0</v>
      </c>
      <c r="R230" s="14">
        <f>I230+K230+N230+Q230</f>
        <v>13600.49</v>
      </c>
      <c r="S230" s="14">
        <f>L230+M230+O230</f>
        <v>12951.72</v>
      </c>
      <c r="T230" s="14">
        <f>H230-R230</f>
        <v>71399.509999999995</v>
      </c>
      <c r="U230" s="92"/>
      <c r="V230" s="90"/>
    </row>
    <row r="231" spans="1:22" s="11" customFormat="1" ht="24.95" customHeight="1" x14ac:dyDescent="0.25">
      <c r="A231" s="9">
        <v>190</v>
      </c>
      <c r="B231" s="12" t="s">
        <v>541</v>
      </c>
      <c r="C231" s="8" t="s">
        <v>499</v>
      </c>
      <c r="D231" s="9" t="s">
        <v>21</v>
      </c>
      <c r="E231" s="9" t="s">
        <v>119</v>
      </c>
      <c r="F231" s="13">
        <v>45231</v>
      </c>
      <c r="G231" s="13">
        <v>45413</v>
      </c>
      <c r="H231" s="14">
        <v>80000</v>
      </c>
      <c r="I231" s="14">
        <v>7400.87</v>
      </c>
      <c r="J231" s="14">
        <v>0</v>
      </c>
      <c r="K231" s="14">
        <f t="shared" si="280"/>
        <v>2296</v>
      </c>
      <c r="L231" s="14">
        <f t="shared" si="281"/>
        <v>5680</v>
      </c>
      <c r="M231" s="14">
        <v>890.22</v>
      </c>
      <c r="N231" s="14">
        <f t="shared" si="282"/>
        <v>2432</v>
      </c>
      <c r="O231" s="70">
        <f t="shared" si="283"/>
        <v>5672</v>
      </c>
      <c r="P231" s="14">
        <f>K231+L231+M231+N231+O231</f>
        <v>16970.22</v>
      </c>
      <c r="Q231" s="14">
        <v>0</v>
      </c>
      <c r="R231" s="14">
        <f>I231+K231+N231+Q231</f>
        <v>12128.87</v>
      </c>
      <c r="S231" s="14">
        <f>L231+M231+O231</f>
        <v>12242.22</v>
      </c>
      <c r="T231" s="14">
        <f>H231-R231</f>
        <v>67871.13</v>
      </c>
      <c r="U231" s="92"/>
      <c r="V231" s="90"/>
    </row>
    <row r="232" spans="1:22" s="11" customFormat="1" ht="24.95" customHeight="1" x14ac:dyDescent="0.25">
      <c r="A232" s="9">
        <v>191</v>
      </c>
      <c r="B232" s="12" t="s">
        <v>555</v>
      </c>
      <c r="C232" s="8" t="s">
        <v>499</v>
      </c>
      <c r="D232" s="9" t="s">
        <v>21</v>
      </c>
      <c r="E232" s="9" t="s">
        <v>119</v>
      </c>
      <c r="F232" s="13">
        <v>45261</v>
      </c>
      <c r="G232" s="13">
        <v>45444</v>
      </c>
      <c r="H232" s="14">
        <v>90000</v>
      </c>
      <c r="I232" s="89">
        <v>9753.1200000000008</v>
      </c>
      <c r="J232" s="14">
        <v>0</v>
      </c>
      <c r="K232" s="14">
        <f t="shared" si="280"/>
        <v>2583</v>
      </c>
      <c r="L232" s="14">
        <f t="shared" si="281"/>
        <v>6390</v>
      </c>
      <c r="M232" s="14">
        <v>890.22</v>
      </c>
      <c r="N232" s="14">
        <f t="shared" si="282"/>
        <v>2736</v>
      </c>
      <c r="O232" s="70">
        <f t="shared" si="283"/>
        <v>6381</v>
      </c>
      <c r="P232" s="14">
        <f>K232+L232+M232+N232+O232</f>
        <v>18980.22</v>
      </c>
      <c r="Q232" s="14">
        <v>0</v>
      </c>
      <c r="R232" s="14">
        <f>I232+K232+N232+Q232</f>
        <v>15072.12</v>
      </c>
      <c r="S232" s="14">
        <f>L232+M232+O232</f>
        <v>13661.22</v>
      </c>
      <c r="T232" s="14">
        <f>H232-R232</f>
        <v>74927.88</v>
      </c>
      <c r="U232" s="92"/>
      <c r="V232" s="90"/>
    </row>
    <row r="233" spans="1:22" s="11" customFormat="1" ht="24.95" customHeight="1" x14ac:dyDescent="0.25">
      <c r="A233" s="9">
        <v>192</v>
      </c>
      <c r="B233" s="12" t="s">
        <v>356</v>
      </c>
      <c r="C233" s="8" t="s">
        <v>351</v>
      </c>
      <c r="D233" s="9" t="s">
        <v>21</v>
      </c>
      <c r="E233" s="9" t="s">
        <v>118</v>
      </c>
      <c r="F233" s="13">
        <v>45301</v>
      </c>
      <c r="G233" s="13">
        <v>45483</v>
      </c>
      <c r="H233" s="14">
        <v>90000</v>
      </c>
      <c r="I233" s="89">
        <v>9753.1200000000008</v>
      </c>
      <c r="J233" s="14">
        <v>0</v>
      </c>
      <c r="K233" s="14">
        <v>2583</v>
      </c>
      <c r="L233" s="14">
        <v>6390</v>
      </c>
      <c r="M233" s="14">
        <v>890.22</v>
      </c>
      <c r="N233" s="14">
        <v>2736</v>
      </c>
      <c r="O233" s="70">
        <v>6381</v>
      </c>
      <c r="P233" s="14">
        <v>18950.29</v>
      </c>
      <c r="Q233" s="14">
        <v>0</v>
      </c>
      <c r="R233" s="14">
        <v>15072.12</v>
      </c>
      <c r="S233" s="14">
        <v>13631.29</v>
      </c>
      <c r="T233" s="14">
        <v>74927.88</v>
      </c>
      <c r="U233" s="92"/>
      <c r="V233" s="90"/>
    </row>
    <row r="234" spans="1:22" s="48" customFormat="1" ht="24.95" customHeight="1" x14ac:dyDescent="0.3">
      <c r="A234" s="24" t="s">
        <v>348</v>
      </c>
      <c r="B234" s="10"/>
      <c r="C234" s="10"/>
      <c r="D234" s="10"/>
      <c r="E234" s="10"/>
      <c r="F234" s="23"/>
      <c r="G234" s="23"/>
      <c r="H234" s="10"/>
      <c r="I234" s="10"/>
      <c r="J234" s="10"/>
      <c r="K234" s="10"/>
      <c r="L234" s="10"/>
      <c r="M234" s="33"/>
      <c r="N234" s="10"/>
      <c r="O234" s="10"/>
      <c r="P234" s="10"/>
      <c r="Q234" s="10"/>
      <c r="R234" s="10"/>
      <c r="S234" s="10"/>
      <c r="T234" s="10"/>
      <c r="U234" s="92"/>
      <c r="V234" s="90"/>
    </row>
    <row r="235" spans="1:22" s="11" customFormat="1" ht="24.95" customHeight="1" x14ac:dyDescent="0.25">
      <c r="A235" s="9">
        <v>193</v>
      </c>
      <c r="B235" s="12" t="s">
        <v>349</v>
      </c>
      <c r="C235" s="8" t="s">
        <v>27</v>
      </c>
      <c r="D235" s="9" t="s">
        <v>21</v>
      </c>
      <c r="E235" s="18" t="s">
        <v>119</v>
      </c>
      <c r="F235" s="13">
        <v>45261</v>
      </c>
      <c r="G235" s="13">
        <v>45444</v>
      </c>
      <c r="H235" s="14">
        <v>110000</v>
      </c>
      <c r="I235" s="14">
        <v>14028.75</v>
      </c>
      <c r="J235" s="14">
        <v>0</v>
      </c>
      <c r="K235" s="14">
        <f t="shared" ref="K235:K402" si="303">H235*2.87%</f>
        <v>3157</v>
      </c>
      <c r="L235" s="14">
        <f t="shared" ref="L235:L239" si="304">H235*7.1%</f>
        <v>7810</v>
      </c>
      <c r="M235" s="36">
        <v>890.22</v>
      </c>
      <c r="N235" s="14">
        <f t="shared" ref="N235:N239" si="305">H235*3.04%</f>
        <v>3344</v>
      </c>
      <c r="O235" s="70">
        <f t="shared" si="283"/>
        <v>7799</v>
      </c>
      <c r="P235" s="14">
        <f t="shared" ref="P235:P236" si="306">K235+L235+M235+N235+O235</f>
        <v>23000.22</v>
      </c>
      <c r="Q235" s="14">
        <v>1715.46</v>
      </c>
      <c r="R235" s="14">
        <f t="shared" ref="R235:R236" si="307">I235+K235+N235+Q235</f>
        <v>22245.21</v>
      </c>
      <c r="S235" s="14">
        <f t="shared" ref="S235:S236" si="308">L235+M235+O235</f>
        <v>16499.22</v>
      </c>
      <c r="T235" s="14">
        <f t="shared" ref="T235:T236" si="309">H235-R235</f>
        <v>87754.79</v>
      </c>
      <c r="U235" s="92"/>
      <c r="V235" s="90"/>
    </row>
    <row r="236" spans="1:22" s="11" customFormat="1" ht="24.95" customHeight="1" x14ac:dyDescent="0.25">
      <c r="A236" s="34">
        <v>194</v>
      </c>
      <c r="B236" s="12" t="s">
        <v>333</v>
      </c>
      <c r="C236" s="67" t="s">
        <v>387</v>
      </c>
      <c r="D236" s="68" t="s">
        <v>21</v>
      </c>
      <c r="E236" s="68" t="s">
        <v>118</v>
      </c>
      <c r="F236" s="69">
        <v>45216</v>
      </c>
      <c r="G236" s="69">
        <v>45399</v>
      </c>
      <c r="H236" s="70">
        <v>65000</v>
      </c>
      <c r="I236" s="70">
        <v>4427.58</v>
      </c>
      <c r="J236" s="70">
        <v>0</v>
      </c>
      <c r="K236" s="14">
        <f t="shared" si="303"/>
        <v>1865.5</v>
      </c>
      <c r="L236" s="14">
        <f t="shared" si="304"/>
        <v>4615</v>
      </c>
      <c r="M236" s="79">
        <f t="shared" ref="M236:M237" si="310">H236*1.15%</f>
        <v>747.5</v>
      </c>
      <c r="N236" s="14">
        <f t="shared" si="305"/>
        <v>1976</v>
      </c>
      <c r="O236" s="70">
        <f t="shared" si="283"/>
        <v>4608.5</v>
      </c>
      <c r="P236" s="70">
        <f t="shared" si="306"/>
        <v>13812.5</v>
      </c>
      <c r="Q236" s="70">
        <f t="shared" ref="Q236" si="311">J236</f>
        <v>0</v>
      </c>
      <c r="R236" s="70">
        <f t="shared" si="307"/>
        <v>8269.08</v>
      </c>
      <c r="S236" s="70">
        <f t="shared" si="308"/>
        <v>9971</v>
      </c>
      <c r="T236" s="70">
        <f t="shared" si="309"/>
        <v>56730.92</v>
      </c>
      <c r="U236" s="92"/>
      <c r="V236" s="90"/>
    </row>
    <row r="237" spans="1:22" s="11" customFormat="1" ht="24.95" customHeight="1" x14ac:dyDescent="0.25">
      <c r="A237" s="9">
        <v>195</v>
      </c>
      <c r="B237" s="12" t="s">
        <v>68</v>
      </c>
      <c r="C237" s="8" t="s">
        <v>558</v>
      </c>
      <c r="D237" s="9" t="s">
        <v>21</v>
      </c>
      <c r="E237" s="18" t="s">
        <v>119</v>
      </c>
      <c r="F237" s="13">
        <v>45246</v>
      </c>
      <c r="G237" s="13">
        <v>45428</v>
      </c>
      <c r="H237" s="14">
        <v>65000</v>
      </c>
      <c r="I237" s="14">
        <v>4427.58</v>
      </c>
      <c r="J237" s="14">
        <v>0</v>
      </c>
      <c r="K237" s="14">
        <f t="shared" si="303"/>
        <v>1865.5</v>
      </c>
      <c r="L237" s="14">
        <f t="shared" si="304"/>
        <v>4615</v>
      </c>
      <c r="M237" s="56">
        <f t="shared" si="310"/>
        <v>747.5</v>
      </c>
      <c r="N237" s="14">
        <f t="shared" si="305"/>
        <v>1976</v>
      </c>
      <c r="O237" s="70">
        <f t="shared" si="283"/>
        <v>4608.5</v>
      </c>
      <c r="P237" s="14">
        <f>K237+L237+M237+N237+O237</f>
        <v>13812.5</v>
      </c>
      <c r="Q237" s="14">
        <f>J237</f>
        <v>0</v>
      </c>
      <c r="R237" s="14">
        <f>I237+K237+N237+Q237</f>
        <v>8269.08</v>
      </c>
      <c r="S237" s="14">
        <f>L237+M237+O237</f>
        <v>9971</v>
      </c>
      <c r="T237" s="14">
        <f>H237-R237</f>
        <v>56730.92</v>
      </c>
      <c r="U237" s="92"/>
      <c r="V237" s="90"/>
    </row>
    <row r="238" spans="1:22" s="11" customFormat="1" ht="24.95" customHeight="1" x14ac:dyDescent="0.25">
      <c r="A238" s="34">
        <v>196</v>
      </c>
      <c r="B238" s="12" t="s">
        <v>331</v>
      </c>
      <c r="C238" s="67" t="s">
        <v>388</v>
      </c>
      <c r="D238" s="68" t="s">
        <v>21</v>
      </c>
      <c r="E238" s="72" t="s">
        <v>119</v>
      </c>
      <c r="F238" s="69">
        <v>45200</v>
      </c>
      <c r="G238" s="69">
        <v>45383</v>
      </c>
      <c r="H238" s="70">
        <v>75000</v>
      </c>
      <c r="I238" s="70">
        <v>6309.38</v>
      </c>
      <c r="J238" s="70">
        <v>0</v>
      </c>
      <c r="K238" s="14">
        <f t="shared" si="303"/>
        <v>2152.5</v>
      </c>
      <c r="L238" s="14">
        <f t="shared" si="304"/>
        <v>5325</v>
      </c>
      <c r="M238" s="71">
        <v>862.5</v>
      </c>
      <c r="N238" s="14">
        <f t="shared" si="305"/>
        <v>2280</v>
      </c>
      <c r="O238" s="70">
        <f t="shared" si="283"/>
        <v>5317.5</v>
      </c>
      <c r="P238" s="70">
        <f>K238+L238+M238+N238+O238</f>
        <v>15937.5</v>
      </c>
      <c r="Q238" s="70">
        <f t="shared" ref="Q238" si="312">J238</f>
        <v>0</v>
      </c>
      <c r="R238" s="70">
        <f>I238+K238+N238+Q238</f>
        <v>10741.88</v>
      </c>
      <c r="S238" s="70">
        <f>L238+M238+O238</f>
        <v>11505</v>
      </c>
      <c r="T238" s="70">
        <f>H238-R238</f>
        <v>64258.12</v>
      </c>
      <c r="U238" s="92"/>
      <c r="V238" s="90"/>
    </row>
    <row r="239" spans="1:22" s="16" customFormat="1" ht="24.95" customHeight="1" x14ac:dyDescent="0.25">
      <c r="A239" s="9">
        <v>197</v>
      </c>
      <c r="B239" s="12" t="s">
        <v>187</v>
      </c>
      <c r="C239" s="8" t="s">
        <v>152</v>
      </c>
      <c r="D239" s="9" t="s">
        <v>21</v>
      </c>
      <c r="E239" s="18" t="s">
        <v>119</v>
      </c>
      <c r="F239" s="13">
        <v>45324</v>
      </c>
      <c r="G239" s="13">
        <v>45506</v>
      </c>
      <c r="H239" s="14">
        <v>43000</v>
      </c>
      <c r="I239" s="14">
        <v>866.06</v>
      </c>
      <c r="J239" s="14">
        <v>0</v>
      </c>
      <c r="K239" s="14">
        <f t="shared" si="303"/>
        <v>1234.0999999999999</v>
      </c>
      <c r="L239" s="14">
        <f t="shared" si="304"/>
        <v>3053</v>
      </c>
      <c r="M239" s="56">
        <f>H239*1.15%</f>
        <v>494.5</v>
      </c>
      <c r="N239" s="14">
        <f t="shared" si="305"/>
        <v>1307.2</v>
      </c>
      <c r="O239" s="70">
        <f t="shared" si="283"/>
        <v>3048.7</v>
      </c>
      <c r="P239" s="14">
        <f>K239+L239+M239+N239+O239</f>
        <v>9137.5</v>
      </c>
      <c r="Q239" s="14">
        <f t="shared" ref="Q239" si="313">J239</f>
        <v>0</v>
      </c>
      <c r="R239" s="14">
        <f>I239+K239+N239+Q239</f>
        <v>3407.36</v>
      </c>
      <c r="S239" s="14">
        <f>L239+M239+O239</f>
        <v>6596.2</v>
      </c>
      <c r="T239" s="14">
        <f>H239-R239</f>
        <v>39592.639999999999</v>
      </c>
      <c r="U239" s="92"/>
      <c r="V239" s="90"/>
    </row>
    <row r="240" spans="1:22" s="48" customFormat="1" ht="24.95" customHeight="1" x14ac:dyDescent="0.3">
      <c r="A240" s="24" t="s">
        <v>54</v>
      </c>
      <c r="B240" s="10"/>
      <c r="C240" s="10"/>
      <c r="D240" s="10"/>
      <c r="E240" s="10"/>
      <c r="F240" s="23"/>
      <c r="G240" s="23"/>
      <c r="H240" s="10"/>
      <c r="I240" s="10"/>
      <c r="J240" s="10"/>
      <c r="K240" s="10"/>
      <c r="L240" s="10"/>
      <c r="M240" s="33"/>
      <c r="N240" s="10"/>
      <c r="O240" s="10"/>
      <c r="P240" s="10"/>
      <c r="Q240" s="10"/>
      <c r="R240" s="10"/>
      <c r="S240" s="10"/>
      <c r="T240" s="10"/>
      <c r="U240" s="92"/>
      <c r="V240" s="90"/>
    </row>
    <row r="241" spans="1:22" s="48" customFormat="1" ht="24.95" customHeight="1" x14ac:dyDescent="0.25">
      <c r="A241" s="9">
        <v>198</v>
      </c>
      <c r="B241" s="12" t="s">
        <v>590</v>
      </c>
      <c r="C241" s="8" t="s">
        <v>27</v>
      </c>
      <c r="D241" s="9" t="s">
        <v>21</v>
      </c>
      <c r="E241" s="18" t="s">
        <v>119</v>
      </c>
      <c r="F241" s="13">
        <v>45365</v>
      </c>
      <c r="G241" s="13">
        <v>45549</v>
      </c>
      <c r="H241" s="14">
        <v>110000</v>
      </c>
      <c r="I241" s="14">
        <v>0</v>
      </c>
      <c r="J241" s="14">
        <v>0</v>
      </c>
      <c r="K241" s="14">
        <f t="shared" si="303"/>
        <v>3157</v>
      </c>
      <c r="L241" s="14">
        <f t="shared" ref="L241:L243" si="314">H241*7.1%</f>
        <v>7810</v>
      </c>
      <c r="M241" s="36">
        <v>890.22</v>
      </c>
      <c r="N241" s="14">
        <f t="shared" ref="N241:N243" si="315">H241*3.04%</f>
        <v>3344</v>
      </c>
      <c r="O241" s="70">
        <f t="shared" si="283"/>
        <v>7799</v>
      </c>
      <c r="P241" s="14">
        <f>K241+L241+M241+N241+O241</f>
        <v>23000.22</v>
      </c>
      <c r="Q241" s="14">
        <f>J241</f>
        <v>0</v>
      </c>
      <c r="R241" s="14">
        <f>I241+K241+N241+Q241</f>
        <v>6501</v>
      </c>
      <c r="S241" s="14">
        <f>L241+M241+O241</f>
        <v>16499.22</v>
      </c>
      <c r="T241" s="14">
        <f>H241-R241</f>
        <v>103499</v>
      </c>
      <c r="U241" s="92"/>
      <c r="V241" s="90"/>
    </row>
    <row r="242" spans="1:22" s="16" customFormat="1" ht="24.95" customHeight="1" x14ac:dyDescent="0.25">
      <c r="A242" s="9">
        <v>199</v>
      </c>
      <c r="B242" s="12" t="s">
        <v>111</v>
      </c>
      <c r="C242" s="67" t="s">
        <v>499</v>
      </c>
      <c r="D242" s="68" t="s">
        <v>21</v>
      </c>
      <c r="E242" s="68" t="s">
        <v>119</v>
      </c>
      <c r="F242" s="69">
        <v>45200</v>
      </c>
      <c r="G242" s="69">
        <v>45383</v>
      </c>
      <c r="H242" s="70">
        <v>80500</v>
      </c>
      <c r="I242" s="70">
        <v>7089.62</v>
      </c>
      <c r="J242" s="70">
        <v>0</v>
      </c>
      <c r="K242" s="14">
        <f t="shared" si="303"/>
        <v>2310.35</v>
      </c>
      <c r="L242" s="14">
        <f t="shared" si="314"/>
        <v>5715.5</v>
      </c>
      <c r="M242" s="36">
        <v>890.22</v>
      </c>
      <c r="N242" s="14">
        <f t="shared" si="315"/>
        <v>2447.1999999999998</v>
      </c>
      <c r="O242" s="70">
        <f t="shared" si="283"/>
        <v>5707.45</v>
      </c>
      <c r="P242" s="70">
        <f>K242+L242+M242+N242+O242</f>
        <v>17070.72</v>
      </c>
      <c r="Q242" s="70">
        <v>11638.48</v>
      </c>
      <c r="R242" s="70">
        <f>I242+K242+N242+Q242</f>
        <v>23485.65</v>
      </c>
      <c r="S242" s="70">
        <f>L242+M242+O242</f>
        <v>12313.17</v>
      </c>
      <c r="T242" s="70">
        <f>H242-R242</f>
        <v>57014.35</v>
      </c>
      <c r="U242" s="92"/>
      <c r="V242" s="90"/>
    </row>
    <row r="243" spans="1:22" s="16" customFormat="1" ht="24.95" customHeight="1" x14ac:dyDescent="0.25">
      <c r="A243" s="9">
        <v>200</v>
      </c>
      <c r="B243" s="12" t="s">
        <v>52</v>
      </c>
      <c r="C243" s="8" t="s">
        <v>53</v>
      </c>
      <c r="D243" s="9" t="s">
        <v>21</v>
      </c>
      <c r="E243" s="18" t="s">
        <v>119</v>
      </c>
      <c r="F243" s="13">
        <v>45231</v>
      </c>
      <c r="G243" s="13">
        <v>45413</v>
      </c>
      <c r="H243" s="14">
        <v>48000</v>
      </c>
      <c r="I243" s="14">
        <v>1571.73</v>
      </c>
      <c r="J243" s="14">
        <v>0</v>
      </c>
      <c r="K243" s="14">
        <f t="shared" si="303"/>
        <v>1377.6</v>
      </c>
      <c r="L243" s="14">
        <f t="shared" si="314"/>
        <v>3408</v>
      </c>
      <c r="M243" s="56">
        <f t="shared" ref="M243" si="316">H243*1.15%</f>
        <v>552</v>
      </c>
      <c r="N243" s="14">
        <f t="shared" si="315"/>
        <v>1459.2</v>
      </c>
      <c r="O243" s="70">
        <f t="shared" si="283"/>
        <v>3403.2</v>
      </c>
      <c r="P243" s="14">
        <f>K243+L243+M243+N243+O243</f>
        <v>10200</v>
      </c>
      <c r="Q243" s="14">
        <v>15255.14</v>
      </c>
      <c r="R243" s="14">
        <f>I243+K243+N243+Q243</f>
        <v>19663.669999999998</v>
      </c>
      <c r="S243" s="14">
        <f>L243+M243+O243</f>
        <v>7363.2</v>
      </c>
      <c r="T243" s="14">
        <f>H243-R243</f>
        <v>28336.33</v>
      </c>
      <c r="U243" s="92"/>
      <c r="V243" s="90"/>
    </row>
    <row r="244" spans="1:22" s="16" customFormat="1" ht="24.95" customHeight="1" x14ac:dyDescent="0.3">
      <c r="A244" s="24" t="s">
        <v>452</v>
      </c>
      <c r="B244" s="10"/>
      <c r="C244" s="10"/>
      <c r="D244" s="10"/>
      <c r="E244" s="10"/>
      <c r="F244" s="23"/>
      <c r="G244" s="23"/>
      <c r="H244" s="10"/>
      <c r="I244" s="10"/>
      <c r="J244" s="10"/>
      <c r="K244" s="10"/>
      <c r="L244" s="10"/>
      <c r="M244" s="33"/>
      <c r="N244" s="10"/>
      <c r="O244" s="10"/>
      <c r="P244" s="10"/>
      <c r="Q244" s="10"/>
      <c r="R244" s="10"/>
      <c r="S244" s="10"/>
      <c r="T244" s="10"/>
      <c r="U244" s="92"/>
      <c r="V244" s="90"/>
    </row>
    <row r="245" spans="1:22" s="16" customFormat="1" ht="24.95" customHeight="1" x14ac:dyDescent="0.25">
      <c r="A245" s="9">
        <v>201</v>
      </c>
      <c r="B245" s="12" t="s">
        <v>327</v>
      </c>
      <c r="C245" s="8" t="s">
        <v>467</v>
      </c>
      <c r="D245" s="9" t="s">
        <v>21</v>
      </c>
      <c r="E245" s="18" t="s">
        <v>119</v>
      </c>
      <c r="F245" s="13">
        <v>45231</v>
      </c>
      <c r="G245" s="13">
        <v>45413</v>
      </c>
      <c r="H245" s="14">
        <v>110000</v>
      </c>
      <c r="I245" s="14">
        <v>14457.62</v>
      </c>
      <c r="J245" s="14">
        <v>0</v>
      </c>
      <c r="K245" s="14">
        <f t="shared" si="303"/>
        <v>3157</v>
      </c>
      <c r="L245" s="14">
        <f>H245*7.1%</f>
        <v>7810</v>
      </c>
      <c r="M245" s="36">
        <v>890.22</v>
      </c>
      <c r="N245" s="14">
        <f t="shared" ref="N245" si="317">H245*3.04%</f>
        <v>3344</v>
      </c>
      <c r="O245" s="70">
        <f t="shared" si="283"/>
        <v>7799</v>
      </c>
      <c r="P245" s="14">
        <f>K245+L245+M245+N245+O245</f>
        <v>23000.22</v>
      </c>
      <c r="Q245" s="14">
        <f>J245</f>
        <v>0</v>
      </c>
      <c r="R245" s="14">
        <f>I245+K245+N245+Q245</f>
        <v>20958.62</v>
      </c>
      <c r="S245" s="14">
        <f>L245+M245+O245</f>
        <v>16499.22</v>
      </c>
      <c r="T245" s="14">
        <f>H245-R245</f>
        <v>89041.38</v>
      </c>
      <c r="U245" s="92"/>
      <c r="V245" s="90"/>
    </row>
    <row r="246" spans="1:22" s="48" customFormat="1" ht="24.95" customHeight="1" x14ac:dyDescent="0.3">
      <c r="A246" s="24" t="s">
        <v>85</v>
      </c>
      <c r="B246" s="10"/>
      <c r="C246" s="10"/>
      <c r="D246" s="10"/>
      <c r="E246" s="10"/>
      <c r="F246" s="23"/>
      <c r="G246" s="23"/>
      <c r="H246" s="10"/>
      <c r="I246" s="10"/>
      <c r="J246" s="10"/>
      <c r="K246" s="10"/>
      <c r="L246" s="10"/>
      <c r="M246" s="33"/>
      <c r="N246" s="10"/>
      <c r="O246" s="10"/>
      <c r="P246" s="10"/>
      <c r="Q246" s="10"/>
      <c r="R246" s="10"/>
      <c r="S246" s="10"/>
      <c r="T246" s="10"/>
      <c r="U246" s="92"/>
      <c r="V246" s="90"/>
    </row>
    <row r="247" spans="1:22" s="11" customFormat="1" ht="24.95" customHeight="1" x14ac:dyDescent="0.25">
      <c r="A247" s="9">
        <v>202</v>
      </c>
      <c r="B247" s="12" t="s">
        <v>591</v>
      </c>
      <c r="C247" s="8" t="s">
        <v>468</v>
      </c>
      <c r="D247" s="9" t="s">
        <v>21</v>
      </c>
      <c r="E247" s="18" t="s">
        <v>118</v>
      </c>
      <c r="F247" s="69">
        <v>45322</v>
      </c>
      <c r="G247" s="69">
        <v>45504</v>
      </c>
      <c r="H247" s="14">
        <v>170000</v>
      </c>
      <c r="I247" s="14">
        <v>28571.119999999999</v>
      </c>
      <c r="J247" s="14">
        <v>0</v>
      </c>
      <c r="K247" s="14">
        <f t="shared" si="303"/>
        <v>4879</v>
      </c>
      <c r="L247" s="14">
        <f t="shared" ref="L247:L251" si="318">H247*7.1%</f>
        <v>12070</v>
      </c>
      <c r="M247" s="36">
        <v>890.22</v>
      </c>
      <c r="N247" s="14">
        <f t="shared" ref="N247:N251" si="319">H247*3.04%</f>
        <v>5168</v>
      </c>
      <c r="O247" s="70">
        <f t="shared" si="283"/>
        <v>12053</v>
      </c>
      <c r="P247" s="14">
        <f>K247+L247+M247+N247+O247</f>
        <v>35060.22</v>
      </c>
      <c r="Q247" s="14">
        <v>31042.400000000001</v>
      </c>
      <c r="R247" s="14">
        <f>I247+K247+N247+Q247</f>
        <v>69660.52</v>
      </c>
      <c r="S247" s="14">
        <f>L247+M247+O247</f>
        <v>25013.22</v>
      </c>
      <c r="T247" s="14">
        <f>H247-R247</f>
        <v>100339.48</v>
      </c>
      <c r="U247" s="92"/>
      <c r="V247" s="90"/>
    </row>
    <row r="248" spans="1:22" s="61" customFormat="1" ht="24.95" customHeight="1" x14ac:dyDescent="0.25">
      <c r="A248" s="52">
        <v>203</v>
      </c>
      <c r="B248" s="50" t="s">
        <v>448</v>
      </c>
      <c r="C248" s="51" t="s">
        <v>449</v>
      </c>
      <c r="D248" s="52" t="s">
        <v>21</v>
      </c>
      <c r="E248" s="55" t="s">
        <v>118</v>
      </c>
      <c r="F248" s="80">
        <v>45294</v>
      </c>
      <c r="G248" s="80">
        <v>45476</v>
      </c>
      <c r="H248" s="54">
        <v>65000</v>
      </c>
      <c r="I248" s="54">
        <v>4427.58</v>
      </c>
      <c r="J248" s="54">
        <v>0</v>
      </c>
      <c r="K248" s="14">
        <f t="shared" si="303"/>
        <v>1865.5</v>
      </c>
      <c r="L248" s="14">
        <f t="shared" si="318"/>
        <v>4615</v>
      </c>
      <c r="M248" s="56">
        <f t="shared" ref="M248:M250" si="320">H248*1.15%</f>
        <v>747.5</v>
      </c>
      <c r="N248" s="14">
        <f t="shared" si="319"/>
        <v>1976</v>
      </c>
      <c r="O248" s="70">
        <f t="shared" si="283"/>
        <v>4608.5</v>
      </c>
      <c r="P248" s="54">
        <f>K248+L248+M248+N248+O248</f>
        <v>13812.5</v>
      </c>
      <c r="Q248" s="54">
        <v>0</v>
      </c>
      <c r="R248" s="54">
        <f>I248+K248+N248+Q248</f>
        <v>8269.08</v>
      </c>
      <c r="S248" s="54">
        <f>L248+M248+O248</f>
        <v>9971</v>
      </c>
      <c r="T248" s="54">
        <f>H248-R248</f>
        <v>56730.92</v>
      </c>
      <c r="U248" s="92"/>
      <c r="V248" s="90"/>
    </row>
    <row r="249" spans="1:22" s="11" customFormat="1" ht="24.95" customHeight="1" x14ac:dyDescent="0.25">
      <c r="A249" s="9">
        <v>204</v>
      </c>
      <c r="B249" s="12" t="s">
        <v>245</v>
      </c>
      <c r="C249" s="67" t="s">
        <v>534</v>
      </c>
      <c r="D249" s="68" t="s">
        <v>21</v>
      </c>
      <c r="E249" s="72" t="s">
        <v>119</v>
      </c>
      <c r="F249" s="69">
        <v>45200</v>
      </c>
      <c r="G249" s="69">
        <v>45383</v>
      </c>
      <c r="H249" s="70">
        <v>65000</v>
      </c>
      <c r="I249" s="70">
        <v>4427.58</v>
      </c>
      <c r="J249" s="70">
        <v>0</v>
      </c>
      <c r="K249" s="14">
        <f t="shared" si="303"/>
        <v>1865.5</v>
      </c>
      <c r="L249" s="14">
        <f t="shared" si="318"/>
        <v>4615</v>
      </c>
      <c r="M249" s="79">
        <f t="shared" si="320"/>
        <v>747.5</v>
      </c>
      <c r="N249" s="14">
        <f t="shared" si="319"/>
        <v>1976</v>
      </c>
      <c r="O249" s="70">
        <f t="shared" si="283"/>
        <v>4608.5</v>
      </c>
      <c r="P249" s="77">
        <f>K249+L249+M249+N249+O249</f>
        <v>13812.5</v>
      </c>
      <c r="Q249" s="70">
        <f>J249</f>
        <v>0</v>
      </c>
      <c r="R249" s="70">
        <f>I249+K249+N249+Q249</f>
        <v>8269.08</v>
      </c>
      <c r="S249" s="70">
        <f>L249+M249+O249</f>
        <v>9971</v>
      </c>
      <c r="T249" s="70">
        <f>H249-R249</f>
        <v>56730.92</v>
      </c>
      <c r="U249" s="92"/>
      <c r="V249" s="90"/>
    </row>
    <row r="250" spans="1:22" s="11" customFormat="1" ht="24.95" customHeight="1" x14ac:dyDescent="0.25">
      <c r="A250" s="52">
        <v>205</v>
      </c>
      <c r="B250" s="12" t="s">
        <v>552</v>
      </c>
      <c r="C250" s="51" t="s">
        <v>449</v>
      </c>
      <c r="D250" s="68" t="s">
        <v>21</v>
      </c>
      <c r="E250" s="68" t="s">
        <v>119</v>
      </c>
      <c r="F250" s="69">
        <v>45261</v>
      </c>
      <c r="G250" s="69">
        <v>45444</v>
      </c>
      <c r="H250" s="70">
        <v>65000</v>
      </c>
      <c r="I250" s="70">
        <v>4084.48</v>
      </c>
      <c r="J250" s="70">
        <v>0</v>
      </c>
      <c r="K250" s="14">
        <f t="shared" si="303"/>
        <v>1865.5</v>
      </c>
      <c r="L250" s="14">
        <f t="shared" si="318"/>
        <v>4615</v>
      </c>
      <c r="M250" s="77">
        <f t="shared" si="320"/>
        <v>747.5</v>
      </c>
      <c r="N250" s="14">
        <f t="shared" si="319"/>
        <v>1976</v>
      </c>
      <c r="O250" s="70">
        <f t="shared" si="283"/>
        <v>4608.5</v>
      </c>
      <c r="P250" s="77">
        <f>K250+L250+M250+N250+O250</f>
        <v>13812.5</v>
      </c>
      <c r="Q250" s="70">
        <v>1715.46</v>
      </c>
      <c r="R250" s="70">
        <f>I250+K250+N250+Q250</f>
        <v>9641.44</v>
      </c>
      <c r="S250" s="70">
        <f>L250+M250+O250</f>
        <v>9971</v>
      </c>
      <c r="T250" s="70">
        <f>H250-R250</f>
        <v>55358.559999999998</v>
      </c>
      <c r="U250" s="92"/>
      <c r="V250" s="90"/>
    </row>
    <row r="251" spans="1:22" s="11" customFormat="1" ht="24.95" customHeight="1" x14ac:dyDescent="0.25">
      <c r="A251" s="9">
        <v>206</v>
      </c>
      <c r="B251" s="12" t="s">
        <v>617</v>
      </c>
      <c r="C251" s="51" t="s">
        <v>449</v>
      </c>
      <c r="D251" s="68" t="s">
        <v>21</v>
      </c>
      <c r="E251" s="68" t="s">
        <v>119</v>
      </c>
      <c r="F251" s="69">
        <v>45292</v>
      </c>
      <c r="G251" s="69">
        <v>45474</v>
      </c>
      <c r="H251" s="70">
        <v>90000</v>
      </c>
      <c r="I251" s="70">
        <v>9753.1200000000008</v>
      </c>
      <c r="J251" s="70">
        <v>0</v>
      </c>
      <c r="K251" s="14">
        <f t="shared" si="303"/>
        <v>2583</v>
      </c>
      <c r="L251" s="14">
        <f t="shared" si="318"/>
        <v>6390</v>
      </c>
      <c r="M251" s="14">
        <v>890.22</v>
      </c>
      <c r="N251" s="14">
        <f t="shared" si="319"/>
        <v>2736</v>
      </c>
      <c r="O251" s="70">
        <f t="shared" si="283"/>
        <v>6381</v>
      </c>
      <c r="P251" s="77">
        <f>K251+L251+M251+N251+O251</f>
        <v>18980.22</v>
      </c>
      <c r="Q251" s="70">
        <f>J251</f>
        <v>0</v>
      </c>
      <c r="R251" s="70">
        <f>I251+K251+N251+Q251</f>
        <v>15072.12</v>
      </c>
      <c r="S251" s="70">
        <f>L251+M251+O251</f>
        <v>13661.22</v>
      </c>
      <c r="T251" s="70">
        <f>H251-R251</f>
        <v>74927.88</v>
      </c>
      <c r="U251" s="92"/>
      <c r="V251" s="90"/>
    </row>
    <row r="252" spans="1:22" s="48" customFormat="1" ht="24.95" customHeight="1" x14ac:dyDescent="0.3">
      <c r="A252" s="24" t="s">
        <v>155</v>
      </c>
      <c r="B252" s="10"/>
      <c r="C252" s="10"/>
      <c r="D252" s="10"/>
      <c r="E252" s="10"/>
      <c r="F252" s="23"/>
      <c r="G252" s="23"/>
      <c r="H252" s="10"/>
      <c r="I252" s="10"/>
      <c r="J252" s="10"/>
      <c r="K252" s="10"/>
      <c r="L252" s="10"/>
      <c r="M252" s="33"/>
      <c r="N252" s="10"/>
      <c r="O252" s="10"/>
      <c r="P252" s="10"/>
      <c r="Q252" s="10"/>
      <c r="R252" s="10"/>
      <c r="S252" s="10"/>
      <c r="T252" s="10"/>
      <c r="U252" s="92"/>
      <c r="V252" s="90"/>
    </row>
    <row r="253" spans="1:22" s="11" customFormat="1" ht="24.95" customHeight="1" x14ac:dyDescent="0.25">
      <c r="A253" s="9">
        <v>207</v>
      </c>
      <c r="B253" s="12" t="s">
        <v>178</v>
      </c>
      <c r="C253" s="8" t="s">
        <v>27</v>
      </c>
      <c r="D253" s="9" t="s">
        <v>21</v>
      </c>
      <c r="E253" s="18" t="s">
        <v>118</v>
      </c>
      <c r="F253" s="69">
        <v>45322</v>
      </c>
      <c r="G253" s="69">
        <v>45504</v>
      </c>
      <c r="H253" s="14">
        <v>135000</v>
      </c>
      <c r="I253" s="14">
        <v>19909.38</v>
      </c>
      <c r="J253" s="14">
        <v>0</v>
      </c>
      <c r="K253" s="14">
        <f t="shared" si="303"/>
        <v>3874.5</v>
      </c>
      <c r="L253" s="14">
        <f t="shared" ref="L253:L255" si="321">H253*7.1%</f>
        <v>9585</v>
      </c>
      <c r="M253" s="36">
        <v>890.22</v>
      </c>
      <c r="N253" s="14">
        <f t="shared" ref="N253:N255" si="322">H253*3.04%</f>
        <v>4104</v>
      </c>
      <c r="O253" s="14">
        <f>H253*7.09%</f>
        <v>9571.5</v>
      </c>
      <c r="P253" s="14">
        <f>K253+L253+M253+N253+O253</f>
        <v>28025.22</v>
      </c>
      <c r="Q253" s="14">
        <v>44361.11</v>
      </c>
      <c r="R253" s="14">
        <f>I253+K253+N253+Q253</f>
        <v>72248.990000000005</v>
      </c>
      <c r="S253" s="14">
        <f>L253+M253+O253</f>
        <v>20046.72</v>
      </c>
      <c r="T253" s="14">
        <f>H253-R253</f>
        <v>62751.01</v>
      </c>
      <c r="U253" s="92"/>
      <c r="V253" s="90"/>
    </row>
    <row r="254" spans="1:22" s="16" customFormat="1" ht="24.95" customHeight="1" x14ac:dyDescent="0.25">
      <c r="A254" s="35">
        <v>208</v>
      </c>
      <c r="B254" s="12" t="s">
        <v>277</v>
      </c>
      <c r="C254" s="8" t="s">
        <v>274</v>
      </c>
      <c r="D254" s="9" t="s">
        <v>21</v>
      </c>
      <c r="E254" s="18" t="s">
        <v>119</v>
      </c>
      <c r="F254" s="13">
        <v>45352</v>
      </c>
      <c r="G254" s="13">
        <v>45536</v>
      </c>
      <c r="H254" s="14">
        <v>90000</v>
      </c>
      <c r="I254" s="14">
        <v>9753.1200000000008</v>
      </c>
      <c r="J254" s="14">
        <v>0</v>
      </c>
      <c r="K254" s="14">
        <f t="shared" si="303"/>
        <v>2583</v>
      </c>
      <c r="L254" s="14">
        <f t="shared" si="321"/>
        <v>6390</v>
      </c>
      <c r="M254" s="54">
        <v>890.22</v>
      </c>
      <c r="N254" s="14">
        <f t="shared" si="322"/>
        <v>2736</v>
      </c>
      <c r="O254" s="14">
        <f t="shared" ref="O254:O255" si="323">H254*7.09%</f>
        <v>6381</v>
      </c>
      <c r="P254" s="14">
        <f t="shared" ref="P254" si="324">K254+L254+M254+N254+O254</f>
        <v>18980.22</v>
      </c>
      <c r="Q254" s="14">
        <v>0</v>
      </c>
      <c r="R254" s="14">
        <f t="shared" ref="R254" si="325">I254+K254+N254+Q254</f>
        <v>15072.12</v>
      </c>
      <c r="S254" s="14">
        <f t="shared" ref="S254" si="326">L254+M254+O254</f>
        <v>13661.22</v>
      </c>
      <c r="T254" s="14">
        <f t="shared" ref="T254" si="327">H254-R254</f>
        <v>74927.88</v>
      </c>
      <c r="U254" s="92"/>
      <c r="V254" s="90"/>
    </row>
    <row r="255" spans="1:22" s="11" customFormat="1" ht="24.95" customHeight="1" x14ac:dyDescent="0.25">
      <c r="A255" s="35">
        <v>209</v>
      </c>
      <c r="B255" s="12" t="s">
        <v>181</v>
      </c>
      <c r="C255" s="8" t="s">
        <v>182</v>
      </c>
      <c r="D255" s="9" t="s">
        <v>21</v>
      </c>
      <c r="E255" s="18" t="s">
        <v>118</v>
      </c>
      <c r="F255" s="69">
        <v>45322</v>
      </c>
      <c r="G255" s="69">
        <v>45504</v>
      </c>
      <c r="H255" s="14">
        <v>90000</v>
      </c>
      <c r="I255" s="14">
        <v>9753.1200000000008</v>
      </c>
      <c r="J255" s="14">
        <v>0</v>
      </c>
      <c r="K255" s="14">
        <f t="shared" si="303"/>
        <v>2583</v>
      </c>
      <c r="L255" s="14">
        <f t="shared" si="321"/>
        <v>6390</v>
      </c>
      <c r="M255" s="36">
        <v>890.22</v>
      </c>
      <c r="N255" s="14">
        <f t="shared" si="322"/>
        <v>2736</v>
      </c>
      <c r="O255" s="14">
        <f t="shared" si="323"/>
        <v>6381</v>
      </c>
      <c r="P255" s="14">
        <f>K255+L255+M255+N255+O255</f>
        <v>18980.22</v>
      </c>
      <c r="Q255" s="14">
        <v>30772.84</v>
      </c>
      <c r="R255" s="14">
        <f>I255+K255+N255+Q255</f>
        <v>45844.959999999999</v>
      </c>
      <c r="S255" s="14">
        <f>L255+M255+O255</f>
        <v>13661.22</v>
      </c>
      <c r="T255" s="14">
        <f>H255-R255</f>
        <v>44155.040000000001</v>
      </c>
      <c r="U255" s="92"/>
      <c r="V255" s="90"/>
    </row>
    <row r="256" spans="1:22" s="48" customFormat="1" ht="24.95" customHeight="1" x14ac:dyDescent="0.3">
      <c r="A256" s="24" t="s">
        <v>346</v>
      </c>
      <c r="B256" s="10"/>
      <c r="C256" s="10"/>
      <c r="D256" s="10"/>
      <c r="E256" s="10"/>
      <c r="F256" s="23"/>
      <c r="G256" s="23"/>
      <c r="H256" s="10"/>
      <c r="I256" s="10"/>
      <c r="J256" s="10"/>
      <c r="K256" s="10"/>
      <c r="L256" s="10"/>
      <c r="M256" s="33"/>
      <c r="N256" s="10"/>
      <c r="O256" s="10"/>
      <c r="P256" s="10"/>
      <c r="Q256" s="10"/>
      <c r="R256" s="10"/>
      <c r="S256" s="10"/>
      <c r="T256" s="10"/>
      <c r="U256" s="92"/>
      <c r="V256" s="90"/>
    </row>
    <row r="257" spans="1:22" s="11" customFormat="1" ht="24.95" customHeight="1" x14ac:dyDescent="0.25">
      <c r="A257" s="9">
        <v>210</v>
      </c>
      <c r="B257" s="12" t="s">
        <v>196</v>
      </c>
      <c r="C257" s="8" t="s">
        <v>347</v>
      </c>
      <c r="D257" s="9" t="s">
        <v>21</v>
      </c>
      <c r="E257" s="18" t="s">
        <v>119</v>
      </c>
      <c r="F257" s="13">
        <v>45332</v>
      </c>
      <c r="G257" s="13">
        <v>45514</v>
      </c>
      <c r="H257" s="14">
        <v>135000</v>
      </c>
      <c r="I257" s="14">
        <v>20338.240000000002</v>
      </c>
      <c r="J257" s="14">
        <v>0</v>
      </c>
      <c r="K257" s="14">
        <f t="shared" si="303"/>
        <v>3874.5</v>
      </c>
      <c r="L257" s="14">
        <f t="shared" ref="L257:L262" si="328">H257*7.1%</f>
        <v>9585</v>
      </c>
      <c r="M257" s="36">
        <v>890.22</v>
      </c>
      <c r="N257" s="14">
        <f t="shared" ref="N257:N262" si="329">H257*3.04%</f>
        <v>4104</v>
      </c>
      <c r="O257" s="14">
        <f t="shared" ref="O257:O262" si="330">H257*7.09%</f>
        <v>9571.5</v>
      </c>
      <c r="P257" s="14">
        <f t="shared" ref="P257:P260" si="331">K257+L257+M257+N257+O257</f>
        <v>28025.22</v>
      </c>
      <c r="Q257" s="14">
        <f t="shared" ref="Q257:Q262" si="332">J257</f>
        <v>0</v>
      </c>
      <c r="R257" s="14">
        <f t="shared" ref="R257:R260" si="333">I257+K257+N257+Q257</f>
        <v>28316.74</v>
      </c>
      <c r="S257" s="14">
        <f t="shared" ref="S257:S260" si="334">L257+M257+O257</f>
        <v>20046.72</v>
      </c>
      <c r="T257" s="14">
        <f t="shared" ref="T257:T260" si="335">H257-R257</f>
        <v>106683.26</v>
      </c>
      <c r="U257" s="92"/>
      <c r="V257" s="90"/>
    </row>
    <row r="258" spans="1:22" s="16" customFormat="1" ht="24.95" customHeight="1" x14ac:dyDescent="0.25">
      <c r="A258" s="9">
        <v>211</v>
      </c>
      <c r="B258" s="12" t="s">
        <v>166</v>
      </c>
      <c r="C258" s="8" t="s">
        <v>167</v>
      </c>
      <c r="D258" s="9" t="s">
        <v>21</v>
      </c>
      <c r="E258" s="18" t="s">
        <v>119</v>
      </c>
      <c r="F258" s="69">
        <v>45304</v>
      </c>
      <c r="G258" s="69">
        <v>45486</v>
      </c>
      <c r="H258" s="14">
        <v>90000</v>
      </c>
      <c r="I258" s="14">
        <v>9324.25</v>
      </c>
      <c r="J258" s="14">
        <v>0</v>
      </c>
      <c r="K258" s="14">
        <f t="shared" si="303"/>
        <v>2583</v>
      </c>
      <c r="L258" s="14">
        <f t="shared" si="328"/>
        <v>6390</v>
      </c>
      <c r="M258" s="36">
        <v>890.22</v>
      </c>
      <c r="N258" s="14">
        <f t="shared" si="329"/>
        <v>2736</v>
      </c>
      <c r="O258" s="14">
        <f t="shared" si="330"/>
        <v>6381</v>
      </c>
      <c r="P258" s="14">
        <f>K258+L258+M258+N258+O258</f>
        <v>18980.22</v>
      </c>
      <c r="Q258" s="14">
        <v>1715.46</v>
      </c>
      <c r="R258" s="14">
        <f>I258+K258+N258+Q258</f>
        <v>16358.71</v>
      </c>
      <c r="S258" s="14">
        <f>L258+M258+O258</f>
        <v>13661.22</v>
      </c>
      <c r="T258" s="14">
        <f>H258-R258</f>
        <v>73641.289999999994</v>
      </c>
      <c r="U258" s="92"/>
      <c r="V258" s="90"/>
    </row>
    <row r="259" spans="1:22" s="16" customFormat="1" ht="24.95" customHeight="1" x14ac:dyDescent="0.25">
      <c r="A259" s="9">
        <v>212</v>
      </c>
      <c r="B259" s="12" t="s">
        <v>592</v>
      </c>
      <c r="C259" s="8" t="s">
        <v>167</v>
      </c>
      <c r="D259" s="9" t="s">
        <v>21</v>
      </c>
      <c r="E259" s="9" t="s">
        <v>119</v>
      </c>
      <c r="F259" s="69">
        <v>45295</v>
      </c>
      <c r="G259" s="69">
        <v>45477</v>
      </c>
      <c r="H259" s="14">
        <v>90000</v>
      </c>
      <c r="I259" s="14">
        <v>9753.1200000000008</v>
      </c>
      <c r="J259" s="14">
        <v>0</v>
      </c>
      <c r="K259" s="14">
        <f t="shared" si="303"/>
        <v>2583</v>
      </c>
      <c r="L259" s="14">
        <f t="shared" si="328"/>
        <v>6390</v>
      </c>
      <c r="M259" s="36">
        <v>890.22</v>
      </c>
      <c r="N259" s="14">
        <f t="shared" si="329"/>
        <v>2736</v>
      </c>
      <c r="O259" s="14">
        <f t="shared" si="330"/>
        <v>6381</v>
      </c>
      <c r="P259" s="14">
        <f>K259+L259+M259+N259+O259</f>
        <v>18980.22</v>
      </c>
      <c r="Q259" s="14">
        <v>0</v>
      </c>
      <c r="R259" s="14">
        <f>I259+K259+N259+Q259</f>
        <v>15072.12</v>
      </c>
      <c r="S259" s="14">
        <f>L259+M259+O259</f>
        <v>13661.22</v>
      </c>
      <c r="T259" s="14">
        <f>H259-R259</f>
        <v>74927.88</v>
      </c>
      <c r="U259" s="92"/>
      <c r="V259" s="90"/>
    </row>
    <row r="260" spans="1:22" s="11" customFormat="1" ht="24.95" customHeight="1" x14ac:dyDescent="0.25">
      <c r="A260" s="9">
        <v>213</v>
      </c>
      <c r="B260" s="12" t="s">
        <v>593</v>
      </c>
      <c r="C260" s="8" t="s">
        <v>305</v>
      </c>
      <c r="D260" s="9" t="s">
        <v>21</v>
      </c>
      <c r="E260" s="9" t="s">
        <v>118</v>
      </c>
      <c r="F260" s="69">
        <v>45322</v>
      </c>
      <c r="G260" s="69">
        <v>45504</v>
      </c>
      <c r="H260" s="14">
        <v>90000</v>
      </c>
      <c r="I260" s="14">
        <v>9753.1200000000008</v>
      </c>
      <c r="J260" s="14">
        <v>0</v>
      </c>
      <c r="K260" s="14">
        <f t="shared" si="303"/>
        <v>2583</v>
      </c>
      <c r="L260" s="14">
        <f t="shared" si="328"/>
        <v>6390</v>
      </c>
      <c r="M260" s="36">
        <v>890.22</v>
      </c>
      <c r="N260" s="14">
        <f t="shared" si="329"/>
        <v>2736</v>
      </c>
      <c r="O260" s="14">
        <f t="shared" si="330"/>
        <v>6381</v>
      </c>
      <c r="P260" s="14">
        <f t="shared" si="331"/>
        <v>18980.22</v>
      </c>
      <c r="Q260" s="14">
        <f t="shared" si="332"/>
        <v>0</v>
      </c>
      <c r="R260" s="14">
        <f t="shared" si="333"/>
        <v>15072.12</v>
      </c>
      <c r="S260" s="14">
        <f t="shared" si="334"/>
        <v>13661.22</v>
      </c>
      <c r="T260" s="14">
        <f t="shared" si="335"/>
        <v>74927.88</v>
      </c>
      <c r="U260" s="92"/>
      <c r="V260" s="90"/>
    </row>
    <row r="261" spans="1:22" s="11" customFormat="1" ht="24.95" customHeight="1" x14ac:dyDescent="0.25">
      <c r="A261" s="9">
        <v>214</v>
      </c>
      <c r="B261" s="12" t="s">
        <v>493</v>
      </c>
      <c r="C261" s="8" t="s">
        <v>494</v>
      </c>
      <c r="D261" s="9" t="s">
        <v>21</v>
      </c>
      <c r="E261" s="9" t="s">
        <v>119</v>
      </c>
      <c r="F261" s="13">
        <v>45352</v>
      </c>
      <c r="G261" s="13">
        <v>45536</v>
      </c>
      <c r="H261" s="14">
        <v>65000</v>
      </c>
      <c r="I261" s="14">
        <v>4427.58</v>
      </c>
      <c r="J261" s="14">
        <v>0</v>
      </c>
      <c r="K261" s="14">
        <f t="shared" si="303"/>
        <v>1865.5</v>
      </c>
      <c r="L261" s="14">
        <f t="shared" si="328"/>
        <v>4615</v>
      </c>
      <c r="M261" s="56">
        <f t="shared" ref="M261:M262" si="336">H261*1.15%</f>
        <v>747.5</v>
      </c>
      <c r="N261" s="14">
        <f t="shared" si="329"/>
        <v>1976</v>
      </c>
      <c r="O261" s="14">
        <f t="shared" si="330"/>
        <v>4608.5</v>
      </c>
      <c r="P261" s="14">
        <f>K261+L261+M261+N261+O261</f>
        <v>13812.5</v>
      </c>
      <c r="Q261" s="14">
        <v>0</v>
      </c>
      <c r="R261" s="14">
        <f>I261+K261+N261+Q261</f>
        <v>8269.08</v>
      </c>
      <c r="S261" s="14">
        <f>L261+M261+O261</f>
        <v>9971</v>
      </c>
      <c r="T261" s="14">
        <f>H261-R261</f>
        <v>56730.92</v>
      </c>
      <c r="U261" s="92"/>
      <c r="V261" s="90"/>
    </row>
    <row r="262" spans="1:22" s="11" customFormat="1" ht="24.95" customHeight="1" x14ac:dyDescent="0.25">
      <c r="A262" s="9">
        <v>215</v>
      </c>
      <c r="B262" s="12" t="s">
        <v>510</v>
      </c>
      <c r="C262" s="8" t="s">
        <v>494</v>
      </c>
      <c r="D262" s="9" t="s">
        <v>21</v>
      </c>
      <c r="E262" s="9" t="s">
        <v>118</v>
      </c>
      <c r="F262" s="13">
        <v>45200</v>
      </c>
      <c r="G262" s="13">
        <v>45383</v>
      </c>
      <c r="H262" s="14">
        <v>65000</v>
      </c>
      <c r="I262" s="14">
        <v>4427.58</v>
      </c>
      <c r="J262" s="14">
        <v>0</v>
      </c>
      <c r="K262" s="14">
        <f t="shared" si="303"/>
        <v>1865.5</v>
      </c>
      <c r="L262" s="14">
        <f t="shared" si="328"/>
        <v>4615</v>
      </c>
      <c r="M262" s="56">
        <f t="shared" si="336"/>
        <v>747.5</v>
      </c>
      <c r="N262" s="14">
        <f t="shared" si="329"/>
        <v>1976</v>
      </c>
      <c r="O262" s="14">
        <f t="shared" si="330"/>
        <v>4608.5</v>
      </c>
      <c r="P262" s="14">
        <f>K262+L262+M262+N262+O262</f>
        <v>13812.5</v>
      </c>
      <c r="Q262" s="14">
        <f t="shared" si="332"/>
        <v>0</v>
      </c>
      <c r="R262" s="14">
        <f>I262+K262+N262+Q262</f>
        <v>8269.08</v>
      </c>
      <c r="S262" s="14">
        <f>L262+M262+O262</f>
        <v>9971</v>
      </c>
      <c r="T262" s="14">
        <f>H262-R262</f>
        <v>56730.92</v>
      </c>
      <c r="U262" s="92"/>
      <c r="V262" s="90"/>
    </row>
    <row r="263" spans="1:22" s="48" customFormat="1" ht="24.95" customHeight="1" x14ac:dyDescent="0.3">
      <c r="A263" s="24" t="s">
        <v>269</v>
      </c>
      <c r="B263" s="10"/>
      <c r="C263" s="10"/>
      <c r="D263" s="10"/>
      <c r="E263" s="10"/>
      <c r="F263" s="23"/>
      <c r="G263" s="23"/>
      <c r="H263" s="10"/>
      <c r="I263" s="10"/>
      <c r="J263" s="10"/>
      <c r="K263" s="10"/>
      <c r="L263" s="10"/>
      <c r="M263" s="33"/>
      <c r="N263" s="10"/>
      <c r="O263" s="10"/>
      <c r="P263" s="10"/>
      <c r="Q263" s="10"/>
      <c r="R263" s="10"/>
      <c r="S263" s="10"/>
      <c r="T263" s="10"/>
      <c r="U263" s="92"/>
      <c r="V263" s="90"/>
    </row>
    <row r="264" spans="1:22" s="11" customFormat="1" ht="24.95" customHeight="1" x14ac:dyDescent="0.25">
      <c r="A264" s="9">
        <v>216</v>
      </c>
      <c r="B264" s="12" t="s">
        <v>342</v>
      </c>
      <c r="C264" s="8" t="s">
        <v>343</v>
      </c>
      <c r="D264" s="9" t="s">
        <v>21</v>
      </c>
      <c r="E264" s="18" t="s">
        <v>119</v>
      </c>
      <c r="F264" s="13">
        <v>45254</v>
      </c>
      <c r="G264" s="13">
        <v>45436</v>
      </c>
      <c r="H264" s="14">
        <v>140000</v>
      </c>
      <c r="I264" s="14">
        <v>21514.37</v>
      </c>
      <c r="J264" s="14">
        <v>0</v>
      </c>
      <c r="K264" s="14">
        <f t="shared" si="303"/>
        <v>4018</v>
      </c>
      <c r="L264" s="14">
        <f>H264*7.1%</f>
        <v>9940</v>
      </c>
      <c r="M264" s="36">
        <v>890.22</v>
      </c>
      <c r="N264" s="14">
        <f t="shared" ref="N264:N265" si="337">H264*3.04%</f>
        <v>4256</v>
      </c>
      <c r="O264" s="14">
        <f t="shared" ref="O264:O265" si="338">H264*7.09%</f>
        <v>9926</v>
      </c>
      <c r="P264" s="14">
        <f t="shared" ref="P264:P265" si="339">K264+L264+M264+N264+O264</f>
        <v>29030.22</v>
      </c>
      <c r="Q264" s="14">
        <f t="shared" ref="Q264:Q265" si="340">J264</f>
        <v>0</v>
      </c>
      <c r="R264" s="14">
        <f t="shared" ref="R264:R265" si="341">I264+K264+N264+Q264</f>
        <v>29788.37</v>
      </c>
      <c r="S264" s="14">
        <f t="shared" ref="S264:S265" si="342">L264+M264+O264</f>
        <v>20756.22</v>
      </c>
      <c r="T264" s="14">
        <f t="shared" ref="T264:T265" si="343">H264-R264</f>
        <v>110211.63</v>
      </c>
      <c r="U264" s="92"/>
      <c r="V264" s="90"/>
    </row>
    <row r="265" spans="1:22" s="11" customFormat="1" ht="24.95" customHeight="1" x14ac:dyDescent="0.25">
      <c r="A265" s="9">
        <v>217</v>
      </c>
      <c r="B265" s="12" t="s">
        <v>618</v>
      </c>
      <c r="C265" s="8" t="s">
        <v>494</v>
      </c>
      <c r="D265" s="9" t="s">
        <v>21</v>
      </c>
      <c r="E265" s="9" t="s">
        <v>118</v>
      </c>
      <c r="F265" s="13">
        <v>45292</v>
      </c>
      <c r="G265" s="13">
        <v>45474</v>
      </c>
      <c r="H265" s="14">
        <v>70000</v>
      </c>
      <c r="I265" s="14">
        <v>5368.48</v>
      </c>
      <c r="J265" s="14">
        <v>0</v>
      </c>
      <c r="K265" s="14">
        <f t="shared" si="303"/>
        <v>2009</v>
      </c>
      <c r="L265" s="14">
        <f>H265*7.1%</f>
        <v>4970</v>
      </c>
      <c r="M265" s="54">
        <f t="shared" ref="M265" si="344">H265*1.15%</f>
        <v>805</v>
      </c>
      <c r="N265" s="14">
        <f t="shared" si="337"/>
        <v>2128</v>
      </c>
      <c r="O265" s="14">
        <f t="shared" si="338"/>
        <v>4963</v>
      </c>
      <c r="P265" s="14">
        <f t="shared" si="339"/>
        <v>14875</v>
      </c>
      <c r="Q265" s="14">
        <f t="shared" si="340"/>
        <v>0</v>
      </c>
      <c r="R265" s="14">
        <f t="shared" si="341"/>
        <v>9505.48</v>
      </c>
      <c r="S265" s="14">
        <f t="shared" si="342"/>
        <v>10738</v>
      </c>
      <c r="T265" s="14">
        <f t="shared" si="343"/>
        <v>60494.52</v>
      </c>
      <c r="U265" s="92"/>
      <c r="V265" s="90"/>
    </row>
    <row r="266" spans="1:22" s="48" customFormat="1" ht="24.95" customHeight="1" x14ac:dyDescent="0.3">
      <c r="A266" s="24" t="s">
        <v>81</v>
      </c>
      <c r="B266" s="10"/>
      <c r="C266" s="10"/>
      <c r="D266" s="10"/>
      <c r="E266" s="10"/>
      <c r="F266" s="23"/>
      <c r="G266" s="23"/>
      <c r="H266" s="10"/>
      <c r="I266" s="10"/>
      <c r="J266" s="10"/>
      <c r="K266" s="10"/>
      <c r="L266" s="10"/>
      <c r="M266" s="33"/>
      <c r="N266" s="10"/>
      <c r="O266" s="10"/>
      <c r="P266" s="10"/>
      <c r="Q266" s="10"/>
      <c r="R266" s="10"/>
      <c r="S266" s="10"/>
      <c r="T266" s="10"/>
      <c r="U266" s="92"/>
      <c r="V266" s="90"/>
    </row>
    <row r="267" spans="1:22" s="11" customFormat="1" ht="24.95" customHeight="1" x14ac:dyDescent="0.25">
      <c r="A267" s="9">
        <v>218</v>
      </c>
      <c r="B267" s="12" t="s">
        <v>594</v>
      </c>
      <c r="C267" s="8" t="s">
        <v>27</v>
      </c>
      <c r="D267" s="9" t="s">
        <v>21</v>
      </c>
      <c r="E267" s="18" t="s">
        <v>118</v>
      </c>
      <c r="F267" s="69">
        <v>45322</v>
      </c>
      <c r="G267" s="69">
        <v>45504</v>
      </c>
      <c r="H267" s="14">
        <v>140000</v>
      </c>
      <c r="I267" s="14">
        <v>21514.37</v>
      </c>
      <c r="J267" s="14">
        <v>0</v>
      </c>
      <c r="K267" s="14">
        <f t="shared" si="303"/>
        <v>4018</v>
      </c>
      <c r="L267" s="14">
        <f t="shared" ref="L267:L270" si="345">H267*7.1%</f>
        <v>9940</v>
      </c>
      <c r="M267" s="36">
        <v>890.22</v>
      </c>
      <c r="N267" s="14">
        <f t="shared" ref="N267:N270" si="346">H267*3.04%</f>
        <v>4256</v>
      </c>
      <c r="O267" s="14">
        <f>H267*7.09%</f>
        <v>9926</v>
      </c>
      <c r="P267" s="14">
        <f>K267+L267+M267+N267+O267</f>
        <v>29030.22</v>
      </c>
      <c r="Q267" s="14">
        <v>39246</v>
      </c>
      <c r="R267" s="14">
        <f>I267+K267+N267+Q267</f>
        <v>69034.37</v>
      </c>
      <c r="S267" s="14">
        <f>L267+M267+O267</f>
        <v>20756.22</v>
      </c>
      <c r="T267" s="14">
        <f>H267-R267</f>
        <v>70965.63</v>
      </c>
      <c r="U267" s="92"/>
      <c r="V267" s="90"/>
    </row>
    <row r="268" spans="1:22" s="11" customFormat="1" ht="24.95" customHeight="1" x14ac:dyDescent="0.25">
      <c r="A268" s="9">
        <v>219</v>
      </c>
      <c r="B268" s="12" t="s">
        <v>191</v>
      </c>
      <c r="C268" s="8" t="s">
        <v>192</v>
      </c>
      <c r="D268" s="9" t="s">
        <v>21</v>
      </c>
      <c r="E268" s="18" t="s">
        <v>118</v>
      </c>
      <c r="F268" s="13">
        <v>45323</v>
      </c>
      <c r="G268" s="13">
        <v>45505</v>
      </c>
      <c r="H268" s="14">
        <v>80000</v>
      </c>
      <c r="I268" s="14">
        <v>7400.87</v>
      </c>
      <c r="J268" s="14">
        <v>0</v>
      </c>
      <c r="K268" s="14">
        <f t="shared" si="303"/>
        <v>2296</v>
      </c>
      <c r="L268" s="14">
        <f t="shared" si="345"/>
        <v>5680</v>
      </c>
      <c r="M268" s="36">
        <v>890.22</v>
      </c>
      <c r="N268" s="14">
        <f t="shared" si="346"/>
        <v>2432</v>
      </c>
      <c r="O268" s="14">
        <f t="shared" ref="O268:O333" si="347">H268*7.09%</f>
        <v>5672</v>
      </c>
      <c r="P268" s="14">
        <f>K268+L268+M268+N268+O268</f>
        <v>16970.22</v>
      </c>
      <c r="Q268" s="14">
        <f>J268</f>
        <v>0</v>
      </c>
      <c r="R268" s="14">
        <f>I268+K268+N268+Q268</f>
        <v>12128.87</v>
      </c>
      <c r="S268" s="14">
        <f>L268+M268+O268</f>
        <v>12242.22</v>
      </c>
      <c r="T268" s="14">
        <f>H268-R268</f>
        <v>67871.13</v>
      </c>
      <c r="U268" s="92"/>
      <c r="V268" s="90"/>
    </row>
    <row r="269" spans="1:22" s="11" customFormat="1" ht="24.95" customHeight="1" x14ac:dyDescent="0.25">
      <c r="A269" s="9">
        <v>220</v>
      </c>
      <c r="B269" s="12" t="s">
        <v>487</v>
      </c>
      <c r="C269" s="8" t="s">
        <v>488</v>
      </c>
      <c r="D269" s="9" t="s">
        <v>21</v>
      </c>
      <c r="E269" s="9" t="s">
        <v>119</v>
      </c>
      <c r="F269" s="13">
        <v>45352</v>
      </c>
      <c r="G269" s="13">
        <v>45536</v>
      </c>
      <c r="H269" s="14">
        <v>65000</v>
      </c>
      <c r="I269" s="14">
        <v>4427.58</v>
      </c>
      <c r="J269" s="14">
        <v>0</v>
      </c>
      <c r="K269" s="14">
        <f t="shared" si="303"/>
        <v>1865.5</v>
      </c>
      <c r="L269" s="14">
        <f t="shared" si="345"/>
        <v>4615</v>
      </c>
      <c r="M269" s="56">
        <f t="shared" ref="M269:M270" si="348">H269*1.15%</f>
        <v>747.5</v>
      </c>
      <c r="N269" s="14">
        <f t="shared" si="346"/>
        <v>1976</v>
      </c>
      <c r="O269" s="14">
        <f t="shared" si="347"/>
        <v>4608.5</v>
      </c>
      <c r="P269" s="14">
        <f t="shared" ref="P269:P270" si="349">K269+L269+M269+N269+O269</f>
        <v>13812.5</v>
      </c>
      <c r="Q269" s="14">
        <v>0</v>
      </c>
      <c r="R269" s="14">
        <f t="shared" ref="R269:R270" si="350">I269+K269+N269+Q269</f>
        <v>8269.08</v>
      </c>
      <c r="S269" s="14">
        <f t="shared" ref="S269:S270" si="351">L269+M269+O269</f>
        <v>9971</v>
      </c>
      <c r="T269" s="14">
        <f t="shared" ref="T269:T270" si="352">H269-R269</f>
        <v>56730.92</v>
      </c>
      <c r="U269" s="92"/>
      <c r="V269" s="90"/>
    </row>
    <row r="270" spans="1:22" s="11" customFormat="1" ht="24.95" customHeight="1" x14ac:dyDescent="0.25">
      <c r="A270" s="9">
        <v>221</v>
      </c>
      <c r="B270" s="12" t="s">
        <v>495</v>
      </c>
      <c r="C270" s="8" t="s">
        <v>488</v>
      </c>
      <c r="D270" s="9" t="s">
        <v>21</v>
      </c>
      <c r="E270" s="18" t="s">
        <v>118</v>
      </c>
      <c r="F270" s="13">
        <v>45352</v>
      </c>
      <c r="G270" s="13">
        <v>45536</v>
      </c>
      <c r="H270" s="63">
        <v>55000</v>
      </c>
      <c r="I270" s="14">
        <v>2302.36</v>
      </c>
      <c r="J270" s="14">
        <v>0</v>
      </c>
      <c r="K270" s="14">
        <f t="shared" si="303"/>
        <v>1578.5</v>
      </c>
      <c r="L270" s="14">
        <f t="shared" si="345"/>
        <v>3905</v>
      </c>
      <c r="M270" s="56">
        <f t="shared" si="348"/>
        <v>632.5</v>
      </c>
      <c r="N270" s="14">
        <f t="shared" si="346"/>
        <v>1672</v>
      </c>
      <c r="O270" s="14">
        <f t="shared" si="347"/>
        <v>3899.5</v>
      </c>
      <c r="P270" s="14">
        <f t="shared" si="349"/>
        <v>11687.5</v>
      </c>
      <c r="Q270" s="14">
        <v>1715.46</v>
      </c>
      <c r="R270" s="14">
        <f t="shared" si="350"/>
        <v>7268.32</v>
      </c>
      <c r="S270" s="14">
        <f t="shared" si="351"/>
        <v>8437</v>
      </c>
      <c r="T270" s="14">
        <f t="shared" si="352"/>
        <v>47731.68</v>
      </c>
      <c r="U270" s="92"/>
      <c r="V270" s="90"/>
    </row>
    <row r="271" spans="1:22" s="48" customFormat="1" ht="24.95" customHeight="1" x14ac:dyDescent="0.3">
      <c r="A271" s="38" t="s">
        <v>270</v>
      </c>
      <c r="B271" s="10"/>
      <c r="C271" s="10"/>
      <c r="D271" s="10"/>
      <c r="E271" s="10"/>
      <c r="F271" s="23"/>
      <c r="G271" s="23"/>
      <c r="H271" s="10"/>
      <c r="I271" s="10"/>
      <c r="J271" s="10"/>
      <c r="K271" s="10"/>
      <c r="L271" s="10"/>
      <c r="M271" s="33"/>
      <c r="N271" s="10"/>
      <c r="O271" s="10"/>
      <c r="P271" s="10"/>
      <c r="Q271" s="10"/>
      <c r="R271" s="10"/>
      <c r="S271" s="10"/>
      <c r="T271" s="10"/>
      <c r="U271" s="92"/>
      <c r="V271" s="90"/>
    </row>
    <row r="272" spans="1:22" s="11" customFormat="1" ht="24.95" customHeight="1" x14ac:dyDescent="0.25">
      <c r="A272" s="9">
        <v>222</v>
      </c>
      <c r="B272" s="12" t="s">
        <v>252</v>
      </c>
      <c r="C272" s="45" t="s">
        <v>469</v>
      </c>
      <c r="D272" s="9" t="s">
        <v>21</v>
      </c>
      <c r="E272" s="9" t="s">
        <v>118</v>
      </c>
      <c r="F272" s="13">
        <v>45261</v>
      </c>
      <c r="G272" s="13">
        <v>45444</v>
      </c>
      <c r="H272" s="14">
        <v>170000</v>
      </c>
      <c r="I272" s="14">
        <v>28571.119999999999</v>
      </c>
      <c r="J272" s="14">
        <v>0</v>
      </c>
      <c r="K272" s="14">
        <f t="shared" si="303"/>
        <v>4879</v>
      </c>
      <c r="L272" s="14">
        <f t="shared" ref="L272:L289" si="353">H272*7.1%</f>
        <v>12070</v>
      </c>
      <c r="M272" s="36">
        <v>890.22</v>
      </c>
      <c r="N272" s="14">
        <f t="shared" ref="N272:N289" si="354">H272*3.04%</f>
        <v>5168</v>
      </c>
      <c r="O272" s="14">
        <f t="shared" si="347"/>
        <v>12053</v>
      </c>
      <c r="P272" s="14">
        <f t="shared" ref="P272" si="355">K272+L272+M272+N272+O272</f>
        <v>35060.22</v>
      </c>
      <c r="Q272" s="14">
        <f>J272</f>
        <v>0</v>
      </c>
      <c r="R272" s="14">
        <f t="shared" ref="R272" si="356">I272+K272+N272+Q272</f>
        <v>38618.120000000003</v>
      </c>
      <c r="S272" s="14">
        <f t="shared" ref="S272" si="357">L272+M272+O272</f>
        <v>25013.22</v>
      </c>
      <c r="T272" s="14">
        <f t="shared" ref="T272" si="358">H272-R272</f>
        <v>131381.88</v>
      </c>
      <c r="U272" s="92"/>
      <c r="V272" s="90"/>
    </row>
    <row r="273" spans="1:22" s="11" customFormat="1" ht="24.95" customHeight="1" x14ac:dyDescent="0.25">
      <c r="A273" s="9">
        <v>223</v>
      </c>
      <c r="B273" s="12" t="s">
        <v>169</v>
      </c>
      <c r="C273" s="45" t="s">
        <v>170</v>
      </c>
      <c r="D273" s="9" t="s">
        <v>21</v>
      </c>
      <c r="E273" s="9" t="s">
        <v>118</v>
      </c>
      <c r="F273" s="69">
        <v>45292</v>
      </c>
      <c r="G273" s="69">
        <v>45474</v>
      </c>
      <c r="H273" s="14">
        <v>140000</v>
      </c>
      <c r="I273" s="14">
        <v>21514.37</v>
      </c>
      <c r="J273" s="14">
        <v>0</v>
      </c>
      <c r="K273" s="14">
        <f t="shared" si="303"/>
        <v>4018</v>
      </c>
      <c r="L273" s="14">
        <f t="shared" si="353"/>
        <v>9940</v>
      </c>
      <c r="M273" s="36">
        <v>890.22</v>
      </c>
      <c r="N273" s="14">
        <f t="shared" si="354"/>
        <v>4256</v>
      </c>
      <c r="O273" s="14">
        <f t="shared" si="347"/>
        <v>9926</v>
      </c>
      <c r="P273" s="14">
        <f t="shared" ref="P273:P280" si="359">K273+L273+M273+N273+O273</f>
        <v>29030.22</v>
      </c>
      <c r="Q273" s="14">
        <f>J273</f>
        <v>0</v>
      </c>
      <c r="R273" s="14">
        <f t="shared" ref="R273:R280" si="360">I273+K273+N273+Q273</f>
        <v>29788.37</v>
      </c>
      <c r="S273" s="14">
        <f t="shared" ref="S273:S280" si="361">L273+M273+O273</f>
        <v>20756.22</v>
      </c>
      <c r="T273" s="14">
        <f t="shared" ref="T273:T280" si="362">H273-R273</f>
        <v>110211.63</v>
      </c>
      <c r="U273" s="92"/>
      <c r="V273" s="90"/>
    </row>
    <row r="274" spans="1:22" s="11" customFormat="1" ht="24.95" customHeight="1" x14ac:dyDescent="0.25">
      <c r="A274" s="9">
        <v>224</v>
      </c>
      <c r="B274" s="12" t="s">
        <v>212</v>
      </c>
      <c r="C274" s="67" t="s">
        <v>304</v>
      </c>
      <c r="D274" s="68" t="s">
        <v>21</v>
      </c>
      <c r="E274" s="72" t="s">
        <v>118</v>
      </c>
      <c r="F274" s="69">
        <v>45200</v>
      </c>
      <c r="G274" s="69">
        <v>45383</v>
      </c>
      <c r="H274" s="70">
        <v>110000</v>
      </c>
      <c r="I274" s="70">
        <v>0</v>
      </c>
      <c r="J274" s="70">
        <v>0</v>
      </c>
      <c r="K274" s="14">
        <f t="shared" si="303"/>
        <v>3157</v>
      </c>
      <c r="L274" s="14">
        <f t="shared" si="353"/>
        <v>7810</v>
      </c>
      <c r="M274" s="71">
        <v>890.22</v>
      </c>
      <c r="N274" s="14">
        <f t="shared" si="354"/>
        <v>3344</v>
      </c>
      <c r="O274" s="14">
        <f t="shared" si="347"/>
        <v>7799</v>
      </c>
      <c r="P274" s="70">
        <f>K274+L274+M274+N274+O274</f>
        <v>23000.22</v>
      </c>
      <c r="Q274" s="70">
        <f>J274</f>
        <v>0</v>
      </c>
      <c r="R274" s="70">
        <f>I274+K274+N274+Q274</f>
        <v>6501</v>
      </c>
      <c r="S274" s="70">
        <f>L274+M274+O274</f>
        <v>16499.22</v>
      </c>
      <c r="T274" s="70">
        <f>H274-R274</f>
        <v>103499</v>
      </c>
      <c r="U274" s="92"/>
      <c r="V274" s="90"/>
    </row>
    <row r="275" spans="1:22" s="16" customFormat="1" ht="24.95" customHeight="1" x14ac:dyDescent="0.25">
      <c r="A275" s="9">
        <v>225</v>
      </c>
      <c r="B275" s="12" t="s">
        <v>95</v>
      </c>
      <c r="C275" s="8" t="s">
        <v>96</v>
      </c>
      <c r="D275" s="9" t="s">
        <v>21</v>
      </c>
      <c r="E275" s="18" t="s">
        <v>118</v>
      </c>
      <c r="F275" s="13">
        <v>45323</v>
      </c>
      <c r="G275" s="13">
        <v>45505</v>
      </c>
      <c r="H275" s="14">
        <v>90000</v>
      </c>
      <c r="I275" s="14">
        <v>9753.1200000000008</v>
      </c>
      <c r="J275" s="14">
        <v>0</v>
      </c>
      <c r="K275" s="14">
        <f t="shared" si="303"/>
        <v>2583</v>
      </c>
      <c r="L275" s="14">
        <f t="shared" si="353"/>
        <v>6390</v>
      </c>
      <c r="M275" s="36">
        <v>890.22</v>
      </c>
      <c r="N275" s="14">
        <f t="shared" si="354"/>
        <v>2736</v>
      </c>
      <c r="O275" s="14">
        <f t="shared" si="347"/>
        <v>6381</v>
      </c>
      <c r="P275" s="14">
        <f t="shared" si="359"/>
        <v>18980.22</v>
      </c>
      <c r="Q275" s="14">
        <f>J275</f>
        <v>0</v>
      </c>
      <c r="R275" s="14">
        <f t="shared" si="360"/>
        <v>15072.12</v>
      </c>
      <c r="S275" s="14">
        <f t="shared" si="361"/>
        <v>13661.22</v>
      </c>
      <c r="T275" s="14">
        <f t="shared" si="362"/>
        <v>74927.88</v>
      </c>
      <c r="U275" s="92"/>
      <c r="V275" s="90"/>
    </row>
    <row r="276" spans="1:22" s="16" customFormat="1" ht="24.95" customHeight="1" x14ac:dyDescent="0.25">
      <c r="A276" s="9">
        <v>226</v>
      </c>
      <c r="B276" s="12" t="s">
        <v>147</v>
      </c>
      <c r="C276" s="8" t="s">
        <v>308</v>
      </c>
      <c r="D276" s="9" t="s">
        <v>21</v>
      </c>
      <c r="E276" s="9" t="s">
        <v>118</v>
      </c>
      <c r="F276" s="13">
        <v>45352</v>
      </c>
      <c r="G276" s="13">
        <v>45536</v>
      </c>
      <c r="H276" s="15">
        <v>85000</v>
      </c>
      <c r="I276" s="15">
        <v>8576.99</v>
      </c>
      <c r="J276" s="15">
        <v>0</v>
      </c>
      <c r="K276" s="14">
        <f t="shared" si="303"/>
        <v>2439.5</v>
      </c>
      <c r="L276" s="14">
        <f t="shared" si="353"/>
        <v>6035</v>
      </c>
      <c r="M276" s="36">
        <v>890.22</v>
      </c>
      <c r="N276" s="14">
        <f t="shared" si="354"/>
        <v>2584</v>
      </c>
      <c r="O276" s="14">
        <f t="shared" si="347"/>
        <v>6026.5</v>
      </c>
      <c r="P276" s="14">
        <f>K276+L276+M276+N276+O276</f>
        <v>17975.22</v>
      </c>
      <c r="Q276" s="14">
        <v>0</v>
      </c>
      <c r="R276" s="14">
        <f>I276+K276+N276+Q276</f>
        <v>13600.49</v>
      </c>
      <c r="S276" s="14">
        <f>L276+M276+O276</f>
        <v>12951.72</v>
      </c>
      <c r="T276" s="14">
        <f>H276-R276</f>
        <v>71399.509999999995</v>
      </c>
      <c r="U276" s="92"/>
      <c r="V276" s="90"/>
    </row>
    <row r="277" spans="1:22" s="16" customFormat="1" ht="24.95" customHeight="1" x14ac:dyDescent="0.25">
      <c r="A277" s="9">
        <v>227</v>
      </c>
      <c r="B277" s="12" t="s">
        <v>144</v>
      </c>
      <c r="C277" s="8" t="s">
        <v>139</v>
      </c>
      <c r="D277" s="9" t="s">
        <v>21</v>
      </c>
      <c r="E277" s="9" t="s">
        <v>118</v>
      </c>
      <c r="F277" s="13">
        <v>45323</v>
      </c>
      <c r="G277" s="13">
        <v>45505</v>
      </c>
      <c r="H277" s="15">
        <v>82500</v>
      </c>
      <c r="I277" s="15">
        <v>7988.93</v>
      </c>
      <c r="J277" s="14">
        <v>0</v>
      </c>
      <c r="K277" s="14">
        <f t="shared" si="303"/>
        <v>2367.75</v>
      </c>
      <c r="L277" s="14">
        <f t="shared" si="353"/>
        <v>5857.5</v>
      </c>
      <c r="M277" s="36">
        <v>890.22</v>
      </c>
      <c r="N277" s="14">
        <f t="shared" si="354"/>
        <v>2508</v>
      </c>
      <c r="O277" s="14">
        <f t="shared" si="347"/>
        <v>5849.25</v>
      </c>
      <c r="P277" s="14">
        <f t="shared" ref="P277" si="363">K277+L277+M277+N277+O277</f>
        <v>17472.72</v>
      </c>
      <c r="Q277" s="14">
        <v>11646</v>
      </c>
      <c r="R277" s="14">
        <f t="shared" ref="R277" si="364">I277+K277+N277+Q277</f>
        <v>24510.68</v>
      </c>
      <c r="S277" s="14">
        <f t="shared" ref="S277" si="365">L277+M277+O277</f>
        <v>12596.97</v>
      </c>
      <c r="T277" s="14">
        <f t="shared" ref="T277" si="366">H277-R277</f>
        <v>57989.32</v>
      </c>
      <c r="U277" s="92"/>
      <c r="V277" s="90"/>
    </row>
    <row r="278" spans="1:22" s="16" customFormat="1" ht="24.95" customHeight="1" x14ac:dyDescent="0.25">
      <c r="A278" s="9">
        <v>228</v>
      </c>
      <c r="B278" s="12" t="s">
        <v>56</v>
      </c>
      <c r="C278" s="8" t="s">
        <v>57</v>
      </c>
      <c r="D278" s="9" t="s">
        <v>21</v>
      </c>
      <c r="E278" s="18" t="s">
        <v>118</v>
      </c>
      <c r="F278" s="13">
        <v>45352</v>
      </c>
      <c r="G278" s="13">
        <v>45536</v>
      </c>
      <c r="H278" s="15">
        <v>48000</v>
      </c>
      <c r="I278" s="14">
        <v>1314.41</v>
      </c>
      <c r="J278" s="14">
        <v>0</v>
      </c>
      <c r="K278" s="14">
        <f t="shared" si="303"/>
        <v>1377.6</v>
      </c>
      <c r="L278" s="14">
        <f t="shared" si="353"/>
        <v>3408</v>
      </c>
      <c r="M278" s="56">
        <f t="shared" ref="M278:M289" si="367">H278*1.15%</f>
        <v>552</v>
      </c>
      <c r="N278" s="14">
        <f t="shared" si="354"/>
        <v>1459.2</v>
      </c>
      <c r="O278" s="14">
        <f t="shared" si="347"/>
        <v>3403.2</v>
      </c>
      <c r="P278" s="14">
        <f t="shared" ref="P278:P279" si="368">K278+L278+M278+N278+O278</f>
        <v>10200</v>
      </c>
      <c r="Q278" s="14">
        <v>13232.49</v>
      </c>
      <c r="R278" s="14">
        <f t="shared" ref="R278:R279" si="369">I278+K278+N278+Q278</f>
        <v>17383.7</v>
      </c>
      <c r="S278" s="14">
        <f t="shared" ref="S278:S279" si="370">L278+M278+O278</f>
        <v>7363.2</v>
      </c>
      <c r="T278" s="14">
        <f t="shared" ref="T278:T279" si="371">H278-R278</f>
        <v>30616.3</v>
      </c>
      <c r="U278" s="92"/>
      <c r="V278" s="90"/>
    </row>
    <row r="279" spans="1:22" s="16" customFormat="1" ht="24.95" customHeight="1" x14ac:dyDescent="0.25">
      <c r="A279" s="9">
        <v>229</v>
      </c>
      <c r="B279" s="12" t="s">
        <v>151</v>
      </c>
      <c r="C279" s="8" t="s">
        <v>308</v>
      </c>
      <c r="D279" s="9" t="s">
        <v>21</v>
      </c>
      <c r="E279" s="9" t="s">
        <v>118</v>
      </c>
      <c r="F279" s="13">
        <v>45352</v>
      </c>
      <c r="G279" s="13">
        <v>45536</v>
      </c>
      <c r="H279" s="14">
        <v>75000</v>
      </c>
      <c r="I279" s="14">
        <v>6309.38</v>
      </c>
      <c r="J279" s="14">
        <v>0</v>
      </c>
      <c r="K279" s="14">
        <f t="shared" si="303"/>
        <v>2152.5</v>
      </c>
      <c r="L279" s="14">
        <f t="shared" si="353"/>
        <v>5325</v>
      </c>
      <c r="M279" s="36">
        <v>862.5</v>
      </c>
      <c r="N279" s="14">
        <f t="shared" si="354"/>
        <v>2280</v>
      </c>
      <c r="O279" s="14">
        <f t="shared" si="347"/>
        <v>5317.5</v>
      </c>
      <c r="P279" s="14">
        <f t="shared" si="368"/>
        <v>15937.5</v>
      </c>
      <c r="Q279" s="14">
        <f t="shared" ref="Q279" si="372">J279</f>
        <v>0</v>
      </c>
      <c r="R279" s="14">
        <f t="shared" si="369"/>
        <v>10741.88</v>
      </c>
      <c r="S279" s="14">
        <f t="shared" si="370"/>
        <v>11505</v>
      </c>
      <c r="T279" s="14">
        <f t="shared" si="371"/>
        <v>64258.12</v>
      </c>
      <c r="U279" s="92"/>
      <c r="V279" s="90"/>
    </row>
    <row r="280" spans="1:22" s="16" customFormat="1" ht="24.95" customHeight="1" x14ac:dyDescent="0.25">
      <c r="A280" s="9">
        <v>230</v>
      </c>
      <c r="B280" s="12" t="s">
        <v>188</v>
      </c>
      <c r="C280" s="8" t="s">
        <v>152</v>
      </c>
      <c r="D280" s="9" t="s">
        <v>21</v>
      </c>
      <c r="E280" s="9" t="s">
        <v>118</v>
      </c>
      <c r="F280" s="13">
        <v>45326</v>
      </c>
      <c r="G280" s="13">
        <v>45508</v>
      </c>
      <c r="H280" s="15">
        <v>48000</v>
      </c>
      <c r="I280" s="14">
        <v>1571.73</v>
      </c>
      <c r="J280" s="14">
        <v>0</v>
      </c>
      <c r="K280" s="14">
        <f t="shared" si="303"/>
        <v>1377.6</v>
      </c>
      <c r="L280" s="14">
        <f t="shared" si="353"/>
        <v>3408</v>
      </c>
      <c r="M280" s="56">
        <f t="shared" si="367"/>
        <v>552</v>
      </c>
      <c r="N280" s="14">
        <f t="shared" si="354"/>
        <v>1459.2</v>
      </c>
      <c r="O280" s="14">
        <f t="shared" si="347"/>
        <v>3403.2</v>
      </c>
      <c r="P280" s="14">
        <f t="shared" si="359"/>
        <v>10200</v>
      </c>
      <c r="Q280" s="14">
        <v>0</v>
      </c>
      <c r="R280" s="14">
        <f t="shared" si="360"/>
        <v>4408.53</v>
      </c>
      <c r="S280" s="14">
        <f t="shared" si="361"/>
        <v>7363.2</v>
      </c>
      <c r="T280" s="14">
        <f t="shared" si="362"/>
        <v>43591.47</v>
      </c>
      <c r="U280" s="92"/>
      <c r="V280" s="90"/>
    </row>
    <row r="281" spans="1:22" s="16" customFormat="1" ht="24.95" customHeight="1" x14ac:dyDescent="0.25">
      <c r="A281" s="9">
        <v>231</v>
      </c>
      <c r="B281" s="12" t="s">
        <v>595</v>
      </c>
      <c r="C281" s="8" t="s">
        <v>308</v>
      </c>
      <c r="D281" s="9" t="s">
        <v>21</v>
      </c>
      <c r="E281" s="18" t="s">
        <v>119</v>
      </c>
      <c r="F281" s="13">
        <v>45323</v>
      </c>
      <c r="G281" s="13">
        <v>45505</v>
      </c>
      <c r="H281" s="15">
        <v>55000</v>
      </c>
      <c r="I281" s="14">
        <v>2559.6799999999998</v>
      </c>
      <c r="J281" s="14">
        <v>0</v>
      </c>
      <c r="K281" s="14">
        <f t="shared" si="303"/>
        <v>1578.5</v>
      </c>
      <c r="L281" s="14">
        <f t="shared" si="353"/>
        <v>3905</v>
      </c>
      <c r="M281" s="56">
        <f t="shared" si="367"/>
        <v>632.5</v>
      </c>
      <c r="N281" s="14">
        <f t="shared" si="354"/>
        <v>1672</v>
      </c>
      <c r="O281" s="14">
        <f t="shared" si="347"/>
        <v>3899.5</v>
      </c>
      <c r="P281" s="14">
        <f t="shared" ref="P281" si="373">K281+L281+M281+N281+O281</f>
        <v>11687.5</v>
      </c>
      <c r="Q281" s="14">
        <v>15046</v>
      </c>
      <c r="R281" s="14">
        <f t="shared" ref="R281" si="374">I281+K281+N281+Q281</f>
        <v>20856.18</v>
      </c>
      <c r="S281" s="14">
        <f t="shared" ref="S281" si="375">L281+M281+O281</f>
        <v>8437</v>
      </c>
      <c r="T281" s="14">
        <f t="shared" ref="T281" si="376">H281-R281</f>
        <v>34143.82</v>
      </c>
      <c r="U281" s="92"/>
      <c r="V281" s="90"/>
    </row>
    <row r="282" spans="1:22" s="16" customFormat="1" ht="24.95" customHeight="1" x14ac:dyDescent="0.25">
      <c r="A282" s="9">
        <v>232</v>
      </c>
      <c r="B282" s="12" t="s">
        <v>258</v>
      </c>
      <c r="C282" s="8" t="s">
        <v>308</v>
      </c>
      <c r="D282" s="9" t="s">
        <v>21</v>
      </c>
      <c r="E282" s="18" t="s">
        <v>118</v>
      </c>
      <c r="F282" s="13">
        <v>45334</v>
      </c>
      <c r="G282" s="13">
        <v>45516</v>
      </c>
      <c r="H282" s="14">
        <v>60000</v>
      </c>
      <c r="I282" s="14">
        <v>3486.68</v>
      </c>
      <c r="J282" s="14">
        <v>0</v>
      </c>
      <c r="K282" s="14">
        <f t="shared" si="303"/>
        <v>1722</v>
      </c>
      <c r="L282" s="14">
        <f t="shared" si="353"/>
        <v>4260</v>
      </c>
      <c r="M282" s="56">
        <f t="shared" si="367"/>
        <v>690</v>
      </c>
      <c r="N282" s="14">
        <f t="shared" si="354"/>
        <v>1824</v>
      </c>
      <c r="O282" s="14">
        <f t="shared" si="347"/>
        <v>4254</v>
      </c>
      <c r="P282" s="14">
        <f>K282+L282+M282+N282+O282</f>
        <v>12750</v>
      </c>
      <c r="Q282" s="14">
        <f>J282</f>
        <v>0</v>
      </c>
      <c r="R282" s="14">
        <f>I282+K282+N282+Q282</f>
        <v>7032.68</v>
      </c>
      <c r="S282" s="14">
        <f>L282+M282+O282</f>
        <v>9204</v>
      </c>
      <c r="T282" s="14">
        <f>H282-R282</f>
        <v>52967.32</v>
      </c>
      <c r="U282" s="92"/>
      <c r="V282" s="90"/>
    </row>
    <row r="283" spans="1:22" s="16" customFormat="1" ht="24.95" customHeight="1" x14ac:dyDescent="0.25">
      <c r="A283" s="9">
        <v>233</v>
      </c>
      <c r="B283" s="12" t="s">
        <v>275</v>
      </c>
      <c r="C283" s="8" t="s">
        <v>455</v>
      </c>
      <c r="D283" s="9" t="s">
        <v>21</v>
      </c>
      <c r="E283" s="18" t="s">
        <v>118</v>
      </c>
      <c r="F283" s="13">
        <v>45357</v>
      </c>
      <c r="G283" s="13">
        <v>45541</v>
      </c>
      <c r="H283" s="14">
        <v>43000</v>
      </c>
      <c r="I283" s="14">
        <v>866.06</v>
      </c>
      <c r="J283" s="14">
        <v>0</v>
      </c>
      <c r="K283" s="14">
        <f t="shared" si="303"/>
        <v>1234.0999999999999</v>
      </c>
      <c r="L283" s="14">
        <f t="shared" si="353"/>
        <v>3053</v>
      </c>
      <c r="M283" s="56">
        <f t="shared" si="367"/>
        <v>494.5</v>
      </c>
      <c r="N283" s="14">
        <f t="shared" si="354"/>
        <v>1307.2</v>
      </c>
      <c r="O283" s="14">
        <f t="shared" si="347"/>
        <v>3048.7</v>
      </c>
      <c r="P283" s="14">
        <f t="shared" ref="P283" si="377">K283+L283+M283+N283+O283</f>
        <v>9137.5</v>
      </c>
      <c r="Q283" s="14">
        <v>0</v>
      </c>
      <c r="R283" s="14">
        <f t="shared" ref="R283" si="378">I283+K283+N283+Q283</f>
        <v>3407.36</v>
      </c>
      <c r="S283" s="14">
        <f t="shared" ref="S283" si="379">L283+M283+O283</f>
        <v>6596.2</v>
      </c>
      <c r="T283" s="14">
        <f t="shared" ref="T283" si="380">H283-R283</f>
        <v>39592.639999999999</v>
      </c>
      <c r="U283" s="92"/>
      <c r="V283" s="90"/>
    </row>
    <row r="284" spans="1:22" s="16" customFormat="1" ht="24.95" customHeight="1" x14ac:dyDescent="0.25">
      <c r="A284" s="9">
        <v>234</v>
      </c>
      <c r="B284" s="12" t="s">
        <v>380</v>
      </c>
      <c r="C284" s="8" t="s">
        <v>381</v>
      </c>
      <c r="D284" s="9" t="s">
        <v>21</v>
      </c>
      <c r="E284" s="18" t="s">
        <v>118</v>
      </c>
      <c r="F284" s="13">
        <v>45323</v>
      </c>
      <c r="G284" s="13">
        <v>45505</v>
      </c>
      <c r="H284" s="14">
        <v>48000</v>
      </c>
      <c r="I284" s="14">
        <v>1571.73</v>
      </c>
      <c r="J284" s="14">
        <v>0</v>
      </c>
      <c r="K284" s="14">
        <f t="shared" si="303"/>
        <v>1377.6</v>
      </c>
      <c r="L284" s="14">
        <f t="shared" si="353"/>
        <v>3408</v>
      </c>
      <c r="M284" s="56">
        <f t="shared" si="367"/>
        <v>552</v>
      </c>
      <c r="N284" s="14">
        <f t="shared" si="354"/>
        <v>1459.2</v>
      </c>
      <c r="O284" s="14">
        <f t="shared" si="347"/>
        <v>3403.2</v>
      </c>
      <c r="P284" s="14">
        <f t="shared" ref="P284:P289" si="381">K284+L284+M284+N284+O284</f>
        <v>10200</v>
      </c>
      <c r="Q284" s="14">
        <v>0</v>
      </c>
      <c r="R284" s="14">
        <f t="shared" ref="R284:R289" si="382">I284+K284+N284+Q284</f>
        <v>4408.53</v>
      </c>
      <c r="S284" s="14">
        <f t="shared" ref="S284:S289" si="383">L284+M284+O284</f>
        <v>7363.2</v>
      </c>
      <c r="T284" s="14">
        <f t="shared" ref="T284:T289" si="384">H284-R284</f>
        <v>43591.47</v>
      </c>
      <c r="U284" s="92"/>
      <c r="V284" s="90"/>
    </row>
    <row r="285" spans="1:22" s="16" customFormat="1" ht="24.95" customHeight="1" x14ac:dyDescent="0.25">
      <c r="A285" s="9">
        <v>235</v>
      </c>
      <c r="B285" s="50" t="s">
        <v>411</v>
      </c>
      <c r="C285" s="51" t="s">
        <v>276</v>
      </c>
      <c r="D285" s="52" t="s">
        <v>21</v>
      </c>
      <c r="E285" s="55" t="s">
        <v>118</v>
      </c>
      <c r="F285" s="13">
        <v>45352</v>
      </c>
      <c r="G285" s="13">
        <v>45536</v>
      </c>
      <c r="H285" s="54">
        <v>45000</v>
      </c>
      <c r="I285" s="54">
        <v>1148.33</v>
      </c>
      <c r="J285" s="54">
        <v>0</v>
      </c>
      <c r="K285" s="14">
        <f t="shared" si="303"/>
        <v>1291.5</v>
      </c>
      <c r="L285" s="14">
        <f t="shared" si="353"/>
        <v>3195</v>
      </c>
      <c r="M285" s="56">
        <f t="shared" si="367"/>
        <v>517.5</v>
      </c>
      <c r="N285" s="14">
        <f t="shared" si="354"/>
        <v>1368</v>
      </c>
      <c r="O285" s="14">
        <f t="shared" si="347"/>
        <v>3190.5</v>
      </c>
      <c r="P285" s="54">
        <f t="shared" si="381"/>
        <v>9562.5</v>
      </c>
      <c r="Q285" s="54">
        <f>J285</f>
        <v>0</v>
      </c>
      <c r="R285" s="54">
        <f t="shared" si="382"/>
        <v>3807.83</v>
      </c>
      <c r="S285" s="54">
        <f t="shared" si="383"/>
        <v>6903</v>
      </c>
      <c r="T285" s="54">
        <f t="shared" si="384"/>
        <v>41192.17</v>
      </c>
      <c r="U285" s="92"/>
      <c r="V285" s="90"/>
    </row>
    <row r="286" spans="1:22" s="16" customFormat="1" ht="24.95" customHeight="1" x14ac:dyDescent="0.25">
      <c r="A286" s="9">
        <v>236</v>
      </c>
      <c r="B286" s="50" t="s">
        <v>542</v>
      </c>
      <c r="C286" s="51" t="s">
        <v>276</v>
      </c>
      <c r="D286" s="52" t="s">
        <v>21</v>
      </c>
      <c r="E286" s="52" t="s">
        <v>118</v>
      </c>
      <c r="F286" s="13">
        <v>45231</v>
      </c>
      <c r="G286" s="13">
        <v>45413</v>
      </c>
      <c r="H286" s="54">
        <v>48000</v>
      </c>
      <c r="I286" s="54">
        <v>1571.73</v>
      </c>
      <c r="J286" s="54">
        <v>0</v>
      </c>
      <c r="K286" s="14">
        <f t="shared" si="303"/>
        <v>1377.6</v>
      </c>
      <c r="L286" s="14">
        <f t="shared" si="353"/>
        <v>3408</v>
      </c>
      <c r="M286" s="54">
        <f t="shared" si="367"/>
        <v>552</v>
      </c>
      <c r="N286" s="14">
        <f t="shared" si="354"/>
        <v>1459.2</v>
      </c>
      <c r="O286" s="14">
        <f t="shared" si="347"/>
        <v>3403.2</v>
      </c>
      <c r="P286" s="54">
        <f t="shared" si="381"/>
        <v>10200</v>
      </c>
      <c r="Q286" s="54">
        <f>J286</f>
        <v>0</v>
      </c>
      <c r="R286" s="54">
        <f t="shared" si="382"/>
        <v>4408.53</v>
      </c>
      <c r="S286" s="54">
        <f t="shared" si="383"/>
        <v>7363.2</v>
      </c>
      <c r="T286" s="54">
        <f t="shared" si="384"/>
        <v>43591.47</v>
      </c>
      <c r="U286" s="92"/>
      <c r="V286" s="90"/>
    </row>
    <row r="287" spans="1:22" s="16" customFormat="1" ht="24.95" customHeight="1" x14ac:dyDescent="0.25">
      <c r="A287" s="9">
        <v>237</v>
      </c>
      <c r="B287" s="50" t="s">
        <v>623</v>
      </c>
      <c r="C287" s="8" t="s">
        <v>308</v>
      </c>
      <c r="D287" s="52" t="s">
        <v>21</v>
      </c>
      <c r="E287" s="9" t="s">
        <v>119</v>
      </c>
      <c r="F287" s="13">
        <v>45292</v>
      </c>
      <c r="G287" s="13">
        <v>45474</v>
      </c>
      <c r="H287" s="54">
        <v>65000</v>
      </c>
      <c r="I287" s="54">
        <v>4427.58</v>
      </c>
      <c r="J287" s="54">
        <v>0</v>
      </c>
      <c r="K287" s="14">
        <f t="shared" si="303"/>
        <v>1865.5</v>
      </c>
      <c r="L287" s="14">
        <f t="shared" si="353"/>
        <v>4615</v>
      </c>
      <c r="M287" s="54">
        <f t="shared" si="367"/>
        <v>747.5</v>
      </c>
      <c r="N287" s="14">
        <f t="shared" si="354"/>
        <v>1976</v>
      </c>
      <c r="O287" s="14">
        <f t="shared" si="347"/>
        <v>4608.5</v>
      </c>
      <c r="P287" s="54">
        <f t="shared" si="381"/>
        <v>13812.5</v>
      </c>
      <c r="Q287" s="54">
        <f>J287</f>
        <v>0</v>
      </c>
      <c r="R287" s="54">
        <f t="shared" si="382"/>
        <v>8269.08</v>
      </c>
      <c r="S287" s="54">
        <f t="shared" si="383"/>
        <v>9971</v>
      </c>
      <c r="T287" s="54">
        <f t="shared" si="384"/>
        <v>56730.92</v>
      </c>
      <c r="U287" s="92"/>
      <c r="V287" s="90"/>
    </row>
    <row r="288" spans="1:22" s="16" customFormat="1" ht="24.95" customHeight="1" x14ac:dyDescent="0.25">
      <c r="A288" s="9">
        <v>238</v>
      </c>
      <c r="B288" s="50" t="s">
        <v>628</v>
      </c>
      <c r="C288" s="8" t="s">
        <v>308</v>
      </c>
      <c r="D288" s="52" t="s">
        <v>21</v>
      </c>
      <c r="E288" s="52" t="s">
        <v>118</v>
      </c>
      <c r="F288" s="13">
        <v>45323</v>
      </c>
      <c r="G288" s="13">
        <v>45505</v>
      </c>
      <c r="H288" s="54">
        <v>70000</v>
      </c>
      <c r="I288" s="54">
        <v>5368.48</v>
      </c>
      <c r="J288" s="54">
        <v>0</v>
      </c>
      <c r="K288" s="14">
        <f t="shared" si="303"/>
        <v>2009</v>
      </c>
      <c r="L288" s="14">
        <f t="shared" si="353"/>
        <v>4970</v>
      </c>
      <c r="M288" s="54">
        <f t="shared" si="367"/>
        <v>805</v>
      </c>
      <c r="N288" s="14">
        <f t="shared" si="354"/>
        <v>2128</v>
      </c>
      <c r="O288" s="14">
        <f t="shared" si="347"/>
        <v>4963</v>
      </c>
      <c r="P288" s="54">
        <f t="shared" si="381"/>
        <v>14875</v>
      </c>
      <c r="Q288" s="54">
        <f>J288</f>
        <v>0</v>
      </c>
      <c r="R288" s="54">
        <f t="shared" si="382"/>
        <v>9505.48</v>
      </c>
      <c r="S288" s="54">
        <f t="shared" si="383"/>
        <v>10738</v>
      </c>
      <c r="T288" s="54">
        <f t="shared" si="384"/>
        <v>60494.52</v>
      </c>
      <c r="U288" s="92"/>
      <c r="V288" s="90"/>
    </row>
    <row r="289" spans="1:22" s="16" customFormat="1" ht="24.95" customHeight="1" x14ac:dyDescent="0.25">
      <c r="A289" s="9">
        <v>239</v>
      </c>
      <c r="B289" s="50" t="s">
        <v>629</v>
      </c>
      <c r="C289" s="51" t="s">
        <v>276</v>
      </c>
      <c r="D289" s="52" t="s">
        <v>21</v>
      </c>
      <c r="E289" s="52" t="s">
        <v>118</v>
      </c>
      <c r="F289" s="13">
        <v>45323</v>
      </c>
      <c r="G289" s="13">
        <v>45505</v>
      </c>
      <c r="H289" s="54">
        <v>48000</v>
      </c>
      <c r="I289" s="54">
        <v>1571.73</v>
      </c>
      <c r="J289" s="54">
        <v>0</v>
      </c>
      <c r="K289" s="14">
        <f t="shared" si="303"/>
        <v>1377.6</v>
      </c>
      <c r="L289" s="14">
        <f t="shared" si="353"/>
        <v>3408</v>
      </c>
      <c r="M289" s="54">
        <f t="shared" si="367"/>
        <v>552</v>
      </c>
      <c r="N289" s="14">
        <f t="shared" si="354"/>
        <v>1459.2</v>
      </c>
      <c r="O289" s="14">
        <f t="shared" si="347"/>
        <v>3403.2</v>
      </c>
      <c r="P289" s="54">
        <f t="shared" si="381"/>
        <v>10200</v>
      </c>
      <c r="Q289" s="54">
        <f>J289</f>
        <v>0</v>
      </c>
      <c r="R289" s="54">
        <f t="shared" si="382"/>
        <v>4408.53</v>
      </c>
      <c r="S289" s="54">
        <f t="shared" si="383"/>
        <v>7363.2</v>
      </c>
      <c r="T289" s="54">
        <f t="shared" si="384"/>
        <v>43591.47</v>
      </c>
      <c r="U289" s="92"/>
      <c r="V289" s="90"/>
    </row>
    <row r="290" spans="1:22" s="49" customFormat="1" ht="24.95" customHeight="1" x14ac:dyDescent="0.3">
      <c r="A290" s="24" t="s">
        <v>382</v>
      </c>
      <c r="B290" s="10"/>
      <c r="C290" s="10"/>
      <c r="D290" s="10"/>
      <c r="E290" s="10"/>
      <c r="F290" s="23"/>
      <c r="G290" s="23"/>
      <c r="H290" s="10"/>
      <c r="I290" s="10"/>
      <c r="J290" s="10"/>
      <c r="K290" s="10"/>
      <c r="L290" s="10"/>
      <c r="M290" s="33"/>
      <c r="N290" s="10"/>
      <c r="O290" s="10"/>
      <c r="P290" s="10"/>
      <c r="Q290" s="10"/>
      <c r="R290" s="10"/>
      <c r="S290" s="10"/>
      <c r="T290" s="10"/>
      <c r="U290" s="92"/>
      <c r="V290" s="90"/>
    </row>
    <row r="291" spans="1:22" s="16" customFormat="1" ht="24.95" customHeight="1" x14ac:dyDescent="0.25">
      <c r="A291" s="9">
        <v>240</v>
      </c>
      <c r="B291" s="12" t="s">
        <v>383</v>
      </c>
      <c r="C291" s="8" t="s">
        <v>384</v>
      </c>
      <c r="D291" s="9" t="s">
        <v>21</v>
      </c>
      <c r="E291" s="18" t="s">
        <v>118</v>
      </c>
      <c r="F291" s="13">
        <v>45323</v>
      </c>
      <c r="G291" s="13">
        <v>45505</v>
      </c>
      <c r="H291" s="14">
        <v>48000</v>
      </c>
      <c r="I291" s="14">
        <v>1571.73</v>
      </c>
      <c r="J291" s="14">
        <v>0</v>
      </c>
      <c r="K291" s="14">
        <f t="shared" si="303"/>
        <v>1377.6</v>
      </c>
      <c r="L291" s="14">
        <f>H291*7.1%</f>
        <v>3408</v>
      </c>
      <c r="M291" s="56">
        <f t="shared" ref="M291" si="385">H291*1.15%</f>
        <v>552</v>
      </c>
      <c r="N291" s="14">
        <f t="shared" ref="N291" si="386">H291*3.04%</f>
        <v>1459.2</v>
      </c>
      <c r="O291" s="14">
        <f t="shared" si="347"/>
        <v>3403.2</v>
      </c>
      <c r="P291" s="14">
        <f t="shared" ref="P291" si="387">K291+L291+M291+N291+O291</f>
        <v>10200</v>
      </c>
      <c r="Q291" s="14">
        <f>J291</f>
        <v>0</v>
      </c>
      <c r="R291" s="14">
        <f t="shared" ref="R291" si="388">I291+K291+N291+Q291</f>
        <v>4408.53</v>
      </c>
      <c r="S291" s="14">
        <f t="shared" ref="S291" si="389">L291+M291+O291</f>
        <v>7363.2</v>
      </c>
      <c r="T291" s="14">
        <f t="shared" ref="T291" si="390">H291-R291</f>
        <v>43591.47</v>
      </c>
      <c r="U291" s="92"/>
      <c r="V291" s="90"/>
    </row>
    <row r="292" spans="1:22" s="16" customFormat="1" ht="24.95" customHeight="1" x14ac:dyDescent="0.3">
      <c r="A292" s="24" t="s">
        <v>413</v>
      </c>
      <c r="B292" s="10"/>
      <c r="C292" s="10"/>
      <c r="D292" s="10"/>
      <c r="E292" s="10"/>
      <c r="F292" s="23"/>
      <c r="G292" s="23"/>
      <c r="H292" s="10"/>
      <c r="I292" s="10"/>
      <c r="J292" s="10"/>
      <c r="K292" s="10"/>
      <c r="L292" s="10"/>
      <c r="M292" s="33"/>
      <c r="N292" s="10"/>
      <c r="O292" s="10"/>
      <c r="P292" s="10"/>
      <c r="Q292" s="10"/>
      <c r="R292" s="10"/>
      <c r="S292" s="10"/>
      <c r="T292" s="10"/>
      <c r="U292" s="92"/>
      <c r="V292" s="90"/>
    </row>
    <row r="293" spans="1:22" s="16" customFormat="1" ht="24.95" customHeight="1" x14ac:dyDescent="0.25">
      <c r="A293" s="34">
        <v>241</v>
      </c>
      <c r="B293" s="12" t="s">
        <v>198</v>
      </c>
      <c r="C293" s="8" t="s">
        <v>304</v>
      </c>
      <c r="D293" s="9" t="s">
        <v>21</v>
      </c>
      <c r="E293" s="18" t="s">
        <v>118</v>
      </c>
      <c r="F293" s="13">
        <v>45352</v>
      </c>
      <c r="G293" s="13">
        <v>45536</v>
      </c>
      <c r="H293" s="54">
        <v>115000</v>
      </c>
      <c r="I293" s="54">
        <v>15633.74</v>
      </c>
      <c r="J293" s="54">
        <v>0</v>
      </c>
      <c r="K293" s="14">
        <f t="shared" si="303"/>
        <v>3300.5</v>
      </c>
      <c r="L293" s="14">
        <f>H293*7.1%</f>
        <v>8165</v>
      </c>
      <c r="M293" s="36">
        <v>890.22</v>
      </c>
      <c r="N293" s="14">
        <f t="shared" ref="N293" si="391">H293*3.04%</f>
        <v>3496</v>
      </c>
      <c r="O293" s="14">
        <f t="shared" si="347"/>
        <v>8153.5</v>
      </c>
      <c r="P293" s="54">
        <f>K293+L293+M293+N293+O293</f>
        <v>24005.22</v>
      </c>
      <c r="Q293" s="54">
        <f>J293</f>
        <v>0</v>
      </c>
      <c r="R293" s="54">
        <f>I293+K293+N293+Q293</f>
        <v>22430.240000000002</v>
      </c>
      <c r="S293" s="54">
        <f>L293+M293+O293</f>
        <v>17208.72</v>
      </c>
      <c r="T293" s="54">
        <f>H293-R293</f>
        <v>92569.76</v>
      </c>
      <c r="U293" s="92"/>
      <c r="V293" s="90"/>
    </row>
    <row r="294" spans="1:22" s="48" customFormat="1" ht="24.95" customHeight="1" x14ac:dyDescent="0.3">
      <c r="A294" s="24" t="s">
        <v>271</v>
      </c>
      <c r="B294" s="10"/>
      <c r="C294" s="10"/>
      <c r="D294" s="10"/>
      <c r="E294" s="10"/>
      <c r="F294" s="23"/>
      <c r="G294" s="23"/>
      <c r="H294" s="10"/>
      <c r="I294" s="10"/>
      <c r="J294" s="10"/>
      <c r="K294" s="10"/>
      <c r="L294" s="10"/>
      <c r="M294" s="33"/>
      <c r="N294" s="10"/>
      <c r="O294" s="10"/>
      <c r="P294" s="10"/>
      <c r="Q294" s="10"/>
      <c r="R294" s="10"/>
      <c r="S294" s="10"/>
      <c r="T294" s="10"/>
      <c r="U294" s="92"/>
      <c r="V294" s="90"/>
    </row>
    <row r="295" spans="1:22" s="16" customFormat="1" ht="24.95" customHeight="1" x14ac:dyDescent="0.25">
      <c r="A295" s="9">
        <v>242</v>
      </c>
      <c r="B295" s="12" t="s">
        <v>596</v>
      </c>
      <c r="C295" s="21" t="s">
        <v>470</v>
      </c>
      <c r="D295" s="9" t="s">
        <v>21</v>
      </c>
      <c r="E295" s="9" t="s">
        <v>119</v>
      </c>
      <c r="F295" s="13">
        <v>45323</v>
      </c>
      <c r="G295" s="13">
        <v>45505</v>
      </c>
      <c r="H295" s="14">
        <v>170000</v>
      </c>
      <c r="I295" s="14">
        <v>28571.119999999999</v>
      </c>
      <c r="J295" s="14">
        <v>0</v>
      </c>
      <c r="K295" s="14">
        <f t="shared" si="303"/>
        <v>4879</v>
      </c>
      <c r="L295" s="14">
        <f>H295*7.1%</f>
        <v>12070</v>
      </c>
      <c r="M295" s="36">
        <v>890.22</v>
      </c>
      <c r="N295" s="14">
        <f t="shared" ref="N295" si="392">H295*3.04%</f>
        <v>5168</v>
      </c>
      <c r="O295" s="14">
        <f t="shared" si="347"/>
        <v>12053</v>
      </c>
      <c r="P295" s="14">
        <f t="shared" ref="P295:P305" si="393">K295+L295+M295+N295+O295</f>
        <v>35060.22</v>
      </c>
      <c r="Q295" s="14">
        <f>J295</f>
        <v>0</v>
      </c>
      <c r="R295" s="14">
        <f t="shared" ref="R295:R319" si="394">I295+K295+N295+Q295</f>
        <v>38618.120000000003</v>
      </c>
      <c r="S295" s="14">
        <f t="shared" ref="S295:S319" si="395">L295+M295+O295</f>
        <v>25013.22</v>
      </c>
      <c r="T295" s="14">
        <f t="shared" ref="T295:T319" si="396">H295-R295</f>
        <v>131381.88</v>
      </c>
      <c r="U295" s="92"/>
      <c r="V295" s="90"/>
    </row>
    <row r="296" spans="1:22" s="49" customFormat="1" ht="24.95" customHeight="1" x14ac:dyDescent="0.3">
      <c r="A296" s="24" t="s">
        <v>62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92"/>
      <c r="V296" s="90"/>
    </row>
    <row r="297" spans="1:22" s="16" customFormat="1" ht="24.95" customHeight="1" x14ac:dyDescent="0.25">
      <c r="A297" s="9">
        <v>243</v>
      </c>
      <c r="B297" s="12" t="s">
        <v>298</v>
      </c>
      <c r="C297" s="8" t="s">
        <v>347</v>
      </c>
      <c r="D297" s="9" t="s">
        <v>21</v>
      </c>
      <c r="E297" s="18" t="s">
        <v>119</v>
      </c>
      <c r="F297" s="13">
        <v>45352</v>
      </c>
      <c r="G297" s="13">
        <v>45536</v>
      </c>
      <c r="H297" s="14">
        <v>131000</v>
      </c>
      <c r="I297" s="14">
        <v>19397.34</v>
      </c>
      <c r="J297" s="14">
        <v>0</v>
      </c>
      <c r="K297" s="14">
        <f t="shared" si="303"/>
        <v>3759.7</v>
      </c>
      <c r="L297" s="14">
        <f t="shared" ref="L297:L319" si="397">H297*7.1%</f>
        <v>9301</v>
      </c>
      <c r="M297" s="36">
        <v>890.22</v>
      </c>
      <c r="N297" s="14">
        <f t="shared" ref="N297:N319" si="398">H297*3.04%</f>
        <v>3982.4</v>
      </c>
      <c r="O297" s="14">
        <f t="shared" si="347"/>
        <v>9287.9</v>
      </c>
      <c r="P297" s="14">
        <f>K297+L297+M297+N297+O297</f>
        <v>27221.22</v>
      </c>
      <c r="Q297" s="14">
        <f>J297</f>
        <v>0</v>
      </c>
      <c r="R297" s="14">
        <f>I297+K297+N297+Q297</f>
        <v>27139.439999999999</v>
      </c>
      <c r="S297" s="14">
        <f>L297+M297+O297</f>
        <v>19479.12</v>
      </c>
      <c r="T297" s="14">
        <f>H297-R297</f>
        <v>103860.56</v>
      </c>
      <c r="U297" s="92"/>
      <c r="V297" s="90"/>
    </row>
    <row r="298" spans="1:22" s="16" customFormat="1" ht="24.95" customHeight="1" x14ac:dyDescent="0.25">
      <c r="A298" s="9">
        <v>244</v>
      </c>
      <c r="B298" s="12" t="s">
        <v>108</v>
      </c>
      <c r="C298" s="67" t="s">
        <v>311</v>
      </c>
      <c r="D298" s="68" t="s">
        <v>21</v>
      </c>
      <c r="E298" s="72" t="s">
        <v>118</v>
      </c>
      <c r="F298" s="69">
        <v>45200</v>
      </c>
      <c r="G298" s="69">
        <v>45383</v>
      </c>
      <c r="H298" s="70">
        <v>65000</v>
      </c>
      <c r="I298" s="70">
        <v>4084.48</v>
      </c>
      <c r="J298" s="70">
        <v>0</v>
      </c>
      <c r="K298" s="14">
        <f t="shared" si="303"/>
        <v>1865.5</v>
      </c>
      <c r="L298" s="14">
        <f t="shared" si="397"/>
        <v>4615</v>
      </c>
      <c r="M298" s="79">
        <f t="shared" ref="M298:M319" si="399">H298*1.15%</f>
        <v>747.5</v>
      </c>
      <c r="N298" s="14">
        <f t="shared" si="398"/>
        <v>1976</v>
      </c>
      <c r="O298" s="14">
        <f t="shared" si="347"/>
        <v>4608.5</v>
      </c>
      <c r="P298" s="70">
        <f t="shared" si="393"/>
        <v>13812.5</v>
      </c>
      <c r="Q298" s="70">
        <v>8761.4599999999991</v>
      </c>
      <c r="R298" s="70">
        <f t="shared" si="394"/>
        <v>16687.439999999999</v>
      </c>
      <c r="S298" s="70">
        <f t="shared" si="395"/>
        <v>9971</v>
      </c>
      <c r="T298" s="70">
        <f t="shared" si="396"/>
        <v>48312.56</v>
      </c>
      <c r="U298" s="92"/>
      <c r="V298" s="90"/>
    </row>
    <row r="299" spans="1:22" s="16" customFormat="1" ht="24.95" customHeight="1" x14ac:dyDescent="0.25">
      <c r="A299" s="9">
        <v>245</v>
      </c>
      <c r="B299" s="12" t="s">
        <v>72</v>
      </c>
      <c r="C299" s="8" t="s">
        <v>311</v>
      </c>
      <c r="D299" s="9" t="s">
        <v>21</v>
      </c>
      <c r="E299" s="18" t="s">
        <v>119</v>
      </c>
      <c r="F299" s="13">
        <v>45246</v>
      </c>
      <c r="G299" s="13">
        <v>45428</v>
      </c>
      <c r="H299" s="14">
        <v>75000</v>
      </c>
      <c r="I299" s="14">
        <v>6309.38</v>
      </c>
      <c r="J299" s="14">
        <v>0</v>
      </c>
      <c r="K299" s="14">
        <f t="shared" si="303"/>
        <v>2152.5</v>
      </c>
      <c r="L299" s="14">
        <f t="shared" si="397"/>
        <v>5325</v>
      </c>
      <c r="M299" s="36">
        <v>862.5</v>
      </c>
      <c r="N299" s="14">
        <f t="shared" si="398"/>
        <v>2280</v>
      </c>
      <c r="O299" s="14">
        <f t="shared" si="347"/>
        <v>5317.5</v>
      </c>
      <c r="P299" s="14">
        <f t="shared" si="393"/>
        <v>15937.5</v>
      </c>
      <c r="Q299" s="14">
        <f t="shared" ref="Q299:Q305" si="400">J299</f>
        <v>0</v>
      </c>
      <c r="R299" s="14">
        <f t="shared" si="394"/>
        <v>10741.88</v>
      </c>
      <c r="S299" s="14">
        <f t="shared" si="395"/>
        <v>11505</v>
      </c>
      <c r="T299" s="14">
        <f t="shared" si="396"/>
        <v>64258.12</v>
      </c>
      <c r="U299" s="92"/>
      <c r="V299" s="90"/>
    </row>
    <row r="300" spans="1:22" s="16" customFormat="1" ht="24.95" customHeight="1" x14ac:dyDescent="0.25">
      <c r="A300" s="9">
        <v>246</v>
      </c>
      <c r="B300" s="12" t="s">
        <v>84</v>
      </c>
      <c r="C300" s="8" t="s">
        <v>312</v>
      </c>
      <c r="D300" s="9" t="s">
        <v>21</v>
      </c>
      <c r="E300" s="18" t="s">
        <v>118</v>
      </c>
      <c r="F300" s="13">
        <v>45323</v>
      </c>
      <c r="G300" s="13">
        <v>45505</v>
      </c>
      <c r="H300" s="14">
        <v>60000</v>
      </c>
      <c r="I300" s="14">
        <v>3486.68</v>
      </c>
      <c r="J300" s="14">
        <v>0</v>
      </c>
      <c r="K300" s="14">
        <f t="shared" si="303"/>
        <v>1722</v>
      </c>
      <c r="L300" s="14">
        <f t="shared" si="397"/>
        <v>4260</v>
      </c>
      <c r="M300" s="56">
        <f t="shared" si="399"/>
        <v>690</v>
      </c>
      <c r="N300" s="14">
        <f t="shared" si="398"/>
        <v>1824</v>
      </c>
      <c r="O300" s="14">
        <f t="shared" si="347"/>
        <v>4254</v>
      </c>
      <c r="P300" s="14">
        <f t="shared" si="393"/>
        <v>12750</v>
      </c>
      <c r="Q300" s="14">
        <f t="shared" si="400"/>
        <v>0</v>
      </c>
      <c r="R300" s="14">
        <f t="shared" si="394"/>
        <v>7032.68</v>
      </c>
      <c r="S300" s="14">
        <f t="shared" si="395"/>
        <v>9204</v>
      </c>
      <c r="T300" s="14">
        <f t="shared" si="396"/>
        <v>52967.32</v>
      </c>
      <c r="U300" s="92"/>
      <c r="V300" s="90"/>
    </row>
    <row r="301" spans="1:22" s="16" customFormat="1" ht="24.95" customHeight="1" x14ac:dyDescent="0.25">
      <c r="A301" s="9">
        <v>247</v>
      </c>
      <c r="B301" s="12" t="s">
        <v>597</v>
      </c>
      <c r="C301" s="67" t="s">
        <v>312</v>
      </c>
      <c r="D301" s="68" t="s">
        <v>21</v>
      </c>
      <c r="E301" s="72" t="s">
        <v>119</v>
      </c>
      <c r="F301" s="69">
        <v>45215</v>
      </c>
      <c r="G301" s="69">
        <v>45398</v>
      </c>
      <c r="H301" s="70">
        <v>60000</v>
      </c>
      <c r="I301" s="70">
        <v>3486.68</v>
      </c>
      <c r="J301" s="70">
        <v>0</v>
      </c>
      <c r="K301" s="14">
        <f t="shared" si="303"/>
        <v>1722</v>
      </c>
      <c r="L301" s="14">
        <f t="shared" si="397"/>
        <v>4260</v>
      </c>
      <c r="M301" s="79">
        <f t="shared" si="399"/>
        <v>690</v>
      </c>
      <c r="N301" s="14">
        <f t="shared" si="398"/>
        <v>1824</v>
      </c>
      <c r="O301" s="14">
        <f t="shared" si="347"/>
        <v>4254</v>
      </c>
      <c r="P301" s="70">
        <f t="shared" si="393"/>
        <v>12750</v>
      </c>
      <c r="Q301" s="70">
        <v>6646</v>
      </c>
      <c r="R301" s="70">
        <f t="shared" si="394"/>
        <v>13678.68</v>
      </c>
      <c r="S301" s="70">
        <f t="shared" si="395"/>
        <v>9204</v>
      </c>
      <c r="T301" s="70">
        <f t="shared" si="396"/>
        <v>46321.32</v>
      </c>
      <c r="U301" s="92"/>
      <c r="V301" s="90"/>
    </row>
    <row r="302" spans="1:22" s="16" customFormat="1" ht="24.95" customHeight="1" x14ac:dyDescent="0.25">
      <c r="A302" s="9">
        <v>248</v>
      </c>
      <c r="B302" s="12" t="s">
        <v>598</v>
      </c>
      <c r="C302" s="67" t="s">
        <v>312</v>
      </c>
      <c r="D302" s="68" t="s">
        <v>21</v>
      </c>
      <c r="E302" s="72" t="s">
        <v>118</v>
      </c>
      <c r="F302" s="69">
        <v>45200</v>
      </c>
      <c r="G302" s="69">
        <v>45383</v>
      </c>
      <c r="H302" s="70">
        <v>60000</v>
      </c>
      <c r="I302" s="70">
        <v>3486.68</v>
      </c>
      <c r="J302" s="70">
        <v>0</v>
      </c>
      <c r="K302" s="14">
        <f t="shared" si="303"/>
        <v>1722</v>
      </c>
      <c r="L302" s="14">
        <f t="shared" si="397"/>
        <v>4260</v>
      </c>
      <c r="M302" s="79">
        <f t="shared" si="399"/>
        <v>690</v>
      </c>
      <c r="N302" s="14">
        <f t="shared" si="398"/>
        <v>1824</v>
      </c>
      <c r="O302" s="14">
        <f t="shared" si="347"/>
        <v>4254</v>
      </c>
      <c r="P302" s="70">
        <f t="shared" si="393"/>
        <v>12750</v>
      </c>
      <c r="Q302" s="70">
        <f t="shared" si="400"/>
        <v>0</v>
      </c>
      <c r="R302" s="70">
        <f t="shared" si="394"/>
        <v>7032.68</v>
      </c>
      <c r="S302" s="70">
        <f t="shared" si="395"/>
        <v>9204</v>
      </c>
      <c r="T302" s="70">
        <f t="shared" si="396"/>
        <v>52967.32</v>
      </c>
      <c r="U302" s="92"/>
      <c r="V302" s="90"/>
    </row>
    <row r="303" spans="1:22" s="16" customFormat="1" ht="24.95" customHeight="1" x14ac:dyDescent="0.25">
      <c r="A303" s="9">
        <v>249</v>
      </c>
      <c r="B303" s="12" t="s">
        <v>74</v>
      </c>
      <c r="C303" s="67" t="s">
        <v>312</v>
      </c>
      <c r="D303" s="68" t="s">
        <v>21</v>
      </c>
      <c r="E303" s="72" t="s">
        <v>118</v>
      </c>
      <c r="F303" s="69">
        <v>45215</v>
      </c>
      <c r="G303" s="69">
        <v>45398</v>
      </c>
      <c r="H303" s="70">
        <v>60000</v>
      </c>
      <c r="I303" s="70">
        <v>3486.68</v>
      </c>
      <c r="J303" s="70">
        <v>0</v>
      </c>
      <c r="K303" s="14">
        <f t="shared" si="303"/>
        <v>1722</v>
      </c>
      <c r="L303" s="14">
        <f t="shared" si="397"/>
        <v>4260</v>
      </c>
      <c r="M303" s="79">
        <f t="shared" si="399"/>
        <v>690</v>
      </c>
      <c r="N303" s="14">
        <f t="shared" si="398"/>
        <v>1824</v>
      </c>
      <c r="O303" s="14">
        <f t="shared" si="347"/>
        <v>4254</v>
      </c>
      <c r="P303" s="70">
        <f t="shared" si="393"/>
        <v>12750</v>
      </c>
      <c r="Q303" s="70">
        <f t="shared" si="400"/>
        <v>0</v>
      </c>
      <c r="R303" s="70">
        <f t="shared" si="394"/>
        <v>7032.68</v>
      </c>
      <c r="S303" s="70">
        <f t="shared" si="395"/>
        <v>9204</v>
      </c>
      <c r="T303" s="70">
        <f t="shared" si="396"/>
        <v>52967.32</v>
      </c>
      <c r="U303" s="92"/>
      <c r="V303" s="90"/>
    </row>
    <row r="304" spans="1:22" s="16" customFormat="1" ht="24.95" customHeight="1" x14ac:dyDescent="0.25">
      <c r="A304" s="9">
        <v>250</v>
      </c>
      <c r="B304" s="12" t="s">
        <v>143</v>
      </c>
      <c r="C304" s="8" t="s">
        <v>312</v>
      </c>
      <c r="D304" s="9" t="s">
        <v>21</v>
      </c>
      <c r="E304" s="18" t="s">
        <v>119</v>
      </c>
      <c r="F304" s="13">
        <v>45323</v>
      </c>
      <c r="G304" s="13">
        <v>45505</v>
      </c>
      <c r="H304" s="14">
        <v>60000</v>
      </c>
      <c r="I304" s="14">
        <v>3486.68</v>
      </c>
      <c r="J304" s="14">
        <v>0</v>
      </c>
      <c r="K304" s="14">
        <f t="shared" si="303"/>
        <v>1722</v>
      </c>
      <c r="L304" s="14">
        <f t="shared" si="397"/>
        <v>4260</v>
      </c>
      <c r="M304" s="56">
        <f t="shared" si="399"/>
        <v>690</v>
      </c>
      <c r="N304" s="14">
        <f t="shared" si="398"/>
        <v>1824</v>
      </c>
      <c r="O304" s="14">
        <f t="shared" si="347"/>
        <v>4254</v>
      </c>
      <c r="P304" s="14">
        <f t="shared" si="393"/>
        <v>12750</v>
      </c>
      <c r="Q304" s="14">
        <f t="shared" si="400"/>
        <v>0</v>
      </c>
      <c r="R304" s="14">
        <f t="shared" si="394"/>
        <v>7032.68</v>
      </c>
      <c r="S304" s="14">
        <f t="shared" si="395"/>
        <v>9204</v>
      </c>
      <c r="T304" s="14">
        <f t="shared" si="396"/>
        <v>52967.32</v>
      </c>
      <c r="U304" s="92"/>
      <c r="V304" s="90"/>
    </row>
    <row r="305" spans="1:22" s="16" customFormat="1" ht="24.95" customHeight="1" x14ac:dyDescent="0.25">
      <c r="A305" s="9">
        <v>251</v>
      </c>
      <c r="B305" s="12" t="s">
        <v>221</v>
      </c>
      <c r="C305" s="8" t="s">
        <v>312</v>
      </c>
      <c r="D305" s="9" t="s">
        <v>21</v>
      </c>
      <c r="E305" s="18" t="s">
        <v>118</v>
      </c>
      <c r="F305" s="13">
        <v>45236</v>
      </c>
      <c r="G305" s="13">
        <v>45418</v>
      </c>
      <c r="H305" s="14">
        <v>55000</v>
      </c>
      <c r="I305" s="14">
        <v>2559.6799999999998</v>
      </c>
      <c r="J305" s="14">
        <v>0</v>
      </c>
      <c r="K305" s="14">
        <f t="shared" si="303"/>
        <v>1578.5</v>
      </c>
      <c r="L305" s="14">
        <f t="shared" si="397"/>
        <v>3905</v>
      </c>
      <c r="M305" s="56">
        <f t="shared" si="399"/>
        <v>632.5</v>
      </c>
      <c r="N305" s="14">
        <f t="shared" si="398"/>
        <v>1672</v>
      </c>
      <c r="O305" s="14">
        <f t="shared" si="347"/>
        <v>3899.5</v>
      </c>
      <c r="P305" s="14">
        <f t="shared" si="393"/>
        <v>11687.5</v>
      </c>
      <c r="Q305" s="14">
        <f t="shared" si="400"/>
        <v>0</v>
      </c>
      <c r="R305" s="14">
        <f t="shared" si="394"/>
        <v>5810.18</v>
      </c>
      <c r="S305" s="14">
        <f t="shared" si="395"/>
        <v>8437</v>
      </c>
      <c r="T305" s="14">
        <f t="shared" si="396"/>
        <v>49189.82</v>
      </c>
      <c r="U305" s="92"/>
      <c r="V305" s="90"/>
    </row>
    <row r="306" spans="1:22" s="16" customFormat="1" ht="24.95" customHeight="1" x14ac:dyDescent="0.25">
      <c r="A306" s="9">
        <v>252</v>
      </c>
      <c r="B306" s="12" t="s">
        <v>248</v>
      </c>
      <c r="C306" s="8" t="s">
        <v>249</v>
      </c>
      <c r="D306" s="9" t="s">
        <v>21</v>
      </c>
      <c r="E306" s="18" t="s">
        <v>119</v>
      </c>
      <c r="F306" s="13">
        <v>45323</v>
      </c>
      <c r="G306" s="13">
        <v>45505</v>
      </c>
      <c r="H306" s="14">
        <v>72500</v>
      </c>
      <c r="I306" s="14">
        <v>5838.93</v>
      </c>
      <c r="J306" s="14">
        <v>0</v>
      </c>
      <c r="K306" s="14">
        <f t="shared" si="303"/>
        <v>2080.75</v>
      </c>
      <c r="L306" s="14">
        <f t="shared" si="397"/>
        <v>5147.5</v>
      </c>
      <c r="M306" s="56">
        <f t="shared" si="399"/>
        <v>833.75</v>
      </c>
      <c r="N306" s="14">
        <f t="shared" si="398"/>
        <v>2204</v>
      </c>
      <c r="O306" s="14">
        <f t="shared" si="347"/>
        <v>5140.25</v>
      </c>
      <c r="P306" s="14">
        <f>K306+L306+M306+N306+O306</f>
        <v>15406.25</v>
      </c>
      <c r="Q306" s="14">
        <v>0</v>
      </c>
      <c r="R306" s="14">
        <f>I306+K306+N306+Q306</f>
        <v>10123.68</v>
      </c>
      <c r="S306" s="14">
        <f>L306+M306+O306</f>
        <v>11121.5</v>
      </c>
      <c r="T306" s="14">
        <f>H306-R306</f>
        <v>62376.32</v>
      </c>
      <c r="U306" s="92"/>
      <c r="V306" s="90"/>
    </row>
    <row r="307" spans="1:22" s="16" customFormat="1" ht="24.95" customHeight="1" x14ac:dyDescent="0.25">
      <c r="A307" s="9">
        <v>253</v>
      </c>
      <c r="B307" s="12" t="s">
        <v>262</v>
      </c>
      <c r="C307" s="8" t="s">
        <v>249</v>
      </c>
      <c r="D307" s="9" t="s">
        <v>21</v>
      </c>
      <c r="E307" s="18" t="s">
        <v>119</v>
      </c>
      <c r="F307" s="13">
        <v>45323</v>
      </c>
      <c r="G307" s="13">
        <v>45505</v>
      </c>
      <c r="H307" s="14">
        <v>65000</v>
      </c>
      <c r="I307" s="14">
        <v>4427.58</v>
      </c>
      <c r="J307" s="14">
        <v>0</v>
      </c>
      <c r="K307" s="14">
        <f t="shared" si="303"/>
        <v>1865.5</v>
      </c>
      <c r="L307" s="14">
        <f t="shared" si="397"/>
        <v>4615</v>
      </c>
      <c r="M307" s="56">
        <f t="shared" si="399"/>
        <v>747.5</v>
      </c>
      <c r="N307" s="14">
        <f t="shared" si="398"/>
        <v>1976</v>
      </c>
      <c r="O307" s="14">
        <f t="shared" si="347"/>
        <v>4608.5</v>
      </c>
      <c r="P307" s="14">
        <f t="shared" ref="P307" si="401">K307+L307+M307+N307+O307</f>
        <v>13812.5</v>
      </c>
      <c r="Q307" s="14">
        <f t="shared" ref="Q307" si="402">J307</f>
        <v>0</v>
      </c>
      <c r="R307" s="14">
        <f t="shared" ref="R307" si="403">I307+K307+N307+Q307</f>
        <v>8269.08</v>
      </c>
      <c r="S307" s="14">
        <f t="shared" ref="S307" si="404">L307+M307+O307</f>
        <v>9971</v>
      </c>
      <c r="T307" s="14">
        <f t="shared" ref="T307" si="405">H307-R307</f>
        <v>56730.92</v>
      </c>
      <c r="U307" s="92"/>
      <c r="V307" s="90"/>
    </row>
    <row r="308" spans="1:22" s="16" customFormat="1" ht="24.95" customHeight="1" x14ac:dyDescent="0.25">
      <c r="A308" s="9">
        <v>254</v>
      </c>
      <c r="B308" s="12" t="s">
        <v>385</v>
      </c>
      <c r="C308" s="8" t="s">
        <v>386</v>
      </c>
      <c r="D308" s="9" t="s">
        <v>21</v>
      </c>
      <c r="E308" s="18" t="s">
        <v>119</v>
      </c>
      <c r="F308" s="13">
        <v>45323</v>
      </c>
      <c r="G308" s="13">
        <v>45505</v>
      </c>
      <c r="H308" s="14">
        <v>55000</v>
      </c>
      <c r="I308" s="14">
        <v>2559.6799999999998</v>
      </c>
      <c r="J308" s="14">
        <v>0</v>
      </c>
      <c r="K308" s="14">
        <f t="shared" si="303"/>
        <v>1578.5</v>
      </c>
      <c r="L308" s="14">
        <f t="shared" si="397"/>
        <v>3905</v>
      </c>
      <c r="M308" s="56">
        <f t="shared" si="399"/>
        <v>632.5</v>
      </c>
      <c r="N308" s="14">
        <f t="shared" si="398"/>
        <v>1672</v>
      </c>
      <c r="O308" s="14">
        <f t="shared" si="347"/>
        <v>3899.5</v>
      </c>
      <c r="P308" s="14">
        <f t="shared" ref="P308:P310" si="406">K308+L308+M308+N308+O308</f>
        <v>11687.5</v>
      </c>
      <c r="Q308" s="14">
        <v>5346</v>
      </c>
      <c r="R308" s="14">
        <f t="shared" ref="R308:R310" si="407">I308+K308+N308+Q308</f>
        <v>11156.18</v>
      </c>
      <c r="S308" s="14">
        <f t="shared" ref="S308:S310" si="408">L308+M308+O308</f>
        <v>8437</v>
      </c>
      <c r="T308" s="14">
        <f t="shared" ref="T308:T310" si="409">H308-R308</f>
        <v>43843.82</v>
      </c>
      <c r="U308" s="92"/>
      <c r="V308" s="90"/>
    </row>
    <row r="309" spans="1:22" s="16" customFormat="1" ht="24.95" customHeight="1" x14ac:dyDescent="0.25">
      <c r="A309" s="9">
        <v>255</v>
      </c>
      <c r="B309" s="12" t="s">
        <v>261</v>
      </c>
      <c r="C309" s="8" t="s">
        <v>314</v>
      </c>
      <c r="D309" s="9" t="s">
        <v>21</v>
      </c>
      <c r="E309" s="18" t="s">
        <v>119</v>
      </c>
      <c r="F309" s="13">
        <v>45323</v>
      </c>
      <c r="G309" s="13">
        <v>45505</v>
      </c>
      <c r="H309" s="14">
        <v>65000</v>
      </c>
      <c r="I309" s="14">
        <v>4427.58</v>
      </c>
      <c r="J309" s="14">
        <v>0</v>
      </c>
      <c r="K309" s="14">
        <f t="shared" si="303"/>
        <v>1865.5</v>
      </c>
      <c r="L309" s="14">
        <f t="shared" si="397"/>
        <v>4615</v>
      </c>
      <c r="M309" s="56">
        <f t="shared" si="399"/>
        <v>747.5</v>
      </c>
      <c r="N309" s="14">
        <f t="shared" si="398"/>
        <v>1976</v>
      </c>
      <c r="O309" s="14">
        <f t="shared" si="347"/>
        <v>4608.5</v>
      </c>
      <c r="P309" s="14">
        <f t="shared" si="406"/>
        <v>13812.5</v>
      </c>
      <c r="Q309" s="14">
        <f t="shared" ref="Q309:Q312" si="410">J309</f>
        <v>0</v>
      </c>
      <c r="R309" s="14">
        <f t="shared" si="407"/>
        <v>8269.08</v>
      </c>
      <c r="S309" s="14">
        <f>L309+M309+O309</f>
        <v>9971</v>
      </c>
      <c r="T309" s="14">
        <f t="shared" si="409"/>
        <v>56730.92</v>
      </c>
      <c r="U309" s="92"/>
      <c r="V309" s="90"/>
    </row>
    <row r="310" spans="1:22" s="16" customFormat="1" ht="24.95" customHeight="1" x14ac:dyDescent="0.25">
      <c r="A310" s="9">
        <v>256</v>
      </c>
      <c r="B310" s="50" t="s">
        <v>442</v>
      </c>
      <c r="C310" s="51" t="s">
        <v>249</v>
      </c>
      <c r="D310" s="52" t="s">
        <v>21</v>
      </c>
      <c r="E310" s="55" t="s">
        <v>119</v>
      </c>
      <c r="F310" s="53">
        <v>45231</v>
      </c>
      <c r="G310" s="53">
        <v>45413</v>
      </c>
      <c r="H310" s="54">
        <v>55000</v>
      </c>
      <c r="I310" s="54">
        <v>2559.6799999999998</v>
      </c>
      <c r="J310" s="54">
        <v>0</v>
      </c>
      <c r="K310" s="14">
        <f t="shared" si="303"/>
        <v>1578.5</v>
      </c>
      <c r="L310" s="14">
        <f t="shared" si="397"/>
        <v>3905</v>
      </c>
      <c r="M310" s="56">
        <f t="shared" si="399"/>
        <v>632.5</v>
      </c>
      <c r="N310" s="14">
        <f t="shared" si="398"/>
        <v>1672</v>
      </c>
      <c r="O310" s="14">
        <f t="shared" si="347"/>
        <v>3899.5</v>
      </c>
      <c r="P310" s="54">
        <f t="shared" si="406"/>
        <v>11687.5</v>
      </c>
      <c r="Q310" s="54">
        <f t="shared" si="410"/>
        <v>0</v>
      </c>
      <c r="R310" s="54">
        <f t="shared" si="407"/>
        <v>5810.18</v>
      </c>
      <c r="S310" s="54">
        <f t="shared" si="408"/>
        <v>8437</v>
      </c>
      <c r="T310" s="54">
        <f t="shared" si="409"/>
        <v>49189.82</v>
      </c>
      <c r="U310" s="92"/>
      <c r="V310" s="90"/>
    </row>
    <row r="311" spans="1:22" s="16" customFormat="1" ht="24.95" customHeight="1" x14ac:dyDescent="0.25">
      <c r="A311" s="9">
        <v>257</v>
      </c>
      <c r="B311" s="50" t="s">
        <v>443</v>
      </c>
      <c r="C311" s="74" t="s">
        <v>249</v>
      </c>
      <c r="D311" s="75" t="s">
        <v>21</v>
      </c>
      <c r="E311" s="76" t="s">
        <v>119</v>
      </c>
      <c r="F311" s="80">
        <v>45209</v>
      </c>
      <c r="G311" s="80">
        <v>45392</v>
      </c>
      <c r="H311" s="77">
        <v>75000</v>
      </c>
      <c r="I311" s="77">
        <v>6309.38</v>
      </c>
      <c r="J311" s="77">
        <v>0</v>
      </c>
      <c r="K311" s="14">
        <f t="shared" si="303"/>
        <v>2152.5</v>
      </c>
      <c r="L311" s="14">
        <f t="shared" si="397"/>
        <v>5325</v>
      </c>
      <c r="M311" s="71">
        <v>862.5</v>
      </c>
      <c r="N311" s="14">
        <f t="shared" si="398"/>
        <v>2280</v>
      </c>
      <c r="O311" s="14">
        <f t="shared" si="347"/>
        <v>5317.5</v>
      </c>
      <c r="P311" s="77">
        <f>K311+L311+M311+N311+O311</f>
        <v>15937.5</v>
      </c>
      <c r="Q311" s="77">
        <f t="shared" si="410"/>
        <v>0</v>
      </c>
      <c r="R311" s="77">
        <f>I311+K311+N311+Q311</f>
        <v>10741.88</v>
      </c>
      <c r="S311" s="77">
        <f>L311+M311+O311</f>
        <v>11505</v>
      </c>
      <c r="T311" s="77">
        <f>H311-R311</f>
        <v>64258.12</v>
      </c>
      <c r="U311" s="92"/>
      <c r="V311" s="90"/>
    </row>
    <row r="312" spans="1:22" s="16" customFormat="1" ht="24.95" customHeight="1" x14ac:dyDescent="0.25">
      <c r="A312" s="9">
        <v>258</v>
      </c>
      <c r="B312" s="50" t="s">
        <v>447</v>
      </c>
      <c r="C312" s="51" t="s">
        <v>249</v>
      </c>
      <c r="D312" s="52" t="s">
        <v>21</v>
      </c>
      <c r="E312" s="55" t="s">
        <v>118</v>
      </c>
      <c r="F312" s="53">
        <v>45231</v>
      </c>
      <c r="G312" s="53">
        <v>45413</v>
      </c>
      <c r="H312" s="54">
        <v>80000</v>
      </c>
      <c r="I312" s="54">
        <v>7400.87</v>
      </c>
      <c r="J312" s="54">
        <v>0</v>
      </c>
      <c r="K312" s="14">
        <f t="shared" si="303"/>
        <v>2296</v>
      </c>
      <c r="L312" s="14">
        <f t="shared" si="397"/>
        <v>5680</v>
      </c>
      <c r="M312" s="36">
        <v>890.22</v>
      </c>
      <c r="N312" s="14">
        <f t="shared" si="398"/>
        <v>2432</v>
      </c>
      <c r="O312" s="14">
        <f t="shared" si="347"/>
        <v>5672</v>
      </c>
      <c r="P312" s="54">
        <f t="shared" ref="P312:P319" si="411">K312+L312+M312+N312+O312</f>
        <v>16970.22</v>
      </c>
      <c r="Q312" s="54">
        <f t="shared" si="410"/>
        <v>0</v>
      </c>
      <c r="R312" s="54">
        <f t="shared" ref="R312:R313" si="412">I312+K312+N312+Q312</f>
        <v>12128.87</v>
      </c>
      <c r="S312" s="54">
        <f t="shared" ref="S312:S313" si="413">L312+M312+O312</f>
        <v>12242.22</v>
      </c>
      <c r="T312" s="54">
        <f t="shared" ref="T312:T313" si="414">H312-R312</f>
        <v>67871.13</v>
      </c>
      <c r="U312" s="92"/>
      <c r="V312" s="90"/>
    </row>
    <row r="313" spans="1:22" s="60" customFormat="1" ht="24.95" customHeight="1" x14ac:dyDescent="0.25">
      <c r="A313" s="9">
        <v>259</v>
      </c>
      <c r="B313" s="50" t="s">
        <v>599</v>
      </c>
      <c r="C313" s="51" t="s">
        <v>249</v>
      </c>
      <c r="D313" s="52" t="s">
        <v>21</v>
      </c>
      <c r="E313" s="55" t="s">
        <v>119</v>
      </c>
      <c r="F313" s="53">
        <v>45323</v>
      </c>
      <c r="G313" s="53">
        <v>45505</v>
      </c>
      <c r="H313" s="54">
        <v>55000</v>
      </c>
      <c r="I313" s="54">
        <v>2559.6799999999998</v>
      </c>
      <c r="J313" s="54">
        <v>0</v>
      </c>
      <c r="K313" s="14">
        <f t="shared" si="303"/>
        <v>1578.5</v>
      </c>
      <c r="L313" s="14">
        <f t="shared" si="397"/>
        <v>3905</v>
      </c>
      <c r="M313" s="56">
        <f t="shared" si="399"/>
        <v>632.5</v>
      </c>
      <c r="N313" s="14">
        <f t="shared" si="398"/>
        <v>1672</v>
      </c>
      <c r="O313" s="14">
        <f t="shared" si="347"/>
        <v>3899.5</v>
      </c>
      <c r="P313" s="54">
        <f t="shared" si="411"/>
        <v>11687.5</v>
      </c>
      <c r="Q313" s="54">
        <f t="shared" ref="Q313" si="415">J313</f>
        <v>0</v>
      </c>
      <c r="R313" s="54">
        <f t="shared" si="412"/>
        <v>5810.18</v>
      </c>
      <c r="S313" s="54">
        <f t="shared" si="413"/>
        <v>8437</v>
      </c>
      <c r="T313" s="54">
        <f t="shared" si="414"/>
        <v>49189.82</v>
      </c>
      <c r="U313" s="92"/>
      <c r="V313" s="90"/>
    </row>
    <row r="314" spans="1:22" s="16" customFormat="1" ht="24.95" customHeight="1" x14ac:dyDescent="0.25">
      <c r="A314" s="9">
        <v>260</v>
      </c>
      <c r="B314" s="12" t="s">
        <v>600</v>
      </c>
      <c r="C314" s="67" t="s">
        <v>40</v>
      </c>
      <c r="D314" s="68" t="s">
        <v>21</v>
      </c>
      <c r="E314" s="72" t="s">
        <v>118</v>
      </c>
      <c r="F314" s="69">
        <v>45200</v>
      </c>
      <c r="G314" s="69">
        <v>45383</v>
      </c>
      <c r="H314" s="70">
        <v>43000</v>
      </c>
      <c r="I314" s="70">
        <v>866.06</v>
      </c>
      <c r="J314" s="70">
        <v>0</v>
      </c>
      <c r="K314" s="14">
        <f t="shared" si="303"/>
        <v>1234.0999999999999</v>
      </c>
      <c r="L314" s="14">
        <f t="shared" si="397"/>
        <v>3053</v>
      </c>
      <c r="M314" s="79">
        <f t="shared" si="399"/>
        <v>494.5</v>
      </c>
      <c r="N314" s="14">
        <f t="shared" si="398"/>
        <v>1307.2</v>
      </c>
      <c r="O314" s="14">
        <f t="shared" si="347"/>
        <v>3048.7</v>
      </c>
      <c r="P314" s="77">
        <f t="shared" si="411"/>
        <v>9137.5</v>
      </c>
      <c r="Q314" s="70">
        <v>15046</v>
      </c>
      <c r="R314" s="70">
        <f t="shared" si="394"/>
        <v>18453.36</v>
      </c>
      <c r="S314" s="70">
        <f t="shared" si="395"/>
        <v>6596.2</v>
      </c>
      <c r="T314" s="70">
        <f t="shared" si="396"/>
        <v>24546.639999999999</v>
      </c>
      <c r="U314" s="92"/>
      <c r="V314" s="90"/>
    </row>
    <row r="315" spans="1:22" s="16" customFormat="1" ht="24.95" customHeight="1" x14ac:dyDescent="0.25">
      <c r="A315" s="9">
        <v>261</v>
      </c>
      <c r="B315" s="12" t="s">
        <v>508</v>
      </c>
      <c r="C315" s="8" t="s">
        <v>312</v>
      </c>
      <c r="D315" s="9" t="s">
        <v>21</v>
      </c>
      <c r="E315" s="9" t="s">
        <v>118</v>
      </c>
      <c r="F315" s="13">
        <v>45200</v>
      </c>
      <c r="G315" s="13">
        <v>45383</v>
      </c>
      <c r="H315" s="14">
        <v>70000</v>
      </c>
      <c r="I315" s="14">
        <v>5368.48</v>
      </c>
      <c r="J315" s="14">
        <v>0</v>
      </c>
      <c r="K315" s="14">
        <f t="shared" si="303"/>
        <v>2009</v>
      </c>
      <c r="L315" s="14">
        <f t="shared" si="397"/>
        <v>4970</v>
      </c>
      <c r="M315" s="56">
        <f t="shared" si="399"/>
        <v>805</v>
      </c>
      <c r="N315" s="14">
        <f t="shared" si="398"/>
        <v>2128</v>
      </c>
      <c r="O315" s="14">
        <f t="shared" si="347"/>
        <v>4963</v>
      </c>
      <c r="P315" s="54">
        <f t="shared" si="411"/>
        <v>14875</v>
      </c>
      <c r="Q315" s="14">
        <v>0</v>
      </c>
      <c r="R315" s="14">
        <f t="shared" si="394"/>
        <v>9505.48</v>
      </c>
      <c r="S315" s="14">
        <f t="shared" si="395"/>
        <v>10738</v>
      </c>
      <c r="T315" s="14">
        <f t="shared" si="396"/>
        <v>60494.52</v>
      </c>
      <c r="U315" s="92"/>
      <c r="V315" s="90"/>
    </row>
    <row r="316" spans="1:22" s="16" customFormat="1" ht="24.95" customHeight="1" x14ac:dyDescent="0.25">
      <c r="A316" s="9">
        <v>262</v>
      </c>
      <c r="B316" s="12" t="s">
        <v>509</v>
      </c>
      <c r="C316" s="8" t="s">
        <v>312</v>
      </c>
      <c r="D316" s="9" t="s">
        <v>21</v>
      </c>
      <c r="E316" s="52" t="s">
        <v>119</v>
      </c>
      <c r="F316" s="13">
        <v>45200</v>
      </c>
      <c r="G316" s="13">
        <v>45383</v>
      </c>
      <c r="H316" s="14">
        <v>70000</v>
      </c>
      <c r="I316" s="14">
        <v>5368.48</v>
      </c>
      <c r="J316" s="14">
        <v>0</v>
      </c>
      <c r="K316" s="14">
        <f t="shared" si="303"/>
        <v>2009</v>
      </c>
      <c r="L316" s="14">
        <f t="shared" si="397"/>
        <v>4970</v>
      </c>
      <c r="M316" s="56">
        <f t="shared" si="399"/>
        <v>805</v>
      </c>
      <c r="N316" s="14">
        <f t="shared" si="398"/>
        <v>2128</v>
      </c>
      <c r="O316" s="14">
        <f t="shared" si="347"/>
        <v>4963</v>
      </c>
      <c r="P316" s="54">
        <f t="shared" si="411"/>
        <v>14875</v>
      </c>
      <c r="Q316" s="14">
        <v>0</v>
      </c>
      <c r="R316" s="14">
        <f t="shared" si="394"/>
        <v>9505.48</v>
      </c>
      <c r="S316" s="14">
        <f t="shared" si="395"/>
        <v>10738</v>
      </c>
      <c r="T316" s="14">
        <f t="shared" si="396"/>
        <v>60494.52</v>
      </c>
      <c r="U316" s="92"/>
      <c r="V316" s="90"/>
    </row>
    <row r="317" spans="1:22" s="16" customFormat="1" ht="24.95" customHeight="1" x14ac:dyDescent="0.25">
      <c r="A317" s="9">
        <v>263</v>
      </c>
      <c r="B317" s="12" t="s">
        <v>543</v>
      </c>
      <c r="C317" s="8" t="s">
        <v>312</v>
      </c>
      <c r="D317" s="9" t="s">
        <v>21</v>
      </c>
      <c r="E317" s="52" t="s">
        <v>119</v>
      </c>
      <c r="F317" s="13">
        <v>45237</v>
      </c>
      <c r="G317" s="13">
        <v>45419</v>
      </c>
      <c r="H317" s="14">
        <v>60000</v>
      </c>
      <c r="I317" s="14">
        <v>3486.68</v>
      </c>
      <c r="J317" s="14">
        <v>0</v>
      </c>
      <c r="K317" s="14">
        <f t="shared" si="303"/>
        <v>1722</v>
      </c>
      <c r="L317" s="14">
        <f t="shared" si="397"/>
        <v>4260</v>
      </c>
      <c r="M317" s="54">
        <f t="shared" si="399"/>
        <v>690</v>
      </c>
      <c r="N317" s="14">
        <f t="shared" si="398"/>
        <v>1824</v>
      </c>
      <c r="O317" s="14">
        <f t="shared" si="347"/>
        <v>4254</v>
      </c>
      <c r="P317" s="54">
        <f t="shared" si="411"/>
        <v>12750</v>
      </c>
      <c r="Q317" s="14">
        <v>0</v>
      </c>
      <c r="R317" s="14">
        <f t="shared" si="394"/>
        <v>7032.68</v>
      </c>
      <c r="S317" s="14">
        <f t="shared" si="395"/>
        <v>9204</v>
      </c>
      <c r="T317" s="14">
        <f t="shared" si="396"/>
        <v>52967.32</v>
      </c>
      <c r="U317" s="92"/>
      <c r="V317" s="90"/>
    </row>
    <row r="318" spans="1:22" s="16" customFormat="1" ht="24.95" customHeight="1" x14ac:dyDescent="0.25">
      <c r="A318" s="9">
        <v>264</v>
      </c>
      <c r="B318" s="12" t="s">
        <v>556</v>
      </c>
      <c r="C318" s="8" t="s">
        <v>249</v>
      </c>
      <c r="D318" s="9" t="s">
        <v>21</v>
      </c>
      <c r="E318" s="9" t="s">
        <v>118</v>
      </c>
      <c r="F318" s="13">
        <v>45261</v>
      </c>
      <c r="G318" s="13">
        <v>45444</v>
      </c>
      <c r="H318" s="14">
        <v>55000</v>
      </c>
      <c r="I318" s="14">
        <v>2559.6799999999998</v>
      </c>
      <c r="J318" s="14">
        <v>0</v>
      </c>
      <c r="K318" s="14">
        <f t="shared" si="303"/>
        <v>1578.5</v>
      </c>
      <c r="L318" s="14">
        <f t="shared" si="397"/>
        <v>3905</v>
      </c>
      <c r="M318" s="54">
        <f t="shared" si="399"/>
        <v>632.5</v>
      </c>
      <c r="N318" s="14">
        <f t="shared" si="398"/>
        <v>1672</v>
      </c>
      <c r="O318" s="14">
        <f t="shared" si="347"/>
        <v>3899.5</v>
      </c>
      <c r="P318" s="54">
        <f t="shared" si="411"/>
        <v>11687.5</v>
      </c>
      <c r="Q318" s="14">
        <v>0</v>
      </c>
      <c r="R318" s="14">
        <f t="shared" si="394"/>
        <v>5810.18</v>
      </c>
      <c r="S318" s="14">
        <f t="shared" si="395"/>
        <v>8437</v>
      </c>
      <c r="T318" s="14">
        <f t="shared" si="396"/>
        <v>49189.82</v>
      </c>
      <c r="U318" s="92"/>
      <c r="V318" s="90"/>
    </row>
    <row r="319" spans="1:22" s="16" customFormat="1" ht="24.95" customHeight="1" x14ac:dyDescent="0.25">
      <c r="A319" s="9">
        <v>265</v>
      </c>
      <c r="B319" s="12" t="s">
        <v>557</v>
      </c>
      <c r="C319" s="8" t="s">
        <v>249</v>
      </c>
      <c r="D319" s="9" t="s">
        <v>21</v>
      </c>
      <c r="E319" s="52" t="s">
        <v>119</v>
      </c>
      <c r="F319" s="13">
        <v>45261</v>
      </c>
      <c r="G319" s="13">
        <v>45444</v>
      </c>
      <c r="H319" s="14">
        <v>65000</v>
      </c>
      <c r="I319" s="14">
        <v>4427.58</v>
      </c>
      <c r="J319" s="14">
        <v>0</v>
      </c>
      <c r="K319" s="14">
        <f t="shared" si="303"/>
        <v>1865.5</v>
      </c>
      <c r="L319" s="14">
        <f t="shared" si="397"/>
        <v>4615</v>
      </c>
      <c r="M319" s="54">
        <f t="shared" si="399"/>
        <v>747.5</v>
      </c>
      <c r="N319" s="14">
        <f t="shared" si="398"/>
        <v>1976</v>
      </c>
      <c r="O319" s="14">
        <f t="shared" si="347"/>
        <v>4608.5</v>
      </c>
      <c r="P319" s="54">
        <f t="shared" si="411"/>
        <v>13812.5</v>
      </c>
      <c r="Q319" s="14">
        <v>0</v>
      </c>
      <c r="R319" s="14">
        <f t="shared" si="394"/>
        <v>8269.08</v>
      </c>
      <c r="S319" s="14">
        <f t="shared" si="395"/>
        <v>9971</v>
      </c>
      <c r="T319" s="14">
        <f t="shared" si="396"/>
        <v>56730.92</v>
      </c>
      <c r="U319" s="92"/>
      <c r="V319" s="90"/>
    </row>
    <row r="320" spans="1:22" s="49" customFormat="1" ht="24.95" customHeight="1" x14ac:dyDescent="0.3">
      <c r="A320" s="24" t="s">
        <v>471</v>
      </c>
      <c r="B320" s="10"/>
      <c r="C320" s="10"/>
      <c r="D320" s="10"/>
      <c r="E320" s="10"/>
      <c r="F320" s="23"/>
      <c r="G320" s="23"/>
      <c r="H320" s="10"/>
      <c r="I320" s="10"/>
      <c r="J320" s="10"/>
      <c r="K320" s="10"/>
      <c r="L320" s="10"/>
      <c r="M320" s="33"/>
      <c r="N320" s="10"/>
      <c r="O320" s="10"/>
      <c r="P320" s="10"/>
      <c r="Q320" s="10"/>
      <c r="R320" s="10"/>
      <c r="S320" s="10"/>
      <c r="T320" s="10"/>
      <c r="U320" s="92"/>
      <c r="V320" s="90"/>
    </row>
    <row r="321" spans="1:22" s="16" customFormat="1" ht="24.95" customHeight="1" x14ac:dyDescent="0.25">
      <c r="A321" s="34">
        <v>266</v>
      </c>
      <c r="B321" s="12" t="s">
        <v>360</v>
      </c>
      <c r="C321" s="8" t="s">
        <v>361</v>
      </c>
      <c r="D321" s="9" t="s">
        <v>21</v>
      </c>
      <c r="E321" s="18" t="s">
        <v>119</v>
      </c>
      <c r="F321" s="69">
        <v>45292</v>
      </c>
      <c r="G321" s="69">
        <v>45474</v>
      </c>
      <c r="H321" s="14">
        <v>90000</v>
      </c>
      <c r="I321" s="14">
        <v>9753.1200000000008</v>
      </c>
      <c r="J321" s="14">
        <v>0</v>
      </c>
      <c r="K321" s="14">
        <f t="shared" si="303"/>
        <v>2583</v>
      </c>
      <c r="L321" s="14">
        <f>H321*7.1%</f>
        <v>6390</v>
      </c>
      <c r="M321" s="36">
        <v>890.22</v>
      </c>
      <c r="N321" s="14">
        <f t="shared" ref="N321" si="416">H321*3.04%</f>
        <v>2736</v>
      </c>
      <c r="O321" s="14">
        <f t="shared" si="347"/>
        <v>6381</v>
      </c>
      <c r="P321" s="14">
        <f t="shared" ref="P321" si="417">K321+L321+M321+N321+O321</f>
        <v>18980.22</v>
      </c>
      <c r="Q321" s="14">
        <f>J321</f>
        <v>0</v>
      </c>
      <c r="R321" s="14">
        <f t="shared" ref="R321" si="418">I321+K321+N321+Q321</f>
        <v>15072.12</v>
      </c>
      <c r="S321" s="14">
        <f t="shared" ref="S321" si="419">L321+M321+O321</f>
        <v>13661.22</v>
      </c>
      <c r="T321" s="14">
        <f t="shared" ref="T321" si="420">H321-R321</f>
        <v>74927.88</v>
      </c>
      <c r="U321" s="92"/>
      <c r="V321" s="90"/>
    </row>
    <row r="322" spans="1:22" s="48" customFormat="1" ht="24.95" customHeight="1" x14ac:dyDescent="0.3">
      <c r="A322" s="24" t="s">
        <v>272</v>
      </c>
      <c r="B322" s="10"/>
      <c r="C322" s="10"/>
      <c r="D322" s="10"/>
      <c r="E322" s="10"/>
      <c r="F322" s="23"/>
      <c r="G322" s="23"/>
      <c r="H322" s="10"/>
      <c r="I322" s="10"/>
      <c r="J322" s="10"/>
      <c r="K322" s="10"/>
      <c r="L322" s="10"/>
      <c r="M322" s="33"/>
      <c r="N322" s="10"/>
      <c r="O322" s="10"/>
      <c r="P322" s="10"/>
      <c r="Q322" s="10"/>
      <c r="R322" s="10"/>
      <c r="S322" s="10"/>
      <c r="T322" s="10"/>
      <c r="U322" s="92"/>
      <c r="V322" s="90"/>
    </row>
    <row r="323" spans="1:22" s="16" customFormat="1" ht="24.95" customHeight="1" x14ac:dyDescent="0.25">
      <c r="A323" s="9">
        <v>267</v>
      </c>
      <c r="B323" s="12" t="s">
        <v>114</v>
      </c>
      <c r="C323" s="67" t="s">
        <v>313</v>
      </c>
      <c r="D323" s="68" t="s">
        <v>21</v>
      </c>
      <c r="E323" s="72" t="s">
        <v>118</v>
      </c>
      <c r="F323" s="69">
        <v>45200</v>
      </c>
      <c r="G323" s="69">
        <v>45383</v>
      </c>
      <c r="H323" s="70">
        <v>60000</v>
      </c>
      <c r="I323" s="70">
        <v>3486.68</v>
      </c>
      <c r="J323" s="70">
        <v>0</v>
      </c>
      <c r="K323" s="14">
        <f t="shared" si="303"/>
        <v>1722</v>
      </c>
      <c r="L323" s="14">
        <f t="shared" ref="L323:L359" si="421">H323*7.1%</f>
        <v>4260</v>
      </c>
      <c r="M323" s="79">
        <f t="shared" ref="M323:M359" si="422">H323*1.15%</f>
        <v>690</v>
      </c>
      <c r="N323" s="14">
        <f t="shared" ref="N323:N359" si="423">H323*3.04%</f>
        <v>1824</v>
      </c>
      <c r="O323" s="14">
        <f t="shared" si="347"/>
        <v>4254</v>
      </c>
      <c r="P323" s="70">
        <f t="shared" ref="P323:P354" si="424">K323+L323+M323+N323+O323</f>
        <v>12750</v>
      </c>
      <c r="Q323" s="70">
        <f>J323</f>
        <v>0</v>
      </c>
      <c r="R323" s="70">
        <f t="shared" ref="R323:R354" si="425">I323+K323+N323+Q323</f>
        <v>7032.68</v>
      </c>
      <c r="S323" s="70">
        <f t="shared" ref="S323:S354" si="426">L323+M323+O323</f>
        <v>9204</v>
      </c>
      <c r="T323" s="70">
        <f t="shared" ref="T323:T359" si="427">H323-R323</f>
        <v>52967.32</v>
      </c>
      <c r="U323" s="92"/>
      <c r="V323" s="90"/>
    </row>
    <row r="324" spans="1:22" s="16" customFormat="1" ht="24.95" customHeight="1" x14ac:dyDescent="0.25">
      <c r="A324" s="9">
        <v>268</v>
      </c>
      <c r="B324" s="12" t="s">
        <v>601</v>
      </c>
      <c r="C324" s="8" t="s">
        <v>314</v>
      </c>
      <c r="D324" s="9" t="s">
        <v>21</v>
      </c>
      <c r="E324" s="18" t="s">
        <v>119</v>
      </c>
      <c r="F324" s="69">
        <v>45292</v>
      </c>
      <c r="G324" s="69">
        <v>45474</v>
      </c>
      <c r="H324" s="14">
        <v>60000</v>
      </c>
      <c r="I324" s="14">
        <v>3486.68</v>
      </c>
      <c r="J324" s="14">
        <v>0</v>
      </c>
      <c r="K324" s="14">
        <f t="shared" si="303"/>
        <v>1722</v>
      </c>
      <c r="L324" s="14">
        <f t="shared" si="421"/>
        <v>4260</v>
      </c>
      <c r="M324" s="56">
        <f t="shared" si="422"/>
        <v>690</v>
      </c>
      <c r="N324" s="14">
        <f t="shared" si="423"/>
        <v>1824</v>
      </c>
      <c r="O324" s="14">
        <f t="shared" si="347"/>
        <v>4254</v>
      </c>
      <c r="P324" s="14">
        <f t="shared" si="424"/>
        <v>12750</v>
      </c>
      <c r="Q324" s="14">
        <v>8646</v>
      </c>
      <c r="R324" s="14">
        <f t="shared" si="425"/>
        <v>15678.68</v>
      </c>
      <c r="S324" s="14">
        <f t="shared" si="426"/>
        <v>9204</v>
      </c>
      <c r="T324" s="14">
        <f t="shared" si="427"/>
        <v>44321.32</v>
      </c>
      <c r="U324" s="92"/>
      <c r="V324" s="90"/>
    </row>
    <row r="325" spans="1:22" s="16" customFormat="1" ht="24.95" customHeight="1" x14ac:dyDescent="0.25">
      <c r="A325" s="9">
        <v>269</v>
      </c>
      <c r="B325" s="12" t="s">
        <v>602</v>
      </c>
      <c r="C325" s="67" t="s">
        <v>314</v>
      </c>
      <c r="D325" s="68" t="s">
        <v>21</v>
      </c>
      <c r="E325" s="68" t="s">
        <v>118</v>
      </c>
      <c r="F325" s="69">
        <v>45200</v>
      </c>
      <c r="G325" s="69">
        <v>45383</v>
      </c>
      <c r="H325" s="70">
        <v>65000</v>
      </c>
      <c r="I325" s="70">
        <v>4427.58</v>
      </c>
      <c r="J325" s="70">
        <v>0</v>
      </c>
      <c r="K325" s="14">
        <f t="shared" si="303"/>
        <v>1865.5</v>
      </c>
      <c r="L325" s="14">
        <f t="shared" si="421"/>
        <v>4615</v>
      </c>
      <c r="M325" s="79">
        <f t="shared" si="422"/>
        <v>747.5</v>
      </c>
      <c r="N325" s="14">
        <f t="shared" si="423"/>
        <v>1976</v>
      </c>
      <c r="O325" s="14">
        <f t="shared" si="347"/>
        <v>4608.5</v>
      </c>
      <c r="P325" s="70">
        <f t="shared" ref="P325" si="428">K325+L325+M325+N325+O325</f>
        <v>13812.5</v>
      </c>
      <c r="Q325" s="70">
        <v>20777.740000000002</v>
      </c>
      <c r="R325" s="70">
        <f t="shared" ref="R325" si="429">I325+K325+N325+Q325</f>
        <v>29046.82</v>
      </c>
      <c r="S325" s="70">
        <f t="shared" ref="S325" si="430">L325+M325+O325</f>
        <v>9971</v>
      </c>
      <c r="T325" s="70">
        <f t="shared" ref="T325" si="431">H325-R325</f>
        <v>35953.18</v>
      </c>
      <c r="U325" s="92"/>
      <c r="V325" s="90"/>
    </row>
    <row r="326" spans="1:22" s="16" customFormat="1" ht="24.95" customHeight="1" x14ac:dyDescent="0.25">
      <c r="A326" s="9">
        <v>270</v>
      </c>
      <c r="B326" s="12" t="s">
        <v>128</v>
      </c>
      <c r="C326" s="67" t="s">
        <v>314</v>
      </c>
      <c r="D326" s="68" t="s">
        <v>21</v>
      </c>
      <c r="E326" s="68" t="s">
        <v>119</v>
      </c>
      <c r="F326" s="69">
        <v>45200</v>
      </c>
      <c r="G326" s="69">
        <v>45383</v>
      </c>
      <c r="H326" s="70">
        <v>65000</v>
      </c>
      <c r="I326" s="70">
        <v>4084.48</v>
      </c>
      <c r="J326" s="70">
        <v>0</v>
      </c>
      <c r="K326" s="14">
        <f t="shared" si="303"/>
        <v>1865.5</v>
      </c>
      <c r="L326" s="14">
        <f t="shared" si="421"/>
        <v>4615</v>
      </c>
      <c r="M326" s="79">
        <f t="shared" si="422"/>
        <v>747.5</v>
      </c>
      <c r="N326" s="14">
        <f t="shared" si="423"/>
        <v>1976</v>
      </c>
      <c r="O326" s="14">
        <f t="shared" si="347"/>
        <v>4608.5</v>
      </c>
      <c r="P326" s="70">
        <f t="shared" ref="P326" si="432">K326+L326+M326+N326+O326</f>
        <v>13812.5</v>
      </c>
      <c r="Q326" s="70">
        <v>26711.53</v>
      </c>
      <c r="R326" s="70">
        <f t="shared" ref="R326" si="433">I326+K326+N326+Q326</f>
        <v>34637.51</v>
      </c>
      <c r="S326" s="70">
        <f t="shared" ref="S326" si="434">L326+M326+O326</f>
        <v>9971</v>
      </c>
      <c r="T326" s="70">
        <f t="shared" ref="T326" si="435">H326-R326</f>
        <v>30362.49</v>
      </c>
      <c r="U326" s="92"/>
      <c r="V326" s="90"/>
    </row>
    <row r="327" spans="1:22" s="16" customFormat="1" ht="24.95" customHeight="1" x14ac:dyDescent="0.25">
      <c r="A327" s="9">
        <v>271</v>
      </c>
      <c r="B327" s="12" t="s">
        <v>603</v>
      </c>
      <c r="C327" s="67" t="s">
        <v>314</v>
      </c>
      <c r="D327" s="68" t="s">
        <v>21</v>
      </c>
      <c r="E327" s="72" t="s">
        <v>119</v>
      </c>
      <c r="F327" s="69">
        <v>45200</v>
      </c>
      <c r="G327" s="69">
        <v>45383</v>
      </c>
      <c r="H327" s="70">
        <v>65000</v>
      </c>
      <c r="I327" s="70">
        <v>4084.48</v>
      </c>
      <c r="J327" s="70">
        <v>0</v>
      </c>
      <c r="K327" s="14">
        <f t="shared" si="303"/>
        <v>1865.5</v>
      </c>
      <c r="L327" s="14">
        <f t="shared" si="421"/>
        <v>4615</v>
      </c>
      <c r="M327" s="79">
        <f t="shared" si="422"/>
        <v>747.5</v>
      </c>
      <c r="N327" s="14">
        <f t="shared" si="423"/>
        <v>1976</v>
      </c>
      <c r="O327" s="14">
        <f t="shared" si="347"/>
        <v>4608.5</v>
      </c>
      <c r="P327" s="70">
        <f t="shared" si="424"/>
        <v>13812.5</v>
      </c>
      <c r="Q327" s="70">
        <v>20561.12</v>
      </c>
      <c r="R327" s="70">
        <f t="shared" si="425"/>
        <v>28487.1</v>
      </c>
      <c r="S327" s="70">
        <f t="shared" si="426"/>
        <v>9971</v>
      </c>
      <c r="T327" s="70">
        <f t="shared" si="427"/>
        <v>36512.9</v>
      </c>
      <c r="U327" s="92"/>
      <c r="V327" s="90"/>
    </row>
    <row r="328" spans="1:22" s="16" customFormat="1" ht="24.95" customHeight="1" x14ac:dyDescent="0.25">
      <c r="A328" s="9">
        <v>272</v>
      </c>
      <c r="B328" s="12" t="s">
        <v>125</v>
      </c>
      <c r="C328" s="67" t="s">
        <v>314</v>
      </c>
      <c r="D328" s="68" t="s">
        <v>21</v>
      </c>
      <c r="E328" s="72" t="s">
        <v>118</v>
      </c>
      <c r="F328" s="69">
        <v>45200</v>
      </c>
      <c r="G328" s="69">
        <v>45383</v>
      </c>
      <c r="H328" s="70">
        <v>65000</v>
      </c>
      <c r="I328" s="70">
        <v>0</v>
      </c>
      <c r="J328" s="70">
        <v>0</v>
      </c>
      <c r="K328" s="14">
        <f t="shared" si="303"/>
        <v>1865.5</v>
      </c>
      <c r="L328" s="14">
        <f t="shared" si="421"/>
        <v>4615</v>
      </c>
      <c r="M328" s="79">
        <f t="shared" si="422"/>
        <v>747.5</v>
      </c>
      <c r="N328" s="14">
        <f t="shared" si="423"/>
        <v>1976</v>
      </c>
      <c r="O328" s="14">
        <f t="shared" si="347"/>
        <v>4608.5</v>
      </c>
      <c r="P328" s="70">
        <f t="shared" ref="P328" si="436">K328+L328+M328+N328+O328</f>
        <v>13812.5</v>
      </c>
      <c r="Q328" s="70">
        <v>18718.98</v>
      </c>
      <c r="R328" s="70">
        <f t="shared" ref="R328" si="437">I328+K328+N328+Q328</f>
        <v>22560.48</v>
      </c>
      <c r="S328" s="70">
        <f t="shared" ref="S328" si="438">L328+M328+O328</f>
        <v>9971</v>
      </c>
      <c r="T328" s="70">
        <f t="shared" ref="T328" si="439">H328-R328</f>
        <v>42439.519999999997</v>
      </c>
      <c r="U328" s="92"/>
      <c r="V328" s="90"/>
    </row>
    <row r="329" spans="1:22" s="16" customFormat="1" ht="24.95" customHeight="1" x14ac:dyDescent="0.25">
      <c r="A329" s="9">
        <v>273</v>
      </c>
      <c r="B329" s="12" t="s">
        <v>122</v>
      </c>
      <c r="C329" s="67" t="s">
        <v>314</v>
      </c>
      <c r="D329" s="68" t="s">
        <v>21</v>
      </c>
      <c r="E329" s="72" t="s">
        <v>119</v>
      </c>
      <c r="F329" s="69">
        <v>45200</v>
      </c>
      <c r="G329" s="69">
        <v>45383</v>
      </c>
      <c r="H329" s="70">
        <v>65000</v>
      </c>
      <c r="I329" s="70">
        <v>0</v>
      </c>
      <c r="J329" s="70">
        <v>0</v>
      </c>
      <c r="K329" s="14">
        <f t="shared" si="303"/>
        <v>1865.5</v>
      </c>
      <c r="L329" s="14">
        <f t="shared" si="421"/>
        <v>4615</v>
      </c>
      <c r="M329" s="79">
        <f t="shared" si="422"/>
        <v>747.5</v>
      </c>
      <c r="N329" s="14">
        <f t="shared" si="423"/>
        <v>1976</v>
      </c>
      <c r="O329" s="14">
        <f t="shared" si="347"/>
        <v>4608.5</v>
      </c>
      <c r="P329" s="70">
        <f t="shared" si="424"/>
        <v>13812.5</v>
      </c>
      <c r="Q329" s="70">
        <v>10046</v>
      </c>
      <c r="R329" s="70">
        <f t="shared" si="425"/>
        <v>13887.5</v>
      </c>
      <c r="S329" s="70">
        <f t="shared" si="426"/>
        <v>9971</v>
      </c>
      <c r="T329" s="70">
        <f t="shared" si="427"/>
        <v>51112.5</v>
      </c>
      <c r="U329" s="92"/>
      <c r="V329" s="90"/>
    </row>
    <row r="330" spans="1:22" s="16" customFormat="1" ht="24.95" customHeight="1" x14ac:dyDescent="0.25">
      <c r="A330" s="9">
        <v>274</v>
      </c>
      <c r="B330" s="12" t="s">
        <v>133</v>
      </c>
      <c r="C330" s="8" t="s">
        <v>313</v>
      </c>
      <c r="D330" s="9" t="s">
        <v>21</v>
      </c>
      <c r="E330" s="9" t="s">
        <v>118</v>
      </c>
      <c r="F330" s="69">
        <v>45292</v>
      </c>
      <c r="G330" s="69">
        <v>45474</v>
      </c>
      <c r="H330" s="14">
        <v>45000</v>
      </c>
      <c r="I330" s="14">
        <v>1148.33</v>
      </c>
      <c r="J330" s="14">
        <v>0</v>
      </c>
      <c r="K330" s="14">
        <f t="shared" si="303"/>
        <v>1291.5</v>
      </c>
      <c r="L330" s="14">
        <f t="shared" si="421"/>
        <v>3195</v>
      </c>
      <c r="M330" s="56">
        <f t="shared" si="422"/>
        <v>517.5</v>
      </c>
      <c r="N330" s="14">
        <f t="shared" si="423"/>
        <v>1368</v>
      </c>
      <c r="O330" s="14">
        <f t="shared" si="347"/>
        <v>3190.5</v>
      </c>
      <c r="P330" s="14">
        <f t="shared" si="424"/>
        <v>9562.5</v>
      </c>
      <c r="Q330" s="14">
        <v>16923.91</v>
      </c>
      <c r="R330" s="14">
        <f t="shared" si="425"/>
        <v>20731.740000000002</v>
      </c>
      <c r="S330" s="14">
        <f t="shared" si="426"/>
        <v>6903</v>
      </c>
      <c r="T330" s="14">
        <f t="shared" si="427"/>
        <v>24268.26</v>
      </c>
      <c r="U330" s="92"/>
      <c r="V330" s="90"/>
    </row>
    <row r="331" spans="1:22" s="16" customFormat="1" ht="24.95" customHeight="1" x14ac:dyDescent="0.25">
      <c r="A331" s="9">
        <v>275</v>
      </c>
      <c r="B331" s="12" t="s">
        <v>113</v>
      </c>
      <c r="C331" s="67" t="s">
        <v>313</v>
      </c>
      <c r="D331" s="68" t="s">
        <v>21</v>
      </c>
      <c r="E331" s="72" t="s">
        <v>118</v>
      </c>
      <c r="F331" s="69">
        <v>45200</v>
      </c>
      <c r="G331" s="69">
        <v>45383</v>
      </c>
      <c r="H331" s="70">
        <v>45500</v>
      </c>
      <c r="I331" s="70">
        <v>704.25</v>
      </c>
      <c r="J331" s="70">
        <v>0</v>
      </c>
      <c r="K331" s="14">
        <f t="shared" si="303"/>
        <v>1305.8499999999999</v>
      </c>
      <c r="L331" s="14">
        <f t="shared" si="421"/>
        <v>3230.5</v>
      </c>
      <c r="M331" s="79">
        <f t="shared" si="422"/>
        <v>523.25</v>
      </c>
      <c r="N331" s="14">
        <f t="shared" si="423"/>
        <v>1383.2</v>
      </c>
      <c r="O331" s="14">
        <f t="shared" si="347"/>
        <v>3225.95</v>
      </c>
      <c r="P331" s="70">
        <f t="shared" si="424"/>
        <v>9668.75</v>
      </c>
      <c r="Q331" s="70">
        <v>21398.1</v>
      </c>
      <c r="R331" s="70">
        <f t="shared" si="425"/>
        <v>24791.4</v>
      </c>
      <c r="S331" s="70">
        <f t="shared" si="426"/>
        <v>6979.7</v>
      </c>
      <c r="T331" s="70">
        <f t="shared" si="427"/>
        <v>20708.599999999999</v>
      </c>
      <c r="U331" s="92"/>
      <c r="V331" s="90"/>
    </row>
    <row r="332" spans="1:22" s="16" customFormat="1" ht="24.95" customHeight="1" x14ac:dyDescent="0.25">
      <c r="A332" s="9">
        <v>276</v>
      </c>
      <c r="B332" s="12" t="s">
        <v>112</v>
      </c>
      <c r="C332" s="67" t="s">
        <v>313</v>
      </c>
      <c r="D332" s="68" t="s">
        <v>21</v>
      </c>
      <c r="E332" s="72" t="s">
        <v>119</v>
      </c>
      <c r="F332" s="69">
        <v>45200</v>
      </c>
      <c r="G332" s="69">
        <v>45383</v>
      </c>
      <c r="H332" s="70">
        <v>45500</v>
      </c>
      <c r="I332" s="70">
        <v>1218.8900000000001</v>
      </c>
      <c r="J332" s="70">
        <v>0</v>
      </c>
      <c r="K332" s="14">
        <f t="shared" si="303"/>
        <v>1305.8499999999999</v>
      </c>
      <c r="L332" s="14">
        <f t="shared" si="421"/>
        <v>3230.5</v>
      </c>
      <c r="M332" s="79">
        <f t="shared" si="422"/>
        <v>523.25</v>
      </c>
      <c r="N332" s="14">
        <f t="shared" si="423"/>
        <v>1383.2</v>
      </c>
      <c r="O332" s="14">
        <f t="shared" si="347"/>
        <v>3225.95</v>
      </c>
      <c r="P332" s="70">
        <f t="shared" si="424"/>
        <v>9668.75</v>
      </c>
      <c r="Q332" s="70">
        <v>15046</v>
      </c>
      <c r="R332" s="70">
        <f t="shared" si="425"/>
        <v>18953.939999999999</v>
      </c>
      <c r="S332" s="70">
        <f t="shared" si="426"/>
        <v>6979.7</v>
      </c>
      <c r="T332" s="70">
        <f t="shared" si="427"/>
        <v>26546.06</v>
      </c>
      <c r="U332" s="92"/>
      <c r="V332" s="90"/>
    </row>
    <row r="333" spans="1:22" s="16" customFormat="1" ht="24.95" customHeight="1" x14ac:dyDescent="0.25">
      <c r="A333" s="9">
        <v>277</v>
      </c>
      <c r="B333" s="12" t="s">
        <v>604</v>
      </c>
      <c r="C333" s="8" t="s">
        <v>314</v>
      </c>
      <c r="D333" s="9" t="s">
        <v>21</v>
      </c>
      <c r="E333" s="18" t="s">
        <v>119</v>
      </c>
      <c r="F333" s="69">
        <v>45294</v>
      </c>
      <c r="G333" s="69">
        <v>45476</v>
      </c>
      <c r="H333" s="14">
        <v>65000</v>
      </c>
      <c r="I333" s="14">
        <v>4427.58</v>
      </c>
      <c r="J333" s="14">
        <v>0</v>
      </c>
      <c r="K333" s="14">
        <f t="shared" si="303"/>
        <v>1865.5</v>
      </c>
      <c r="L333" s="14">
        <f t="shared" si="421"/>
        <v>4615</v>
      </c>
      <c r="M333" s="56">
        <f t="shared" si="422"/>
        <v>747.5</v>
      </c>
      <c r="N333" s="14">
        <f t="shared" si="423"/>
        <v>1976</v>
      </c>
      <c r="O333" s="14">
        <f t="shared" si="347"/>
        <v>4608.5</v>
      </c>
      <c r="P333" s="14">
        <f t="shared" ref="P333" si="440">K333+L333+M333+N333+O333</f>
        <v>13812.5</v>
      </c>
      <c r="Q333" s="14">
        <v>10046</v>
      </c>
      <c r="R333" s="14">
        <f t="shared" ref="R333" si="441">I333+K333+N333+Q333</f>
        <v>18315.080000000002</v>
      </c>
      <c r="S333" s="14">
        <f t="shared" ref="S333" si="442">L333+M333+O333</f>
        <v>9971</v>
      </c>
      <c r="T333" s="14">
        <f t="shared" ref="T333" si="443">H333-R333</f>
        <v>46684.92</v>
      </c>
      <c r="U333" s="92"/>
      <c r="V333" s="90"/>
    </row>
    <row r="334" spans="1:22" s="16" customFormat="1" ht="24.95" customHeight="1" x14ac:dyDescent="0.25">
      <c r="A334" s="9">
        <v>278</v>
      </c>
      <c r="B334" s="12" t="s">
        <v>234</v>
      </c>
      <c r="C334" s="8" t="s">
        <v>314</v>
      </c>
      <c r="D334" s="9" t="s">
        <v>21</v>
      </c>
      <c r="E334" s="18" t="s">
        <v>118</v>
      </c>
      <c r="F334" s="53">
        <v>45231</v>
      </c>
      <c r="G334" s="53">
        <v>45413</v>
      </c>
      <c r="H334" s="14">
        <v>65000</v>
      </c>
      <c r="I334" s="14">
        <v>0</v>
      </c>
      <c r="J334" s="14">
        <v>0</v>
      </c>
      <c r="K334" s="14">
        <f t="shared" si="303"/>
        <v>1865.5</v>
      </c>
      <c r="L334" s="14">
        <f t="shared" si="421"/>
        <v>4615</v>
      </c>
      <c r="M334" s="56">
        <f t="shared" si="422"/>
        <v>747.5</v>
      </c>
      <c r="N334" s="14">
        <f t="shared" si="423"/>
        <v>1976</v>
      </c>
      <c r="O334" s="14">
        <f t="shared" ref="O334:O359" si="444">H334*7.09%</f>
        <v>4608.5</v>
      </c>
      <c r="P334" s="14">
        <f t="shared" si="424"/>
        <v>13812.5</v>
      </c>
      <c r="Q334" s="14">
        <v>26603.03</v>
      </c>
      <c r="R334" s="14">
        <f t="shared" si="425"/>
        <v>30444.53</v>
      </c>
      <c r="S334" s="14">
        <f t="shared" si="426"/>
        <v>9971</v>
      </c>
      <c r="T334" s="14">
        <f t="shared" si="427"/>
        <v>34555.47</v>
      </c>
      <c r="U334" s="92"/>
      <c r="V334" s="90"/>
    </row>
    <row r="335" spans="1:22" s="16" customFormat="1" ht="24.95" customHeight="1" x14ac:dyDescent="0.25">
      <c r="A335" s="9">
        <v>279</v>
      </c>
      <c r="B335" s="12" t="s">
        <v>235</v>
      </c>
      <c r="C335" s="8" t="s">
        <v>117</v>
      </c>
      <c r="D335" s="9" t="s">
        <v>21</v>
      </c>
      <c r="E335" s="18" t="s">
        <v>119</v>
      </c>
      <c r="F335" s="53">
        <v>45231</v>
      </c>
      <c r="G335" s="53">
        <v>45413</v>
      </c>
      <c r="H335" s="14">
        <v>60000</v>
      </c>
      <c r="I335" s="14">
        <v>3486.68</v>
      </c>
      <c r="J335" s="14">
        <v>0</v>
      </c>
      <c r="K335" s="14">
        <f t="shared" si="303"/>
        <v>1722</v>
      </c>
      <c r="L335" s="14">
        <f t="shared" si="421"/>
        <v>4260</v>
      </c>
      <c r="M335" s="56">
        <f t="shared" si="422"/>
        <v>690</v>
      </c>
      <c r="N335" s="14">
        <f t="shared" si="423"/>
        <v>1824</v>
      </c>
      <c r="O335" s="14">
        <f t="shared" si="444"/>
        <v>4254</v>
      </c>
      <c r="P335" s="14">
        <f t="shared" si="424"/>
        <v>12750</v>
      </c>
      <c r="Q335" s="14">
        <f t="shared" ref="Q335" si="445">J335</f>
        <v>0</v>
      </c>
      <c r="R335" s="14">
        <f t="shared" si="425"/>
        <v>7032.68</v>
      </c>
      <c r="S335" s="14">
        <f t="shared" si="426"/>
        <v>9204</v>
      </c>
      <c r="T335" s="14">
        <f t="shared" si="427"/>
        <v>52967.32</v>
      </c>
      <c r="U335" s="92"/>
      <c r="V335" s="90"/>
    </row>
    <row r="336" spans="1:22" s="16" customFormat="1" ht="24.95" customHeight="1" x14ac:dyDescent="0.25">
      <c r="A336" s="9">
        <v>280</v>
      </c>
      <c r="B336" s="12" t="s">
        <v>236</v>
      </c>
      <c r="C336" s="8" t="s">
        <v>314</v>
      </c>
      <c r="D336" s="9" t="s">
        <v>21</v>
      </c>
      <c r="E336" s="18" t="s">
        <v>118</v>
      </c>
      <c r="F336" s="53">
        <v>45231</v>
      </c>
      <c r="G336" s="53">
        <v>45413</v>
      </c>
      <c r="H336" s="14">
        <v>65000</v>
      </c>
      <c r="I336" s="14">
        <v>4084.48</v>
      </c>
      <c r="J336" s="14">
        <v>0</v>
      </c>
      <c r="K336" s="14">
        <f t="shared" si="303"/>
        <v>1865.5</v>
      </c>
      <c r="L336" s="14">
        <f t="shared" si="421"/>
        <v>4615</v>
      </c>
      <c r="M336" s="56">
        <f t="shared" si="422"/>
        <v>747.5</v>
      </c>
      <c r="N336" s="14">
        <f t="shared" si="423"/>
        <v>1976</v>
      </c>
      <c r="O336" s="14">
        <f t="shared" si="444"/>
        <v>4608.5</v>
      </c>
      <c r="P336" s="14">
        <f t="shared" ref="P336" si="446">K336+L336+M336+N336+O336</f>
        <v>13812.5</v>
      </c>
      <c r="Q336" s="14">
        <v>1715.46</v>
      </c>
      <c r="R336" s="14">
        <f t="shared" ref="R336" si="447">I336+K336+N336+Q336</f>
        <v>9641.44</v>
      </c>
      <c r="S336" s="14">
        <f t="shared" ref="S336" si="448">L336+M336+O336</f>
        <v>9971</v>
      </c>
      <c r="T336" s="14">
        <f t="shared" ref="T336" si="449">H336-R336</f>
        <v>55358.559999999998</v>
      </c>
      <c r="U336" s="92"/>
      <c r="V336" s="90"/>
    </row>
    <row r="337" spans="1:22" s="16" customFormat="1" ht="24.95" customHeight="1" x14ac:dyDescent="0.25">
      <c r="A337" s="9">
        <v>281</v>
      </c>
      <c r="B337" s="12" t="s">
        <v>251</v>
      </c>
      <c r="C337" s="8" t="s">
        <v>314</v>
      </c>
      <c r="D337" s="9" t="s">
        <v>21</v>
      </c>
      <c r="E337" s="18" t="s">
        <v>118</v>
      </c>
      <c r="F337" s="69">
        <v>45292</v>
      </c>
      <c r="G337" s="69">
        <v>45474</v>
      </c>
      <c r="H337" s="14">
        <v>90000</v>
      </c>
      <c r="I337" s="14">
        <v>9753.1200000000008</v>
      </c>
      <c r="J337" s="14">
        <v>0</v>
      </c>
      <c r="K337" s="14">
        <f t="shared" si="303"/>
        <v>2583</v>
      </c>
      <c r="L337" s="14">
        <f t="shared" si="421"/>
        <v>6390</v>
      </c>
      <c r="M337" s="36">
        <v>890.22</v>
      </c>
      <c r="N337" s="14">
        <f t="shared" si="423"/>
        <v>2736</v>
      </c>
      <c r="O337" s="14">
        <f t="shared" si="444"/>
        <v>6381</v>
      </c>
      <c r="P337" s="14">
        <f t="shared" ref="P337:P338" si="450">K337+L337+M337+N337+O337</f>
        <v>18980.22</v>
      </c>
      <c r="Q337" s="14">
        <f>J337</f>
        <v>0</v>
      </c>
      <c r="R337" s="14">
        <f t="shared" ref="R337:R338" si="451">I337+K337+N337+Q337</f>
        <v>15072.12</v>
      </c>
      <c r="S337" s="14">
        <f>L337+M337+O337</f>
        <v>13661.22</v>
      </c>
      <c r="T337" s="14">
        <f t="shared" ref="T337:T338" si="452">H337-R337</f>
        <v>74927.88</v>
      </c>
      <c r="U337" s="92"/>
      <c r="V337" s="90"/>
    </row>
    <row r="338" spans="1:22" s="16" customFormat="1" ht="24.95" customHeight="1" x14ac:dyDescent="0.25">
      <c r="A338" s="9">
        <v>282</v>
      </c>
      <c r="B338" s="12" t="s">
        <v>278</v>
      </c>
      <c r="C338" s="8" t="s">
        <v>315</v>
      </c>
      <c r="D338" s="9" t="s">
        <v>21</v>
      </c>
      <c r="E338" s="18" t="s">
        <v>119</v>
      </c>
      <c r="F338" s="13">
        <v>45371</v>
      </c>
      <c r="G338" s="13">
        <v>45555</v>
      </c>
      <c r="H338" s="14">
        <v>45000</v>
      </c>
      <c r="I338" s="14">
        <v>1148.33</v>
      </c>
      <c r="J338" s="14">
        <v>0</v>
      </c>
      <c r="K338" s="14">
        <f t="shared" si="303"/>
        <v>1291.5</v>
      </c>
      <c r="L338" s="14">
        <f t="shared" si="421"/>
        <v>3195</v>
      </c>
      <c r="M338" s="56">
        <f t="shared" si="422"/>
        <v>517.5</v>
      </c>
      <c r="N338" s="14">
        <f t="shared" si="423"/>
        <v>1368</v>
      </c>
      <c r="O338" s="14">
        <f t="shared" si="444"/>
        <v>3190.5</v>
      </c>
      <c r="P338" s="14">
        <f t="shared" si="450"/>
        <v>9562.5</v>
      </c>
      <c r="Q338" s="14">
        <v>0</v>
      </c>
      <c r="R338" s="14">
        <f t="shared" si="451"/>
        <v>3807.83</v>
      </c>
      <c r="S338" s="14">
        <f t="shared" ref="S338" si="453">L338+M338+O338</f>
        <v>6903</v>
      </c>
      <c r="T338" s="14">
        <f t="shared" si="452"/>
        <v>41192.17</v>
      </c>
      <c r="U338" s="92"/>
      <c r="V338" s="90"/>
    </row>
    <row r="339" spans="1:22" s="16" customFormat="1" ht="24.95" customHeight="1" x14ac:dyDescent="0.25">
      <c r="A339" s="9">
        <v>283</v>
      </c>
      <c r="B339" s="12" t="s">
        <v>286</v>
      </c>
      <c r="C339" s="8" t="s">
        <v>315</v>
      </c>
      <c r="D339" s="9" t="s">
        <v>21</v>
      </c>
      <c r="E339" s="18" t="s">
        <v>119</v>
      </c>
      <c r="F339" s="13">
        <v>45359</v>
      </c>
      <c r="G339" s="13">
        <v>45543</v>
      </c>
      <c r="H339" s="14">
        <v>45000</v>
      </c>
      <c r="I339" s="14">
        <v>1148.33</v>
      </c>
      <c r="J339" s="14">
        <v>0</v>
      </c>
      <c r="K339" s="14">
        <f t="shared" si="303"/>
        <v>1291.5</v>
      </c>
      <c r="L339" s="14">
        <f t="shared" si="421"/>
        <v>3195</v>
      </c>
      <c r="M339" s="56">
        <f t="shared" si="422"/>
        <v>517.5</v>
      </c>
      <c r="N339" s="14">
        <f t="shared" si="423"/>
        <v>1368</v>
      </c>
      <c r="O339" s="14">
        <f t="shared" si="444"/>
        <v>3190.5</v>
      </c>
      <c r="P339" s="14">
        <f t="shared" ref="P339" si="454">K339+L339+M339+N339+O339</f>
        <v>9562.5</v>
      </c>
      <c r="Q339" s="14">
        <v>0</v>
      </c>
      <c r="R339" s="14">
        <f t="shared" ref="R339" si="455">I339+K339+N339+Q339</f>
        <v>3807.83</v>
      </c>
      <c r="S339" s="14">
        <f t="shared" ref="S339" si="456">L339+M339+O339</f>
        <v>6903</v>
      </c>
      <c r="T339" s="14">
        <f t="shared" ref="T339" si="457">H339-R339</f>
        <v>41192.17</v>
      </c>
      <c r="U339" s="92"/>
      <c r="V339" s="90"/>
    </row>
    <row r="340" spans="1:22" s="16" customFormat="1" ht="24.95" customHeight="1" x14ac:dyDescent="0.25">
      <c r="A340" s="9">
        <v>284</v>
      </c>
      <c r="B340" s="12" t="s">
        <v>287</v>
      </c>
      <c r="C340" s="8" t="s">
        <v>315</v>
      </c>
      <c r="D340" s="9" t="s">
        <v>21</v>
      </c>
      <c r="E340" s="18" t="s">
        <v>119</v>
      </c>
      <c r="F340" s="13">
        <v>45371</v>
      </c>
      <c r="G340" s="13">
        <v>45555</v>
      </c>
      <c r="H340" s="14">
        <v>45000</v>
      </c>
      <c r="I340" s="14">
        <v>1148.33</v>
      </c>
      <c r="J340" s="14">
        <v>0</v>
      </c>
      <c r="K340" s="14">
        <f t="shared" si="303"/>
        <v>1291.5</v>
      </c>
      <c r="L340" s="14">
        <f t="shared" si="421"/>
        <v>3195</v>
      </c>
      <c r="M340" s="56">
        <f t="shared" si="422"/>
        <v>517.5</v>
      </c>
      <c r="N340" s="14">
        <f t="shared" si="423"/>
        <v>1368</v>
      </c>
      <c r="O340" s="14">
        <f t="shared" si="444"/>
        <v>3190.5</v>
      </c>
      <c r="P340" s="14">
        <f t="shared" ref="P340:P341" si="458">K340+L340+M340+N340+O340</f>
        <v>9562.5</v>
      </c>
      <c r="Q340" s="14">
        <v>5016</v>
      </c>
      <c r="R340" s="14">
        <f t="shared" ref="R340:R341" si="459">I340+K340+N340+Q340</f>
        <v>8823.83</v>
      </c>
      <c r="S340" s="14">
        <f t="shared" ref="S340:S341" si="460">L340+M340+O340</f>
        <v>6903</v>
      </c>
      <c r="T340" s="14">
        <f t="shared" ref="T340:T341" si="461">H340-R340</f>
        <v>36176.17</v>
      </c>
      <c r="U340" s="92"/>
      <c r="V340" s="90"/>
    </row>
    <row r="341" spans="1:22" s="16" customFormat="1" ht="24.95" customHeight="1" x14ac:dyDescent="0.25">
      <c r="A341" s="9">
        <v>285</v>
      </c>
      <c r="B341" s="12" t="s">
        <v>296</v>
      </c>
      <c r="C341" s="8" t="s">
        <v>315</v>
      </c>
      <c r="D341" s="9" t="s">
        <v>21</v>
      </c>
      <c r="E341" s="18" t="s">
        <v>118</v>
      </c>
      <c r="F341" s="13">
        <v>45359</v>
      </c>
      <c r="G341" s="13">
        <v>45543</v>
      </c>
      <c r="H341" s="14">
        <v>48000</v>
      </c>
      <c r="I341" s="14">
        <v>1571.73</v>
      </c>
      <c r="J341" s="14">
        <v>0</v>
      </c>
      <c r="K341" s="14">
        <f t="shared" si="303"/>
        <v>1377.6</v>
      </c>
      <c r="L341" s="14">
        <f t="shared" si="421"/>
        <v>3408</v>
      </c>
      <c r="M341" s="56">
        <f t="shared" si="422"/>
        <v>552</v>
      </c>
      <c r="N341" s="14">
        <f t="shared" si="423"/>
        <v>1459.2</v>
      </c>
      <c r="O341" s="14">
        <f t="shared" si="444"/>
        <v>3403.2</v>
      </c>
      <c r="P341" s="14">
        <f t="shared" si="458"/>
        <v>10200</v>
      </c>
      <c r="Q341" s="14">
        <v>7426</v>
      </c>
      <c r="R341" s="14">
        <f t="shared" si="459"/>
        <v>11834.53</v>
      </c>
      <c r="S341" s="14">
        <f t="shared" si="460"/>
        <v>7363.2</v>
      </c>
      <c r="T341" s="14">
        <f t="shared" si="461"/>
        <v>36165.47</v>
      </c>
      <c r="U341" s="92"/>
      <c r="V341" s="90"/>
    </row>
    <row r="342" spans="1:22" s="16" customFormat="1" ht="24.95" customHeight="1" x14ac:dyDescent="0.25">
      <c r="A342" s="9">
        <v>286</v>
      </c>
      <c r="B342" s="12" t="s">
        <v>297</v>
      </c>
      <c r="C342" s="8" t="s">
        <v>314</v>
      </c>
      <c r="D342" s="9" t="s">
        <v>21</v>
      </c>
      <c r="E342" s="18" t="s">
        <v>119</v>
      </c>
      <c r="F342" s="13">
        <v>45371</v>
      </c>
      <c r="G342" s="13">
        <v>45555</v>
      </c>
      <c r="H342" s="14">
        <v>60000</v>
      </c>
      <c r="I342" s="14">
        <v>2800.49</v>
      </c>
      <c r="J342" s="14">
        <v>0</v>
      </c>
      <c r="K342" s="14">
        <f t="shared" si="303"/>
        <v>1722</v>
      </c>
      <c r="L342" s="14">
        <f t="shared" si="421"/>
        <v>4260</v>
      </c>
      <c r="M342" s="56">
        <f t="shared" si="422"/>
        <v>690</v>
      </c>
      <c r="N342" s="14">
        <f t="shared" si="423"/>
        <v>1824</v>
      </c>
      <c r="O342" s="14">
        <f t="shared" si="444"/>
        <v>4254</v>
      </c>
      <c r="P342" s="14">
        <f t="shared" ref="P342" si="462">K342+L342+M342+N342+O342</f>
        <v>12750</v>
      </c>
      <c r="Q342" s="14">
        <v>3430.92</v>
      </c>
      <c r="R342" s="14">
        <f t="shared" ref="R342" si="463">I342+K342+N342+Q342</f>
        <v>9777.41</v>
      </c>
      <c r="S342" s="14">
        <f t="shared" ref="S342" si="464">L342+M342+O342</f>
        <v>9204</v>
      </c>
      <c r="T342" s="14">
        <f t="shared" ref="T342" si="465">H342-R342</f>
        <v>50222.59</v>
      </c>
      <c r="U342" s="92"/>
      <c r="V342" s="90"/>
    </row>
    <row r="343" spans="1:22" s="16" customFormat="1" ht="24.95" customHeight="1" x14ac:dyDescent="0.25">
      <c r="A343" s="9">
        <v>287</v>
      </c>
      <c r="B343" s="12" t="s">
        <v>324</v>
      </c>
      <c r="C343" s="8" t="s">
        <v>117</v>
      </c>
      <c r="D343" s="9" t="s">
        <v>21</v>
      </c>
      <c r="E343" s="18" t="s">
        <v>118</v>
      </c>
      <c r="F343" s="53">
        <v>45231</v>
      </c>
      <c r="G343" s="53">
        <v>45413</v>
      </c>
      <c r="H343" s="14">
        <v>60000</v>
      </c>
      <c r="I343" s="14">
        <v>3486.68</v>
      </c>
      <c r="J343" s="14">
        <v>0</v>
      </c>
      <c r="K343" s="14">
        <f t="shared" si="303"/>
        <v>1722</v>
      </c>
      <c r="L343" s="14">
        <f t="shared" si="421"/>
        <v>4260</v>
      </c>
      <c r="M343" s="56">
        <f t="shared" si="422"/>
        <v>690</v>
      </c>
      <c r="N343" s="14">
        <f t="shared" si="423"/>
        <v>1824</v>
      </c>
      <c r="O343" s="14">
        <f t="shared" si="444"/>
        <v>4254</v>
      </c>
      <c r="P343" s="14">
        <f t="shared" ref="P343" si="466">K343+L343+M343+N343+O343</f>
        <v>12750</v>
      </c>
      <c r="Q343" s="14">
        <f t="shared" ref="Q343" si="467">J343</f>
        <v>0</v>
      </c>
      <c r="R343" s="14">
        <f t="shared" ref="R343" si="468">I343+K343+N343+Q343</f>
        <v>7032.68</v>
      </c>
      <c r="S343" s="14">
        <f t="shared" ref="S343" si="469">L343+M343+O343</f>
        <v>9204</v>
      </c>
      <c r="T343" s="14">
        <f t="shared" ref="T343" si="470">H343-R343</f>
        <v>52967.32</v>
      </c>
      <c r="U343" s="92"/>
      <c r="V343" s="90"/>
    </row>
    <row r="344" spans="1:22" s="16" customFormat="1" ht="24.95" customHeight="1" x14ac:dyDescent="0.25">
      <c r="A344" s="9">
        <v>288</v>
      </c>
      <c r="B344" s="12" t="s">
        <v>325</v>
      </c>
      <c r="C344" s="8" t="s">
        <v>117</v>
      </c>
      <c r="D344" s="9" t="s">
        <v>21</v>
      </c>
      <c r="E344" s="18" t="s">
        <v>118</v>
      </c>
      <c r="F344" s="53">
        <v>45231</v>
      </c>
      <c r="G344" s="53">
        <v>45413</v>
      </c>
      <c r="H344" s="14">
        <v>90000</v>
      </c>
      <c r="I344" s="14">
        <v>9753.1200000000008</v>
      </c>
      <c r="J344" s="14">
        <v>0</v>
      </c>
      <c r="K344" s="14">
        <f t="shared" si="303"/>
        <v>2583</v>
      </c>
      <c r="L344" s="14">
        <f t="shared" si="421"/>
        <v>6390</v>
      </c>
      <c r="M344" s="36">
        <v>890.22</v>
      </c>
      <c r="N344" s="14">
        <f t="shared" si="423"/>
        <v>2736</v>
      </c>
      <c r="O344" s="14">
        <f t="shared" si="444"/>
        <v>6381</v>
      </c>
      <c r="P344" s="14">
        <f>K344+L344+M344+N344+O344</f>
        <v>18980.22</v>
      </c>
      <c r="Q344" s="14">
        <f>J344</f>
        <v>0</v>
      </c>
      <c r="R344" s="14">
        <f>I344+K344+N344+Q344</f>
        <v>15072.12</v>
      </c>
      <c r="S344" s="14">
        <f>L344+M344+O344</f>
        <v>13661.22</v>
      </c>
      <c r="T344" s="14">
        <f>H344-R344</f>
        <v>74927.88</v>
      </c>
      <c r="U344" s="92"/>
      <c r="V344" s="90"/>
    </row>
    <row r="345" spans="1:22" s="16" customFormat="1" ht="24.95" customHeight="1" x14ac:dyDescent="0.25">
      <c r="A345" s="9">
        <v>289</v>
      </c>
      <c r="B345" s="12" t="s">
        <v>350</v>
      </c>
      <c r="C345" s="8" t="s">
        <v>351</v>
      </c>
      <c r="D345" s="9" t="s">
        <v>21</v>
      </c>
      <c r="E345" s="18" t="s">
        <v>119</v>
      </c>
      <c r="F345" s="13">
        <v>45280</v>
      </c>
      <c r="G345" s="13">
        <v>45463</v>
      </c>
      <c r="H345" s="14">
        <v>55000</v>
      </c>
      <c r="I345" s="14">
        <v>2302.36</v>
      </c>
      <c r="J345" s="14">
        <v>0</v>
      </c>
      <c r="K345" s="14">
        <f t="shared" si="303"/>
        <v>1578.5</v>
      </c>
      <c r="L345" s="14">
        <f t="shared" si="421"/>
        <v>3905</v>
      </c>
      <c r="M345" s="56">
        <f t="shared" si="422"/>
        <v>632.5</v>
      </c>
      <c r="N345" s="14">
        <f t="shared" si="423"/>
        <v>1672</v>
      </c>
      <c r="O345" s="14">
        <f t="shared" si="444"/>
        <v>3899.5</v>
      </c>
      <c r="P345" s="14">
        <f t="shared" ref="P345" si="471">K345+L345+M345+N345+O345</f>
        <v>11687.5</v>
      </c>
      <c r="Q345" s="14">
        <v>1715.46</v>
      </c>
      <c r="R345" s="14">
        <f t="shared" ref="R345" si="472">I345+K345+N345+Q345</f>
        <v>7268.32</v>
      </c>
      <c r="S345" s="14">
        <f t="shared" ref="S345" si="473">L345+M345+O345</f>
        <v>8437</v>
      </c>
      <c r="T345" s="14">
        <f t="shared" ref="T345" si="474">H345-R345</f>
        <v>47731.68</v>
      </c>
      <c r="U345" s="92"/>
      <c r="V345" s="90"/>
    </row>
    <row r="346" spans="1:22" s="16" customFormat="1" ht="24.95" customHeight="1" x14ac:dyDescent="0.25">
      <c r="A346" s="9">
        <v>290</v>
      </c>
      <c r="B346" s="12" t="s">
        <v>472</v>
      </c>
      <c r="C346" s="8" t="s">
        <v>117</v>
      </c>
      <c r="D346" s="9" t="s">
        <v>21</v>
      </c>
      <c r="E346" s="18" t="s">
        <v>119</v>
      </c>
      <c r="F346" s="13">
        <v>45272</v>
      </c>
      <c r="G346" s="13">
        <v>45455</v>
      </c>
      <c r="H346" s="14">
        <v>75000</v>
      </c>
      <c r="I346" s="14">
        <v>6309.38</v>
      </c>
      <c r="J346" s="14">
        <v>0</v>
      </c>
      <c r="K346" s="14">
        <f t="shared" si="303"/>
        <v>2152.5</v>
      </c>
      <c r="L346" s="14">
        <f t="shared" si="421"/>
        <v>5325</v>
      </c>
      <c r="M346" s="36">
        <v>862.5</v>
      </c>
      <c r="N346" s="14">
        <f t="shared" si="423"/>
        <v>2280</v>
      </c>
      <c r="O346" s="14">
        <f t="shared" si="444"/>
        <v>5317.5</v>
      </c>
      <c r="P346" s="14">
        <f t="shared" ref="P346:P347" si="475">K346+L346+M346+N346+O346</f>
        <v>15937.5</v>
      </c>
      <c r="Q346" s="14">
        <v>0</v>
      </c>
      <c r="R346" s="14">
        <f t="shared" ref="R346:R347" si="476">I346+K346+N346+Q346</f>
        <v>10741.88</v>
      </c>
      <c r="S346" s="14">
        <f t="shared" ref="S346:S347" si="477">L346+M346+O346</f>
        <v>11505</v>
      </c>
      <c r="T346" s="14">
        <f t="shared" ref="T346:T347" si="478">H346-R346</f>
        <v>64258.12</v>
      </c>
      <c r="U346" s="92"/>
      <c r="V346" s="90"/>
    </row>
    <row r="347" spans="1:22" s="16" customFormat="1" ht="24.95" customHeight="1" x14ac:dyDescent="0.25">
      <c r="A347" s="9">
        <v>291</v>
      </c>
      <c r="B347" s="12" t="s">
        <v>372</v>
      </c>
      <c r="C347" s="8" t="s">
        <v>117</v>
      </c>
      <c r="D347" s="9" t="s">
        <v>21</v>
      </c>
      <c r="E347" s="18" t="s">
        <v>118</v>
      </c>
      <c r="F347" s="69">
        <v>45292</v>
      </c>
      <c r="G347" s="69">
        <v>45474</v>
      </c>
      <c r="H347" s="14">
        <v>80000</v>
      </c>
      <c r="I347" s="14">
        <v>7400.87</v>
      </c>
      <c r="J347" s="14">
        <v>0</v>
      </c>
      <c r="K347" s="14">
        <f t="shared" si="303"/>
        <v>2296</v>
      </c>
      <c r="L347" s="14">
        <f t="shared" si="421"/>
        <v>5680</v>
      </c>
      <c r="M347" s="36">
        <v>890.22</v>
      </c>
      <c r="N347" s="14">
        <f t="shared" si="423"/>
        <v>2432</v>
      </c>
      <c r="O347" s="14">
        <f t="shared" si="444"/>
        <v>5672</v>
      </c>
      <c r="P347" s="14">
        <f t="shared" si="475"/>
        <v>16970.22</v>
      </c>
      <c r="Q347" s="14">
        <f t="shared" ref="Q347" si="479">J347</f>
        <v>0</v>
      </c>
      <c r="R347" s="14">
        <f t="shared" si="476"/>
        <v>12128.87</v>
      </c>
      <c r="S347" s="14">
        <f t="shared" si="477"/>
        <v>12242.22</v>
      </c>
      <c r="T347" s="14">
        <f t="shared" si="478"/>
        <v>67871.13</v>
      </c>
      <c r="U347" s="92"/>
      <c r="V347" s="90"/>
    </row>
    <row r="348" spans="1:22" s="16" customFormat="1" ht="24.95" customHeight="1" x14ac:dyDescent="0.25">
      <c r="A348" s="9">
        <v>292</v>
      </c>
      <c r="B348" s="12" t="s">
        <v>373</v>
      </c>
      <c r="C348" s="8" t="s">
        <v>117</v>
      </c>
      <c r="D348" s="9" t="s">
        <v>21</v>
      </c>
      <c r="E348" s="18" t="s">
        <v>118</v>
      </c>
      <c r="F348" s="69">
        <v>45292</v>
      </c>
      <c r="G348" s="69">
        <v>45474</v>
      </c>
      <c r="H348" s="14">
        <v>80000</v>
      </c>
      <c r="I348" s="14">
        <v>7400.87</v>
      </c>
      <c r="J348" s="14">
        <v>0</v>
      </c>
      <c r="K348" s="14">
        <f t="shared" si="303"/>
        <v>2296</v>
      </c>
      <c r="L348" s="14">
        <f t="shared" si="421"/>
        <v>5680</v>
      </c>
      <c r="M348" s="36">
        <v>890.22</v>
      </c>
      <c r="N348" s="14">
        <f t="shared" si="423"/>
        <v>2432</v>
      </c>
      <c r="O348" s="14">
        <f t="shared" si="444"/>
        <v>5672</v>
      </c>
      <c r="P348" s="14">
        <f t="shared" ref="P348:P349" si="480">K348+L348+M348+N348+O348</f>
        <v>16970.22</v>
      </c>
      <c r="Q348" s="14">
        <f t="shared" ref="Q348" si="481">J348</f>
        <v>0</v>
      </c>
      <c r="R348" s="14">
        <f t="shared" ref="R348:R349" si="482">I348+K348+N348+Q348</f>
        <v>12128.87</v>
      </c>
      <c r="S348" s="14">
        <f t="shared" ref="S348:S349" si="483">L348+M348+O348</f>
        <v>12242.22</v>
      </c>
      <c r="T348" s="14">
        <f t="shared" ref="T348:T349" si="484">H348-R348</f>
        <v>67871.13</v>
      </c>
      <c r="U348" s="92"/>
      <c r="V348" s="90"/>
    </row>
    <row r="349" spans="1:22" s="16" customFormat="1" ht="24.95" customHeight="1" x14ac:dyDescent="0.25">
      <c r="A349" s="9">
        <v>293</v>
      </c>
      <c r="B349" s="12" t="s">
        <v>378</v>
      </c>
      <c r="C349" s="8" t="s">
        <v>351</v>
      </c>
      <c r="D349" s="9" t="s">
        <v>21</v>
      </c>
      <c r="E349" s="18" t="s">
        <v>118</v>
      </c>
      <c r="F349" s="13">
        <v>45323</v>
      </c>
      <c r="G349" s="13">
        <v>45505</v>
      </c>
      <c r="H349" s="14">
        <v>75000</v>
      </c>
      <c r="I349" s="14">
        <v>6309.38</v>
      </c>
      <c r="J349" s="14">
        <v>0</v>
      </c>
      <c r="K349" s="14">
        <f t="shared" si="303"/>
        <v>2152.5</v>
      </c>
      <c r="L349" s="14">
        <f t="shared" si="421"/>
        <v>5325</v>
      </c>
      <c r="M349" s="36">
        <v>862.5</v>
      </c>
      <c r="N349" s="14">
        <f t="shared" si="423"/>
        <v>2280</v>
      </c>
      <c r="O349" s="14">
        <f t="shared" si="444"/>
        <v>5317.5</v>
      </c>
      <c r="P349" s="14">
        <f t="shared" si="480"/>
        <v>15937.5</v>
      </c>
      <c r="Q349" s="14">
        <v>18796</v>
      </c>
      <c r="R349" s="14">
        <f t="shared" si="482"/>
        <v>29537.88</v>
      </c>
      <c r="S349" s="14">
        <f t="shared" si="483"/>
        <v>11505</v>
      </c>
      <c r="T349" s="14">
        <f t="shared" si="484"/>
        <v>45462.12</v>
      </c>
      <c r="U349" s="92"/>
      <c r="V349" s="90"/>
    </row>
    <row r="350" spans="1:22" s="16" customFormat="1" ht="24.95" customHeight="1" x14ac:dyDescent="0.25">
      <c r="A350" s="9">
        <v>294</v>
      </c>
      <c r="B350" s="50" t="s">
        <v>605</v>
      </c>
      <c r="C350" s="51" t="s">
        <v>117</v>
      </c>
      <c r="D350" s="52" t="s">
        <v>21</v>
      </c>
      <c r="E350" s="55" t="s">
        <v>119</v>
      </c>
      <c r="F350" s="13">
        <v>45352</v>
      </c>
      <c r="G350" s="13">
        <v>45536</v>
      </c>
      <c r="H350" s="54">
        <v>90000</v>
      </c>
      <c r="I350" s="54">
        <v>9753.1200000000008</v>
      </c>
      <c r="J350" s="54">
        <v>0</v>
      </c>
      <c r="K350" s="14">
        <f t="shared" si="303"/>
        <v>2583</v>
      </c>
      <c r="L350" s="14">
        <f t="shared" si="421"/>
        <v>6390</v>
      </c>
      <c r="M350" s="36">
        <v>890.22</v>
      </c>
      <c r="N350" s="14">
        <f t="shared" si="423"/>
        <v>2736</v>
      </c>
      <c r="O350" s="14">
        <f t="shared" si="444"/>
        <v>6381</v>
      </c>
      <c r="P350" s="54">
        <f>K350+L350+M350+N350+O350</f>
        <v>18980.22</v>
      </c>
      <c r="Q350" s="54">
        <f>J350</f>
        <v>0</v>
      </c>
      <c r="R350" s="54">
        <f>I350+K350+N350+Q350</f>
        <v>15072.12</v>
      </c>
      <c r="S350" s="54">
        <f>L350+M350+O350</f>
        <v>13661.22</v>
      </c>
      <c r="T350" s="54">
        <f>H350-R350</f>
        <v>74927.88</v>
      </c>
      <c r="U350" s="92"/>
      <c r="V350" s="90"/>
    </row>
    <row r="351" spans="1:22" s="16" customFormat="1" ht="24.95" customHeight="1" x14ac:dyDescent="0.25">
      <c r="A351" s="9">
        <v>295</v>
      </c>
      <c r="B351" s="50" t="s">
        <v>419</v>
      </c>
      <c r="C351" s="74" t="s">
        <v>117</v>
      </c>
      <c r="D351" s="75" t="s">
        <v>21</v>
      </c>
      <c r="E351" s="76" t="s">
        <v>118</v>
      </c>
      <c r="F351" s="80">
        <v>45200</v>
      </c>
      <c r="G351" s="69">
        <v>45383</v>
      </c>
      <c r="H351" s="77">
        <v>90000</v>
      </c>
      <c r="I351" s="77">
        <v>9753.1200000000008</v>
      </c>
      <c r="J351" s="77">
        <v>0</v>
      </c>
      <c r="K351" s="14">
        <f t="shared" si="303"/>
        <v>2583</v>
      </c>
      <c r="L351" s="14">
        <f t="shared" si="421"/>
        <v>6390</v>
      </c>
      <c r="M351" s="71">
        <v>890.22</v>
      </c>
      <c r="N351" s="14">
        <f t="shared" si="423"/>
        <v>2736</v>
      </c>
      <c r="O351" s="14">
        <f t="shared" si="444"/>
        <v>6381</v>
      </c>
      <c r="P351" s="77">
        <f>K351+L351+M351+N351+O351</f>
        <v>18980.22</v>
      </c>
      <c r="Q351" s="77">
        <f>J351</f>
        <v>0</v>
      </c>
      <c r="R351" s="77">
        <f>I351+K351+N351+Q351</f>
        <v>15072.12</v>
      </c>
      <c r="S351" s="77">
        <f>L351+M351+O351</f>
        <v>13661.22</v>
      </c>
      <c r="T351" s="77">
        <f>H351-R351</f>
        <v>74927.88</v>
      </c>
      <c r="U351" s="92"/>
      <c r="V351" s="90"/>
    </row>
    <row r="352" spans="1:22" s="16" customFormat="1" ht="24.95" customHeight="1" x14ac:dyDescent="0.25">
      <c r="A352" s="9">
        <v>296</v>
      </c>
      <c r="B352" s="50" t="s">
        <v>451</v>
      </c>
      <c r="C352" s="51" t="s">
        <v>117</v>
      </c>
      <c r="D352" s="52" t="s">
        <v>21</v>
      </c>
      <c r="E352" s="55" t="s">
        <v>119</v>
      </c>
      <c r="F352" s="69">
        <v>45292</v>
      </c>
      <c r="G352" s="69">
        <v>45474</v>
      </c>
      <c r="H352" s="54">
        <v>72000</v>
      </c>
      <c r="I352" s="54">
        <v>5744.84</v>
      </c>
      <c r="J352" s="54">
        <v>0</v>
      </c>
      <c r="K352" s="14">
        <f t="shared" si="303"/>
        <v>2066.4</v>
      </c>
      <c r="L352" s="14">
        <f t="shared" si="421"/>
        <v>5112</v>
      </c>
      <c r="M352" s="56">
        <f t="shared" si="422"/>
        <v>828</v>
      </c>
      <c r="N352" s="14">
        <f t="shared" si="423"/>
        <v>2188.8000000000002</v>
      </c>
      <c r="O352" s="14">
        <f t="shared" si="444"/>
        <v>5104.8</v>
      </c>
      <c r="P352" s="54">
        <f>K352+L352+M352+N352+O352</f>
        <v>15300</v>
      </c>
      <c r="Q352" s="54">
        <v>27271.67</v>
      </c>
      <c r="R352" s="54">
        <f>I352+K352+N352+Q352</f>
        <v>37271.71</v>
      </c>
      <c r="S352" s="54">
        <f>L352+M352+O352</f>
        <v>11044.8</v>
      </c>
      <c r="T352" s="54">
        <f>H352-R352</f>
        <v>34728.29</v>
      </c>
      <c r="U352" s="92"/>
      <c r="V352" s="90"/>
    </row>
    <row r="353" spans="1:22" s="60" customFormat="1" ht="24.95" customHeight="1" x14ac:dyDescent="0.25">
      <c r="A353" s="9">
        <v>297</v>
      </c>
      <c r="B353" s="50" t="s">
        <v>456</v>
      </c>
      <c r="C353" s="51" t="s">
        <v>117</v>
      </c>
      <c r="D353" s="52" t="s">
        <v>21</v>
      </c>
      <c r="E353" s="55" t="s">
        <v>118</v>
      </c>
      <c r="F353" s="53">
        <v>45323</v>
      </c>
      <c r="G353" s="53">
        <v>45505</v>
      </c>
      <c r="H353" s="54">
        <v>70000</v>
      </c>
      <c r="I353" s="54">
        <v>5368.48</v>
      </c>
      <c r="J353" s="54">
        <v>0</v>
      </c>
      <c r="K353" s="14">
        <f t="shared" si="303"/>
        <v>2009</v>
      </c>
      <c r="L353" s="14">
        <f t="shared" si="421"/>
        <v>4970</v>
      </c>
      <c r="M353" s="56">
        <f t="shared" si="422"/>
        <v>805</v>
      </c>
      <c r="N353" s="14">
        <f t="shared" si="423"/>
        <v>2128</v>
      </c>
      <c r="O353" s="14">
        <f t="shared" si="444"/>
        <v>4963</v>
      </c>
      <c r="P353" s="54">
        <f>K353+L353+M353+N353+O353</f>
        <v>14875</v>
      </c>
      <c r="Q353" s="54">
        <v>10046</v>
      </c>
      <c r="R353" s="54">
        <f>I353+K353+N353+Q353</f>
        <v>19551.48</v>
      </c>
      <c r="S353" s="54">
        <f>L353+M353+O353</f>
        <v>10738</v>
      </c>
      <c r="T353" s="54">
        <f>H353-R353</f>
        <v>50448.52</v>
      </c>
      <c r="U353" s="92"/>
      <c r="V353" s="90"/>
    </row>
    <row r="354" spans="1:22" s="16" customFormat="1" ht="24.95" customHeight="1" x14ac:dyDescent="0.25">
      <c r="A354" s="9">
        <v>298</v>
      </c>
      <c r="B354" s="50" t="s">
        <v>63</v>
      </c>
      <c r="C354" s="74" t="s">
        <v>454</v>
      </c>
      <c r="D354" s="75" t="s">
        <v>21</v>
      </c>
      <c r="E354" s="76" t="s">
        <v>119</v>
      </c>
      <c r="F354" s="80">
        <v>45200</v>
      </c>
      <c r="G354" s="69">
        <v>45383</v>
      </c>
      <c r="H354" s="77">
        <v>45000</v>
      </c>
      <c r="I354" s="77">
        <v>1148.33</v>
      </c>
      <c r="J354" s="77">
        <v>0</v>
      </c>
      <c r="K354" s="14">
        <f t="shared" si="303"/>
        <v>1291.5</v>
      </c>
      <c r="L354" s="14">
        <f t="shared" si="421"/>
        <v>3195</v>
      </c>
      <c r="M354" s="79">
        <f t="shared" si="422"/>
        <v>517.5</v>
      </c>
      <c r="N354" s="14">
        <f t="shared" si="423"/>
        <v>1368</v>
      </c>
      <c r="O354" s="14">
        <f t="shared" si="444"/>
        <v>3190.5</v>
      </c>
      <c r="P354" s="77">
        <f t="shared" si="424"/>
        <v>9562.5</v>
      </c>
      <c r="Q354" s="77">
        <v>6046</v>
      </c>
      <c r="R354" s="77">
        <f t="shared" si="425"/>
        <v>9853.83</v>
      </c>
      <c r="S354" s="77">
        <f t="shared" si="426"/>
        <v>6903</v>
      </c>
      <c r="T354" s="77">
        <f t="shared" si="427"/>
        <v>35146.17</v>
      </c>
      <c r="U354" s="92"/>
      <c r="V354" s="90"/>
    </row>
    <row r="355" spans="1:22" s="16" customFormat="1" ht="24.95" customHeight="1" x14ac:dyDescent="0.25">
      <c r="A355" s="9">
        <v>299</v>
      </c>
      <c r="B355" s="12" t="s">
        <v>606</v>
      </c>
      <c r="C355" s="8" t="s">
        <v>117</v>
      </c>
      <c r="D355" s="9" t="s">
        <v>21</v>
      </c>
      <c r="E355" s="18" t="s">
        <v>119</v>
      </c>
      <c r="F355" s="13">
        <v>45323</v>
      </c>
      <c r="G355" s="13">
        <v>45505</v>
      </c>
      <c r="H355" s="14">
        <v>90000</v>
      </c>
      <c r="I355" s="14">
        <v>9753.1200000000008</v>
      </c>
      <c r="J355" s="14">
        <v>0</v>
      </c>
      <c r="K355" s="14">
        <f t="shared" si="303"/>
        <v>2583</v>
      </c>
      <c r="L355" s="14">
        <f t="shared" si="421"/>
        <v>6390</v>
      </c>
      <c r="M355" s="36">
        <v>890.22</v>
      </c>
      <c r="N355" s="14">
        <f t="shared" si="423"/>
        <v>2736</v>
      </c>
      <c r="O355" s="14">
        <f t="shared" si="444"/>
        <v>6381</v>
      </c>
      <c r="P355" s="14">
        <f>K355+L355+M355+N355+O355</f>
        <v>18980.22</v>
      </c>
      <c r="Q355" s="14">
        <f>J355</f>
        <v>0</v>
      </c>
      <c r="R355" s="14">
        <f>I355+K355+N355+Q355</f>
        <v>15072.12</v>
      </c>
      <c r="S355" s="14">
        <f>L355+M355+O355</f>
        <v>13661.22</v>
      </c>
      <c r="T355" s="14">
        <f t="shared" si="427"/>
        <v>74927.88</v>
      </c>
      <c r="U355" s="92"/>
      <c r="V355" s="90"/>
    </row>
    <row r="356" spans="1:22" s="16" customFormat="1" ht="24.95" customHeight="1" x14ac:dyDescent="0.25">
      <c r="A356" s="9">
        <v>300</v>
      </c>
      <c r="B356" s="12" t="s">
        <v>485</v>
      </c>
      <c r="C356" s="65" t="s">
        <v>486</v>
      </c>
      <c r="D356" s="9" t="s">
        <v>21</v>
      </c>
      <c r="E356" s="18" t="s">
        <v>119</v>
      </c>
      <c r="F356" s="13">
        <v>45323</v>
      </c>
      <c r="G356" s="13">
        <v>45505</v>
      </c>
      <c r="H356" s="14">
        <v>90000</v>
      </c>
      <c r="I356" s="14">
        <v>9753.1200000000008</v>
      </c>
      <c r="J356" s="14">
        <v>0</v>
      </c>
      <c r="K356" s="14">
        <f t="shared" si="303"/>
        <v>2583</v>
      </c>
      <c r="L356" s="14">
        <f t="shared" si="421"/>
        <v>6390</v>
      </c>
      <c r="M356" s="36">
        <v>890.22</v>
      </c>
      <c r="N356" s="14">
        <f t="shared" si="423"/>
        <v>2736</v>
      </c>
      <c r="O356" s="14">
        <f t="shared" si="444"/>
        <v>6381</v>
      </c>
      <c r="P356" s="14">
        <f t="shared" ref="P356:P359" si="485">K356+L356+M356+N356+O356</f>
        <v>18980.22</v>
      </c>
      <c r="Q356" s="14">
        <v>0</v>
      </c>
      <c r="R356" s="14">
        <f t="shared" ref="R356:R359" si="486">I356+K356+N356+Q356</f>
        <v>15072.12</v>
      </c>
      <c r="S356" s="14">
        <f t="shared" ref="S356:S359" si="487">L356+M356+O356</f>
        <v>13661.22</v>
      </c>
      <c r="T356" s="14">
        <f t="shared" si="427"/>
        <v>74927.88</v>
      </c>
      <c r="U356" s="92"/>
      <c r="V356" s="90"/>
    </row>
    <row r="357" spans="1:22" s="16" customFormat="1" ht="24.95" customHeight="1" x14ac:dyDescent="0.25">
      <c r="A357" s="9">
        <v>301</v>
      </c>
      <c r="B357" s="12" t="s">
        <v>607</v>
      </c>
      <c r="C357" s="64" t="s">
        <v>492</v>
      </c>
      <c r="D357" s="9" t="s">
        <v>21</v>
      </c>
      <c r="E357" s="18" t="s">
        <v>119</v>
      </c>
      <c r="F357" s="13">
        <v>45352</v>
      </c>
      <c r="G357" s="13">
        <v>45536</v>
      </c>
      <c r="H357" s="14">
        <v>55000</v>
      </c>
      <c r="I357" s="14">
        <v>2559.6799999999998</v>
      </c>
      <c r="J357" s="14">
        <v>0</v>
      </c>
      <c r="K357" s="14">
        <f t="shared" si="303"/>
        <v>1578.5</v>
      </c>
      <c r="L357" s="14">
        <f t="shared" si="421"/>
        <v>3905</v>
      </c>
      <c r="M357" s="56">
        <f t="shared" si="422"/>
        <v>632.5</v>
      </c>
      <c r="N357" s="14">
        <f t="shared" si="423"/>
        <v>1672</v>
      </c>
      <c r="O357" s="14">
        <f t="shared" si="444"/>
        <v>3899.5</v>
      </c>
      <c r="P357" s="14">
        <f t="shared" si="485"/>
        <v>11687.5</v>
      </c>
      <c r="Q357" s="14">
        <f t="shared" ref="Q357:Q359" si="488">J357</f>
        <v>0</v>
      </c>
      <c r="R357" s="14">
        <f t="shared" si="486"/>
        <v>5810.18</v>
      </c>
      <c r="S357" s="14">
        <f t="shared" si="487"/>
        <v>8437</v>
      </c>
      <c r="T357" s="14">
        <f t="shared" si="427"/>
        <v>49189.82</v>
      </c>
      <c r="U357" s="92"/>
      <c r="V357" s="90"/>
    </row>
    <row r="358" spans="1:22" s="16" customFormat="1" ht="24.95" customHeight="1" x14ac:dyDescent="0.25">
      <c r="A358" s="9">
        <v>302</v>
      </c>
      <c r="B358" s="12" t="s">
        <v>544</v>
      </c>
      <c r="C358" s="8" t="s">
        <v>351</v>
      </c>
      <c r="D358" s="9" t="s">
        <v>21</v>
      </c>
      <c r="E358" s="52" t="s">
        <v>118</v>
      </c>
      <c r="F358" s="13">
        <v>45231</v>
      </c>
      <c r="G358" s="13">
        <v>45413</v>
      </c>
      <c r="H358" s="14">
        <v>55000</v>
      </c>
      <c r="I358" s="14">
        <v>2559.6799999999998</v>
      </c>
      <c r="J358" s="14">
        <v>0</v>
      </c>
      <c r="K358" s="14">
        <f t="shared" si="303"/>
        <v>1578.5</v>
      </c>
      <c r="L358" s="14">
        <f t="shared" si="421"/>
        <v>3905</v>
      </c>
      <c r="M358" s="54">
        <f t="shared" si="422"/>
        <v>632.5</v>
      </c>
      <c r="N358" s="14">
        <f t="shared" si="423"/>
        <v>1672</v>
      </c>
      <c r="O358" s="14">
        <f t="shared" si="444"/>
        <v>3899.5</v>
      </c>
      <c r="P358" s="14">
        <f t="shared" si="485"/>
        <v>11687.5</v>
      </c>
      <c r="Q358" s="14">
        <f t="shared" si="488"/>
        <v>0</v>
      </c>
      <c r="R358" s="14">
        <f t="shared" si="486"/>
        <v>5810.18</v>
      </c>
      <c r="S358" s="14">
        <f t="shared" si="487"/>
        <v>8437</v>
      </c>
      <c r="T358" s="14">
        <f t="shared" si="427"/>
        <v>49189.82</v>
      </c>
      <c r="U358" s="92"/>
      <c r="V358" s="90"/>
    </row>
    <row r="359" spans="1:22" s="16" customFormat="1" ht="24.95" customHeight="1" x14ac:dyDescent="0.25">
      <c r="A359" s="9">
        <v>303</v>
      </c>
      <c r="B359" s="12" t="s">
        <v>545</v>
      </c>
      <c r="C359" s="74" t="s">
        <v>454</v>
      </c>
      <c r="D359" s="9" t="s">
        <v>21</v>
      </c>
      <c r="E359" s="52" t="s">
        <v>118</v>
      </c>
      <c r="F359" s="13">
        <v>45231</v>
      </c>
      <c r="G359" s="13">
        <v>45413</v>
      </c>
      <c r="H359" s="14">
        <v>43000</v>
      </c>
      <c r="I359" s="14">
        <v>866.06</v>
      </c>
      <c r="J359" s="14">
        <v>0</v>
      </c>
      <c r="K359" s="14">
        <f t="shared" si="303"/>
        <v>1234.0999999999999</v>
      </c>
      <c r="L359" s="14">
        <f t="shared" si="421"/>
        <v>3053</v>
      </c>
      <c r="M359" s="54">
        <f t="shared" si="422"/>
        <v>494.5</v>
      </c>
      <c r="N359" s="14">
        <f t="shared" si="423"/>
        <v>1307.2</v>
      </c>
      <c r="O359" s="14">
        <f t="shared" si="444"/>
        <v>3048.7</v>
      </c>
      <c r="P359" s="14">
        <f t="shared" si="485"/>
        <v>9137.5</v>
      </c>
      <c r="Q359" s="14">
        <f t="shared" si="488"/>
        <v>0</v>
      </c>
      <c r="R359" s="14">
        <f t="shared" si="486"/>
        <v>3407.36</v>
      </c>
      <c r="S359" s="14">
        <f t="shared" si="487"/>
        <v>6596.2</v>
      </c>
      <c r="T359" s="14">
        <f t="shared" si="427"/>
        <v>39592.639999999999</v>
      </c>
      <c r="U359" s="92"/>
      <c r="V359" s="90"/>
    </row>
    <row r="360" spans="1:22" s="118" customFormat="1" ht="24.95" customHeight="1" x14ac:dyDescent="0.25">
      <c r="A360" s="110">
        <v>304</v>
      </c>
      <c r="B360" s="111" t="s">
        <v>195</v>
      </c>
      <c r="C360" s="112" t="s">
        <v>387</v>
      </c>
      <c r="D360" s="110" t="s">
        <v>21</v>
      </c>
      <c r="E360" s="126" t="s">
        <v>119</v>
      </c>
      <c r="F360" s="113">
        <v>45352</v>
      </c>
      <c r="G360" s="113">
        <v>45536</v>
      </c>
      <c r="H360" s="114">
        <v>75000</v>
      </c>
      <c r="I360" s="114">
        <v>5966.28</v>
      </c>
      <c r="J360" s="114">
        <v>0</v>
      </c>
      <c r="K360" s="114">
        <f>H360*2.87%</f>
        <v>2152.5</v>
      </c>
      <c r="L360" s="114">
        <f>H360*7.1%</f>
        <v>5325</v>
      </c>
      <c r="M360" s="115">
        <v>862.5</v>
      </c>
      <c r="N360" s="114">
        <f>H360*3.04%</f>
        <v>2280</v>
      </c>
      <c r="O360" s="114">
        <f>H360*7.09%</f>
        <v>5317.5</v>
      </c>
      <c r="P360" s="114">
        <f>K360+L360+M360+N360+O360</f>
        <v>15937.5</v>
      </c>
      <c r="Q360" s="114">
        <v>6761.46</v>
      </c>
      <c r="R360" s="114">
        <f>I360+K360+N360+Q360</f>
        <v>17160.240000000002</v>
      </c>
      <c r="S360" s="114">
        <f>L360+M360+O360</f>
        <v>11505</v>
      </c>
      <c r="T360" s="114">
        <f>H360-R360</f>
        <v>57839.76</v>
      </c>
      <c r="U360" s="116"/>
      <c r="V360" s="117"/>
    </row>
    <row r="361" spans="1:22" s="48" customFormat="1" ht="24.95" customHeight="1" x14ac:dyDescent="0.3">
      <c r="A361" s="38" t="s">
        <v>267</v>
      </c>
      <c r="B361" s="10"/>
      <c r="C361" s="10"/>
      <c r="D361" s="10"/>
      <c r="E361" s="10"/>
      <c r="F361" s="23"/>
      <c r="G361" s="23"/>
      <c r="H361" s="10"/>
      <c r="I361" s="10"/>
      <c r="J361" s="10"/>
      <c r="K361" s="10"/>
      <c r="L361" s="10"/>
      <c r="M361" s="33"/>
      <c r="N361" s="10"/>
      <c r="O361" s="10"/>
      <c r="P361" s="10"/>
      <c r="Q361" s="10"/>
      <c r="R361" s="10"/>
      <c r="S361" s="10"/>
      <c r="T361" s="10"/>
      <c r="U361" s="92"/>
      <c r="V361" s="90"/>
    </row>
    <row r="362" spans="1:22" s="11" customFormat="1" ht="24.95" customHeight="1" x14ac:dyDescent="0.25">
      <c r="A362" s="9">
        <v>305</v>
      </c>
      <c r="B362" s="12" t="s">
        <v>366</v>
      </c>
      <c r="C362" s="8" t="s">
        <v>454</v>
      </c>
      <c r="D362" s="9" t="s">
        <v>21</v>
      </c>
      <c r="E362" s="18" t="s">
        <v>118</v>
      </c>
      <c r="F362" s="69">
        <v>45292</v>
      </c>
      <c r="G362" s="69">
        <v>45474</v>
      </c>
      <c r="H362" s="14">
        <v>48000</v>
      </c>
      <c r="I362" s="14">
        <v>1571.73</v>
      </c>
      <c r="J362" s="14">
        <v>0</v>
      </c>
      <c r="K362" s="14">
        <f t="shared" si="303"/>
        <v>1377.6</v>
      </c>
      <c r="L362" s="14">
        <f t="shared" ref="L362:L363" si="489">H362*7.1%</f>
        <v>3408</v>
      </c>
      <c r="M362" s="56">
        <f t="shared" ref="M362" si="490">H362*1.15%</f>
        <v>552</v>
      </c>
      <c r="N362" s="14">
        <f t="shared" ref="N362:N363" si="491">H362*3.04%</f>
        <v>1459.2</v>
      </c>
      <c r="O362" s="14">
        <f t="shared" ref="O362:O395" si="492">H362*7.09%</f>
        <v>3403.2</v>
      </c>
      <c r="P362" s="14">
        <f t="shared" ref="P362" si="493">K362+L362+M362+N362+O362</f>
        <v>10200</v>
      </c>
      <c r="Q362" s="14">
        <v>0</v>
      </c>
      <c r="R362" s="14">
        <f t="shared" ref="R362" si="494">I362+K362+N362+Q362</f>
        <v>4408.53</v>
      </c>
      <c r="S362" s="14">
        <f t="shared" ref="S362" si="495">L362+M362+O362</f>
        <v>7363.2</v>
      </c>
      <c r="T362" s="14">
        <f t="shared" ref="T362" si="496">H362-R362</f>
        <v>43591.47</v>
      </c>
      <c r="U362" s="92"/>
      <c r="V362" s="90"/>
    </row>
    <row r="363" spans="1:22" s="16" customFormat="1" ht="24.95" customHeight="1" x14ac:dyDescent="0.25">
      <c r="A363" s="9">
        <v>306</v>
      </c>
      <c r="B363" s="12" t="s">
        <v>73</v>
      </c>
      <c r="C363" s="8" t="s">
        <v>27</v>
      </c>
      <c r="D363" s="9" t="s">
        <v>21</v>
      </c>
      <c r="E363" s="18" t="s">
        <v>118</v>
      </c>
      <c r="F363" s="13">
        <v>45246</v>
      </c>
      <c r="G363" s="13">
        <v>45428</v>
      </c>
      <c r="H363" s="14">
        <v>125000</v>
      </c>
      <c r="I363" s="14">
        <v>17985.990000000002</v>
      </c>
      <c r="J363" s="14">
        <v>0</v>
      </c>
      <c r="K363" s="14">
        <f t="shared" si="303"/>
        <v>3587.5</v>
      </c>
      <c r="L363" s="14">
        <f t="shared" si="489"/>
        <v>8875</v>
      </c>
      <c r="M363" s="36">
        <v>890.22</v>
      </c>
      <c r="N363" s="14">
        <f t="shared" si="491"/>
        <v>3800</v>
      </c>
      <c r="O363" s="14">
        <f t="shared" si="492"/>
        <v>8862.5</v>
      </c>
      <c r="P363" s="14">
        <f>K363+L363+M363+N363+O363</f>
        <v>26015.22</v>
      </c>
      <c r="Q363" s="14">
        <v>22546</v>
      </c>
      <c r="R363" s="14">
        <f>I363+K363+N363+Q363</f>
        <v>47919.49</v>
      </c>
      <c r="S363" s="14">
        <f>L363+M363+O363</f>
        <v>18627.72</v>
      </c>
      <c r="T363" s="14">
        <f>H363-R363</f>
        <v>77080.509999999995</v>
      </c>
      <c r="U363" s="92"/>
      <c r="V363" s="90"/>
    </row>
    <row r="364" spans="1:22" s="49" customFormat="1" ht="24.95" customHeight="1" x14ac:dyDescent="0.3">
      <c r="A364" s="38" t="s">
        <v>316</v>
      </c>
      <c r="B364" s="10"/>
      <c r="C364" s="10"/>
      <c r="D364" s="10"/>
      <c r="E364" s="10"/>
      <c r="F364" s="23"/>
      <c r="G364" s="23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92"/>
      <c r="V364" s="90"/>
    </row>
    <row r="365" spans="1:22" s="16" customFormat="1" ht="24.95" customHeight="1" x14ac:dyDescent="0.25">
      <c r="A365" s="19">
        <v>307</v>
      </c>
      <c r="B365" s="12" t="s">
        <v>200</v>
      </c>
      <c r="C365" s="8" t="s">
        <v>347</v>
      </c>
      <c r="D365" s="9" t="s">
        <v>21</v>
      </c>
      <c r="E365" s="9" t="s">
        <v>119</v>
      </c>
      <c r="F365" s="13">
        <v>45346</v>
      </c>
      <c r="G365" s="13">
        <v>45528</v>
      </c>
      <c r="H365" s="14">
        <v>140000</v>
      </c>
      <c r="I365" s="14">
        <v>21514.37</v>
      </c>
      <c r="J365" s="14">
        <v>0</v>
      </c>
      <c r="K365" s="14">
        <f t="shared" si="303"/>
        <v>4018</v>
      </c>
      <c r="L365" s="14">
        <f t="shared" ref="L365:L367" si="497">H365*7.1%</f>
        <v>9940</v>
      </c>
      <c r="M365" s="36">
        <v>890.22</v>
      </c>
      <c r="N365" s="14">
        <f t="shared" ref="N365:N367" si="498">H365*3.04%</f>
        <v>4256</v>
      </c>
      <c r="O365" s="14">
        <f t="shared" si="492"/>
        <v>9926</v>
      </c>
      <c r="P365" s="14">
        <f>K365+L365+M365+N365+O365</f>
        <v>29030.22</v>
      </c>
      <c r="Q365" s="14">
        <v>33694.97</v>
      </c>
      <c r="R365" s="14">
        <f>I365+K365+N365+Q365</f>
        <v>63483.34</v>
      </c>
      <c r="S365" s="14">
        <f>L365+M365+O365</f>
        <v>20756.22</v>
      </c>
      <c r="T365" s="14">
        <f>H365-R365</f>
        <v>76516.66</v>
      </c>
      <c r="U365" s="92"/>
      <c r="V365" s="90"/>
    </row>
    <row r="366" spans="1:22" s="16" customFormat="1" ht="24.95" customHeight="1" x14ac:dyDescent="0.25">
      <c r="A366" s="19">
        <v>308</v>
      </c>
      <c r="B366" s="50" t="s">
        <v>441</v>
      </c>
      <c r="C366" s="51" t="s">
        <v>351</v>
      </c>
      <c r="D366" s="52" t="s">
        <v>21</v>
      </c>
      <c r="E366" s="55" t="s">
        <v>118</v>
      </c>
      <c r="F366" s="53">
        <v>45597</v>
      </c>
      <c r="G366" s="53">
        <v>45413</v>
      </c>
      <c r="H366" s="54">
        <v>55000</v>
      </c>
      <c r="I366" s="54">
        <v>0</v>
      </c>
      <c r="J366" s="54">
        <v>0</v>
      </c>
      <c r="K366" s="14">
        <f t="shared" si="303"/>
        <v>1578.5</v>
      </c>
      <c r="L366" s="14">
        <f t="shared" si="497"/>
        <v>3905</v>
      </c>
      <c r="M366" s="56">
        <f t="shared" ref="M366:M367" si="499">H366*1.15%</f>
        <v>632.5</v>
      </c>
      <c r="N366" s="14">
        <f t="shared" si="498"/>
        <v>1672</v>
      </c>
      <c r="O366" s="14">
        <f t="shared" si="492"/>
        <v>3899.5</v>
      </c>
      <c r="P366" s="54">
        <f t="shared" ref="P366" si="500">K366+L366+M366+N366+O366</f>
        <v>11687.5</v>
      </c>
      <c r="Q366" s="54">
        <f t="shared" ref="Q366" si="501">J366</f>
        <v>0</v>
      </c>
      <c r="R366" s="54">
        <f t="shared" ref="R366" si="502">I366+K366+N366+Q366</f>
        <v>3250.5</v>
      </c>
      <c r="S366" s="54">
        <f t="shared" ref="S366" si="503">L366+M366+O366</f>
        <v>8437</v>
      </c>
      <c r="T366" s="54">
        <f t="shared" ref="T366" si="504">H366-R366</f>
        <v>51749.5</v>
      </c>
      <c r="U366" s="92"/>
      <c r="V366" s="90"/>
    </row>
    <row r="367" spans="1:22" s="16" customFormat="1" ht="24.95" customHeight="1" x14ac:dyDescent="0.25">
      <c r="A367" s="19">
        <v>309</v>
      </c>
      <c r="B367" s="12" t="s">
        <v>294</v>
      </c>
      <c r="C367" s="8" t="s">
        <v>117</v>
      </c>
      <c r="D367" s="9" t="s">
        <v>21</v>
      </c>
      <c r="E367" s="9" t="s">
        <v>119</v>
      </c>
      <c r="F367" s="13">
        <v>45359</v>
      </c>
      <c r="G367" s="13">
        <v>45543</v>
      </c>
      <c r="H367" s="14">
        <v>60000</v>
      </c>
      <c r="I367" s="14">
        <v>3486.68</v>
      </c>
      <c r="J367" s="14">
        <v>0</v>
      </c>
      <c r="K367" s="14">
        <f t="shared" si="303"/>
        <v>1722</v>
      </c>
      <c r="L367" s="14">
        <f t="shared" si="497"/>
        <v>4260</v>
      </c>
      <c r="M367" s="56">
        <f t="shared" si="499"/>
        <v>690</v>
      </c>
      <c r="N367" s="14">
        <f t="shared" si="498"/>
        <v>1824</v>
      </c>
      <c r="O367" s="14">
        <f t="shared" si="492"/>
        <v>4254</v>
      </c>
      <c r="P367" s="14">
        <f t="shared" ref="P367" si="505">K367+L367+M367+N367+O367</f>
        <v>12750</v>
      </c>
      <c r="Q367" s="14">
        <f t="shared" ref="Q367" si="506">J367</f>
        <v>0</v>
      </c>
      <c r="R367" s="14">
        <f t="shared" ref="R367" si="507">I367+K367+N367+Q367</f>
        <v>7032.68</v>
      </c>
      <c r="S367" s="14">
        <f t="shared" ref="S367" si="508">L367+M367+O367</f>
        <v>9204</v>
      </c>
      <c r="T367" s="14">
        <f t="shared" ref="T367" si="509">H367-R367</f>
        <v>52967.32</v>
      </c>
      <c r="U367" s="92"/>
      <c r="V367" s="90"/>
    </row>
    <row r="368" spans="1:22" s="49" customFormat="1" ht="24.95" customHeight="1" x14ac:dyDescent="0.3">
      <c r="A368" s="24" t="s">
        <v>58</v>
      </c>
      <c r="B368" s="10"/>
      <c r="C368" s="10"/>
      <c r="D368" s="10"/>
      <c r="E368" s="10"/>
      <c r="F368" s="23"/>
      <c r="G368" s="23"/>
      <c r="H368" s="10"/>
      <c r="I368" s="10"/>
      <c r="J368" s="10"/>
      <c r="K368" s="10"/>
      <c r="L368" s="10"/>
      <c r="M368" s="33"/>
      <c r="N368" s="10"/>
      <c r="O368" s="10"/>
      <c r="P368" s="10"/>
      <c r="Q368" s="10"/>
      <c r="R368" s="10"/>
      <c r="S368" s="10"/>
      <c r="T368" s="10"/>
      <c r="U368" s="92"/>
      <c r="V368" s="90"/>
    </row>
    <row r="369" spans="1:22" s="16" customFormat="1" ht="24.95" customHeight="1" x14ac:dyDescent="0.25">
      <c r="A369" s="9">
        <v>310</v>
      </c>
      <c r="B369" s="12" t="s">
        <v>59</v>
      </c>
      <c r="C369" s="8" t="s">
        <v>309</v>
      </c>
      <c r="D369" s="9" t="s">
        <v>21</v>
      </c>
      <c r="E369" s="18" t="s">
        <v>119</v>
      </c>
      <c r="F369" s="13">
        <v>45358</v>
      </c>
      <c r="G369" s="13">
        <v>45542</v>
      </c>
      <c r="H369" s="14">
        <v>90000</v>
      </c>
      <c r="I369" s="14">
        <v>0</v>
      </c>
      <c r="J369" s="14">
        <v>0</v>
      </c>
      <c r="K369" s="14">
        <f t="shared" si="303"/>
        <v>2583</v>
      </c>
      <c r="L369" s="14">
        <f t="shared" ref="L369:L380" si="510">H369*7.1%</f>
        <v>6390</v>
      </c>
      <c r="M369" s="36">
        <v>890.22</v>
      </c>
      <c r="N369" s="14">
        <f t="shared" ref="N369:N380" si="511">H369*3.04%</f>
        <v>2736</v>
      </c>
      <c r="O369" s="14">
        <f t="shared" si="492"/>
        <v>6381</v>
      </c>
      <c r="P369" s="14">
        <f t="shared" ref="P369:P373" si="512">K369+L369+M369+N369+O369</f>
        <v>18980.22</v>
      </c>
      <c r="Q369" s="14">
        <f t="shared" ref="Q369:Q373" si="513">J369</f>
        <v>0</v>
      </c>
      <c r="R369" s="14">
        <f t="shared" ref="R369:R373" si="514">I369+K369+N369+Q369</f>
        <v>5319</v>
      </c>
      <c r="S369" s="14">
        <f t="shared" ref="S369:S373" si="515">L369+M369+O369</f>
        <v>13661.22</v>
      </c>
      <c r="T369" s="14">
        <f t="shared" ref="T369:T373" si="516">H369-R369</f>
        <v>84681</v>
      </c>
      <c r="U369" s="92"/>
      <c r="V369" s="90"/>
    </row>
    <row r="370" spans="1:22" s="16" customFormat="1" ht="24.95" customHeight="1" x14ac:dyDescent="0.25">
      <c r="A370" s="9">
        <v>311</v>
      </c>
      <c r="B370" s="12" t="s">
        <v>60</v>
      </c>
      <c r="C370" s="67" t="s">
        <v>309</v>
      </c>
      <c r="D370" s="68" t="s">
        <v>21</v>
      </c>
      <c r="E370" s="72" t="s">
        <v>118</v>
      </c>
      <c r="F370" s="69">
        <v>45200</v>
      </c>
      <c r="G370" s="69">
        <v>45383</v>
      </c>
      <c r="H370" s="70">
        <v>65000</v>
      </c>
      <c r="I370" s="70">
        <v>4427.58</v>
      </c>
      <c r="J370" s="70">
        <v>0</v>
      </c>
      <c r="K370" s="14">
        <f t="shared" si="303"/>
        <v>1865.5</v>
      </c>
      <c r="L370" s="14">
        <f t="shared" si="510"/>
        <v>4615</v>
      </c>
      <c r="M370" s="79">
        <f t="shared" ref="M370:M380" si="517">H370*1.15%</f>
        <v>747.5</v>
      </c>
      <c r="N370" s="14">
        <f t="shared" si="511"/>
        <v>1976</v>
      </c>
      <c r="O370" s="14">
        <f t="shared" si="492"/>
        <v>4608.5</v>
      </c>
      <c r="P370" s="70">
        <f t="shared" si="512"/>
        <v>13812.5</v>
      </c>
      <c r="Q370" s="70">
        <f t="shared" si="513"/>
        <v>0</v>
      </c>
      <c r="R370" s="70">
        <f t="shared" si="514"/>
        <v>8269.08</v>
      </c>
      <c r="S370" s="70">
        <f t="shared" si="515"/>
        <v>9971</v>
      </c>
      <c r="T370" s="70">
        <f t="shared" si="516"/>
        <v>56730.92</v>
      </c>
      <c r="U370" s="92"/>
      <c r="V370" s="90"/>
    </row>
    <row r="371" spans="1:22" s="16" customFormat="1" ht="24.95" customHeight="1" x14ac:dyDescent="0.25">
      <c r="A371" s="9">
        <v>312</v>
      </c>
      <c r="B371" s="12" t="s">
        <v>61</v>
      </c>
      <c r="C371" s="67" t="s">
        <v>309</v>
      </c>
      <c r="D371" s="68" t="s">
        <v>21</v>
      </c>
      <c r="E371" s="72" t="s">
        <v>119</v>
      </c>
      <c r="F371" s="69">
        <v>45200</v>
      </c>
      <c r="G371" s="69">
        <v>45383</v>
      </c>
      <c r="H371" s="70">
        <v>65000</v>
      </c>
      <c r="I371" s="70">
        <v>4427.58</v>
      </c>
      <c r="J371" s="70">
        <v>0</v>
      </c>
      <c r="K371" s="14">
        <f t="shared" si="303"/>
        <v>1865.5</v>
      </c>
      <c r="L371" s="14">
        <f t="shared" si="510"/>
        <v>4615</v>
      </c>
      <c r="M371" s="79">
        <f t="shared" si="517"/>
        <v>747.5</v>
      </c>
      <c r="N371" s="14">
        <f t="shared" si="511"/>
        <v>1976</v>
      </c>
      <c r="O371" s="14">
        <f t="shared" si="492"/>
        <v>4608.5</v>
      </c>
      <c r="P371" s="70">
        <f t="shared" ref="P371" si="518">K371+L371+M371+N371+O371</f>
        <v>13812.5</v>
      </c>
      <c r="Q371" s="70">
        <f>J371</f>
        <v>0</v>
      </c>
      <c r="R371" s="70">
        <f>I371+K371+N371+Q371</f>
        <v>8269.08</v>
      </c>
      <c r="S371" s="70">
        <f t="shared" ref="S371" si="519">L371+M371+O371</f>
        <v>9971</v>
      </c>
      <c r="T371" s="70">
        <f t="shared" ref="T371" si="520">H371-R371</f>
        <v>56730.92</v>
      </c>
      <c r="U371" s="92"/>
      <c r="V371" s="90"/>
    </row>
    <row r="372" spans="1:22" s="16" customFormat="1" ht="24.95" customHeight="1" x14ac:dyDescent="0.25">
      <c r="A372" s="9">
        <v>313</v>
      </c>
      <c r="B372" s="12" t="s">
        <v>283</v>
      </c>
      <c r="C372" s="8" t="s">
        <v>310</v>
      </c>
      <c r="D372" s="9" t="s">
        <v>21</v>
      </c>
      <c r="E372" s="18" t="s">
        <v>119</v>
      </c>
      <c r="F372" s="13">
        <v>45359</v>
      </c>
      <c r="G372" s="13">
        <v>45543</v>
      </c>
      <c r="H372" s="14">
        <v>60000</v>
      </c>
      <c r="I372" s="14">
        <v>3486.68</v>
      </c>
      <c r="J372" s="14">
        <v>0</v>
      </c>
      <c r="K372" s="14">
        <f t="shared" si="303"/>
        <v>1722</v>
      </c>
      <c r="L372" s="14">
        <f t="shared" si="510"/>
        <v>4260</v>
      </c>
      <c r="M372" s="56">
        <f t="shared" si="517"/>
        <v>690</v>
      </c>
      <c r="N372" s="14">
        <f t="shared" si="511"/>
        <v>1824</v>
      </c>
      <c r="O372" s="14">
        <f t="shared" si="492"/>
        <v>4254</v>
      </c>
      <c r="P372" s="14">
        <f t="shared" si="512"/>
        <v>12750</v>
      </c>
      <c r="Q372" s="14">
        <v>6346</v>
      </c>
      <c r="R372" s="14">
        <f t="shared" si="514"/>
        <v>13378.68</v>
      </c>
      <c r="S372" s="14">
        <f t="shared" si="515"/>
        <v>9204</v>
      </c>
      <c r="T372" s="14">
        <f t="shared" si="516"/>
        <v>46621.32</v>
      </c>
      <c r="U372" s="92"/>
      <c r="V372" s="90"/>
    </row>
    <row r="373" spans="1:22" s="16" customFormat="1" ht="24.95" customHeight="1" x14ac:dyDescent="0.25">
      <c r="A373" s="9">
        <v>314</v>
      </c>
      <c r="B373" s="12" t="s">
        <v>608</v>
      </c>
      <c r="C373" s="8" t="s">
        <v>309</v>
      </c>
      <c r="D373" s="9" t="s">
        <v>21</v>
      </c>
      <c r="E373" s="18" t="s">
        <v>119</v>
      </c>
      <c r="F373" s="13">
        <v>45272</v>
      </c>
      <c r="G373" s="13">
        <v>45455</v>
      </c>
      <c r="H373" s="14">
        <v>90000</v>
      </c>
      <c r="I373" s="14">
        <v>9753.1200000000008</v>
      </c>
      <c r="J373" s="14">
        <v>0</v>
      </c>
      <c r="K373" s="14">
        <f t="shared" si="303"/>
        <v>2583</v>
      </c>
      <c r="L373" s="14">
        <f t="shared" si="510"/>
        <v>6390</v>
      </c>
      <c r="M373" s="36">
        <v>890.22</v>
      </c>
      <c r="N373" s="14">
        <f t="shared" si="511"/>
        <v>2736</v>
      </c>
      <c r="O373" s="14">
        <f t="shared" si="492"/>
        <v>6381</v>
      </c>
      <c r="P373" s="14">
        <f t="shared" si="512"/>
        <v>18980.22</v>
      </c>
      <c r="Q373" s="14">
        <f t="shared" si="513"/>
        <v>0</v>
      </c>
      <c r="R373" s="14">
        <f t="shared" si="514"/>
        <v>15072.12</v>
      </c>
      <c r="S373" s="14">
        <f t="shared" si="515"/>
        <v>13661.22</v>
      </c>
      <c r="T373" s="14">
        <f t="shared" si="516"/>
        <v>74927.88</v>
      </c>
      <c r="U373" s="92"/>
      <c r="V373" s="90"/>
    </row>
    <row r="374" spans="1:22" s="16" customFormat="1" ht="24.95" customHeight="1" x14ac:dyDescent="0.25">
      <c r="A374" s="9">
        <v>315</v>
      </c>
      <c r="B374" s="12" t="s">
        <v>374</v>
      </c>
      <c r="C374" s="8" t="s">
        <v>351</v>
      </c>
      <c r="D374" s="9" t="s">
        <v>21</v>
      </c>
      <c r="E374" s="18" t="s">
        <v>119</v>
      </c>
      <c r="F374" s="69">
        <v>45292</v>
      </c>
      <c r="G374" s="69">
        <v>45474</v>
      </c>
      <c r="H374" s="14">
        <v>55000</v>
      </c>
      <c r="I374" s="14">
        <v>2302.36</v>
      </c>
      <c r="J374" s="14">
        <v>0</v>
      </c>
      <c r="K374" s="14">
        <f t="shared" si="303"/>
        <v>1578.5</v>
      </c>
      <c r="L374" s="14">
        <f t="shared" si="510"/>
        <v>3905</v>
      </c>
      <c r="M374" s="56">
        <f t="shared" si="517"/>
        <v>632.5</v>
      </c>
      <c r="N374" s="14">
        <f t="shared" si="511"/>
        <v>1672</v>
      </c>
      <c r="O374" s="14">
        <f t="shared" si="492"/>
        <v>3899.5</v>
      </c>
      <c r="P374" s="14">
        <f t="shared" ref="P374:P380" si="521">K374+L374+M374+N374+O374</f>
        <v>11687.5</v>
      </c>
      <c r="Q374" s="14">
        <v>1715.46</v>
      </c>
      <c r="R374" s="14">
        <f t="shared" ref="R374" si="522">I374+K374+N374+Q374</f>
        <v>7268.32</v>
      </c>
      <c r="S374" s="14">
        <f t="shared" ref="S374:S380" si="523">L374+M374+O374</f>
        <v>8437</v>
      </c>
      <c r="T374" s="14">
        <f t="shared" ref="T374:T380" si="524">H374-R374</f>
        <v>47731.68</v>
      </c>
      <c r="U374" s="92"/>
      <c r="V374" s="90"/>
    </row>
    <row r="375" spans="1:22" s="16" customFormat="1" ht="24.95" customHeight="1" x14ac:dyDescent="0.25">
      <c r="A375" s="9">
        <v>316</v>
      </c>
      <c r="B375" s="50" t="s">
        <v>420</v>
      </c>
      <c r="C375" s="74" t="s">
        <v>309</v>
      </c>
      <c r="D375" s="75" t="s">
        <v>21</v>
      </c>
      <c r="E375" s="76" t="s">
        <v>118</v>
      </c>
      <c r="F375" s="80">
        <v>45200</v>
      </c>
      <c r="G375" s="69">
        <v>45383</v>
      </c>
      <c r="H375" s="77">
        <v>55000</v>
      </c>
      <c r="I375" s="77">
        <v>2559.6799999999998</v>
      </c>
      <c r="J375" s="77">
        <v>0</v>
      </c>
      <c r="K375" s="14">
        <f t="shared" si="303"/>
        <v>1578.5</v>
      </c>
      <c r="L375" s="14">
        <f t="shared" si="510"/>
        <v>3905</v>
      </c>
      <c r="M375" s="79">
        <f t="shared" si="517"/>
        <v>632.5</v>
      </c>
      <c r="N375" s="14">
        <f t="shared" si="511"/>
        <v>1672</v>
      </c>
      <c r="O375" s="14">
        <f t="shared" si="492"/>
        <v>3899.5</v>
      </c>
      <c r="P375" s="77">
        <f t="shared" ref="P375:P376" si="525">K375+L375+M375+N375+O375</f>
        <v>11687.5</v>
      </c>
      <c r="Q375" s="77">
        <f t="shared" ref="Q375:Q376" si="526">J375</f>
        <v>0</v>
      </c>
      <c r="R375" s="77">
        <f t="shared" ref="R375:R376" si="527">I375+K375+N375+Q375</f>
        <v>5810.18</v>
      </c>
      <c r="S375" s="77">
        <f t="shared" ref="S375:S376" si="528">L375+M375+O375</f>
        <v>8437</v>
      </c>
      <c r="T375" s="77">
        <f t="shared" ref="T375:T376" si="529">H375-R375</f>
        <v>49189.82</v>
      </c>
      <c r="U375" s="92"/>
      <c r="V375" s="90"/>
    </row>
    <row r="376" spans="1:22" s="60" customFormat="1" ht="24.95" customHeight="1" x14ac:dyDescent="0.25">
      <c r="A376" s="9">
        <v>317</v>
      </c>
      <c r="B376" s="50" t="s">
        <v>450</v>
      </c>
      <c r="C376" s="51" t="s">
        <v>309</v>
      </c>
      <c r="D376" s="52" t="s">
        <v>21</v>
      </c>
      <c r="E376" s="55" t="s">
        <v>119</v>
      </c>
      <c r="F376" s="69">
        <v>45292</v>
      </c>
      <c r="G376" s="69">
        <v>45474</v>
      </c>
      <c r="H376" s="54">
        <v>90000</v>
      </c>
      <c r="I376" s="54">
        <v>9753.1200000000008</v>
      </c>
      <c r="J376" s="54">
        <v>0</v>
      </c>
      <c r="K376" s="14">
        <f t="shared" si="303"/>
        <v>2583</v>
      </c>
      <c r="L376" s="14">
        <f t="shared" si="510"/>
        <v>6390</v>
      </c>
      <c r="M376" s="36">
        <v>890.22</v>
      </c>
      <c r="N376" s="14">
        <f t="shared" si="511"/>
        <v>2736</v>
      </c>
      <c r="O376" s="14">
        <f t="shared" si="492"/>
        <v>6381</v>
      </c>
      <c r="P376" s="54">
        <f t="shared" si="525"/>
        <v>18980.22</v>
      </c>
      <c r="Q376" s="54">
        <f t="shared" si="526"/>
        <v>0</v>
      </c>
      <c r="R376" s="54">
        <f t="shared" si="527"/>
        <v>15072.12</v>
      </c>
      <c r="S376" s="54">
        <f t="shared" si="528"/>
        <v>13661.22</v>
      </c>
      <c r="T376" s="54">
        <f t="shared" si="529"/>
        <v>74927.88</v>
      </c>
      <c r="U376" s="92"/>
      <c r="V376" s="90"/>
    </row>
    <row r="377" spans="1:22" s="16" customFormat="1" ht="24.95" customHeight="1" x14ac:dyDescent="0.25">
      <c r="A377" s="9">
        <v>318</v>
      </c>
      <c r="B377" s="12" t="s">
        <v>142</v>
      </c>
      <c r="C377" s="8" t="s">
        <v>309</v>
      </c>
      <c r="D377" s="9" t="s">
        <v>21</v>
      </c>
      <c r="E377" s="18" t="s">
        <v>119</v>
      </c>
      <c r="F377" s="13">
        <v>45323</v>
      </c>
      <c r="G377" s="13">
        <v>45505</v>
      </c>
      <c r="H377" s="14">
        <v>65000</v>
      </c>
      <c r="I377" s="14">
        <v>4427.58</v>
      </c>
      <c r="J377" s="14">
        <v>0</v>
      </c>
      <c r="K377" s="14">
        <f t="shared" si="303"/>
        <v>1865.5</v>
      </c>
      <c r="L377" s="14">
        <f t="shared" si="510"/>
        <v>4615</v>
      </c>
      <c r="M377" s="56">
        <f t="shared" si="517"/>
        <v>747.5</v>
      </c>
      <c r="N377" s="14">
        <f t="shared" si="511"/>
        <v>1976</v>
      </c>
      <c r="O377" s="14">
        <f t="shared" si="492"/>
        <v>4608.5</v>
      </c>
      <c r="P377" s="14">
        <f t="shared" si="521"/>
        <v>13812.5</v>
      </c>
      <c r="Q377" s="14">
        <f>J377</f>
        <v>0</v>
      </c>
      <c r="R377" s="14">
        <f>I377+K377+N377+Q377</f>
        <v>8269.08</v>
      </c>
      <c r="S377" s="14">
        <f t="shared" si="523"/>
        <v>9971</v>
      </c>
      <c r="T377" s="14">
        <f t="shared" si="524"/>
        <v>56730.92</v>
      </c>
      <c r="U377" s="92"/>
      <c r="V377" s="90"/>
    </row>
    <row r="378" spans="1:22" s="16" customFormat="1" ht="24.95" customHeight="1" x14ac:dyDescent="0.25">
      <c r="A378" s="9">
        <v>319</v>
      </c>
      <c r="B378" s="12" t="s">
        <v>546</v>
      </c>
      <c r="C378" s="8" t="s">
        <v>309</v>
      </c>
      <c r="D378" s="9" t="s">
        <v>21</v>
      </c>
      <c r="E378" s="75" t="s">
        <v>118</v>
      </c>
      <c r="F378" s="13">
        <v>45231</v>
      </c>
      <c r="G378" s="13">
        <v>45413</v>
      </c>
      <c r="H378" s="14">
        <v>55000</v>
      </c>
      <c r="I378" s="14">
        <v>2559.6799999999998</v>
      </c>
      <c r="J378" s="14">
        <v>0</v>
      </c>
      <c r="K378" s="14">
        <f t="shared" si="303"/>
        <v>1578.5</v>
      </c>
      <c r="L378" s="14">
        <f t="shared" si="510"/>
        <v>3905</v>
      </c>
      <c r="M378" s="54">
        <f t="shared" si="517"/>
        <v>632.5</v>
      </c>
      <c r="N378" s="14">
        <f t="shared" si="511"/>
        <v>1672</v>
      </c>
      <c r="O378" s="14">
        <f t="shared" si="492"/>
        <v>3899.5</v>
      </c>
      <c r="P378" s="14">
        <f t="shared" si="521"/>
        <v>11687.5</v>
      </c>
      <c r="Q378" s="14">
        <f>J378</f>
        <v>0</v>
      </c>
      <c r="R378" s="14">
        <f>I378+K378+N378+Q378</f>
        <v>5810.18</v>
      </c>
      <c r="S378" s="14">
        <f t="shared" si="523"/>
        <v>8437</v>
      </c>
      <c r="T378" s="14">
        <f t="shared" si="524"/>
        <v>49189.82</v>
      </c>
      <c r="U378" s="92"/>
      <c r="V378" s="90"/>
    </row>
    <row r="379" spans="1:22" s="16" customFormat="1" ht="24.95" customHeight="1" x14ac:dyDescent="0.25">
      <c r="A379" s="9">
        <v>320</v>
      </c>
      <c r="B379" s="86" t="s">
        <v>619</v>
      </c>
      <c r="C379" s="8" t="s">
        <v>309</v>
      </c>
      <c r="D379" s="9" t="s">
        <v>21</v>
      </c>
      <c r="E379" s="75" t="s">
        <v>118</v>
      </c>
      <c r="F379" s="43">
        <v>45292</v>
      </c>
      <c r="G379" s="43">
        <v>45474</v>
      </c>
      <c r="H379" s="63">
        <v>55000</v>
      </c>
      <c r="I379" s="14">
        <v>2559.6799999999998</v>
      </c>
      <c r="J379" s="14">
        <v>0</v>
      </c>
      <c r="K379" s="63">
        <f t="shared" si="303"/>
        <v>1578.5</v>
      </c>
      <c r="L379" s="63">
        <f t="shared" si="510"/>
        <v>3905</v>
      </c>
      <c r="M379" s="88">
        <f t="shared" si="517"/>
        <v>632.5</v>
      </c>
      <c r="N379" s="63">
        <f t="shared" si="511"/>
        <v>1672</v>
      </c>
      <c r="O379" s="63">
        <f t="shared" si="492"/>
        <v>3899.5</v>
      </c>
      <c r="P379" s="63">
        <f t="shared" si="521"/>
        <v>11687.5</v>
      </c>
      <c r="Q379" s="14">
        <f>J379</f>
        <v>0</v>
      </c>
      <c r="R379" s="14">
        <f>I379+K379+N379+Q379</f>
        <v>5810.18</v>
      </c>
      <c r="S379" s="63">
        <f t="shared" si="523"/>
        <v>8437</v>
      </c>
      <c r="T379" s="14">
        <f t="shared" si="524"/>
        <v>49189.82</v>
      </c>
      <c r="U379" s="92"/>
      <c r="V379" s="90"/>
    </row>
    <row r="380" spans="1:22" s="16" customFormat="1" ht="24.95" customHeight="1" x14ac:dyDescent="0.25">
      <c r="A380" s="9">
        <v>321</v>
      </c>
      <c r="B380" s="12" t="s">
        <v>620</v>
      </c>
      <c r="C380" s="8" t="s">
        <v>309</v>
      </c>
      <c r="D380" s="9" t="s">
        <v>21</v>
      </c>
      <c r="E380" s="75" t="s">
        <v>118</v>
      </c>
      <c r="F380" s="13">
        <v>45292</v>
      </c>
      <c r="G380" s="13">
        <v>45474</v>
      </c>
      <c r="H380" s="14">
        <v>65000</v>
      </c>
      <c r="I380" s="14">
        <v>4427.58</v>
      </c>
      <c r="J380" s="14">
        <v>0</v>
      </c>
      <c r="K380" s="14">
        <f t="shared" si="303"/>
        <v>1865.5</v>
      </c>
      <c r="L380" s="14">
        <f t="shared" si="510"/>
        <v>4615</v>
      </c>
      <c r="M380" s="54">
        <f t="shared" si="517"/>
        <v>747.5</v>
      </c>
      <c r="N380" s="14">
        <f t="shared" si="511"/>
        <v>1976</v>
      </c>
      <c r="O380" s="14">
        <f t="shared" si="492"/>
        <v>4608.5</v>
      </c>
      <c r="P380" s="14">
        <f t="shared" si="521"/>
        <v>13812.5</v>
      </c>
      <c r="Q380" s="14">
        <f>J380</f>
        <v>0</v>
      </c>
      <c r="R380" s="14">
        <f>I380+K380+N380+Q380</f>
        <v>8269.08</v>
      </c>
      <c r="S380" s="14">
        <f t="shared" si="523"/>
        <v>9971</v>
      </c>
      <c r="T380" s="14">
        <f t="shared" si="524"/>
        <v>56730.92</v>
      </c>
      <c r="U380" s="92"/>
      <c r="V380" s="90"/>
    </row>
    <row r="381" spans="1:22" s="16" customFormat="1" ht="24.95" customHeight="1" x14ac:dyDescent="0.3">
      <c r="A381" s="24" t="s">
        <v>412</v>
      </c>
      <c r="B381" s="10"/>
      <c r="C381" s="10"/>
      <c r="D381" s="10"/>
      <c r="E381" s="10"/>
      <c r="F381" s="23"/>
      <c r="G381" s="23"/>
      <c r="H381" s="10"/>
      <c r="I381" s="10"/>
      <c r="J381" s="10"/>
      <c r="K381" s="10"/>
      <c r="L381" s="10"/>
      <c r="M381" s="33"/>
      <c r="N381" s="10"/>
      <c r="O381" s="10"/>
      <c r="P381" s="10"/>
      <c r="Q381" s="10"/>
      <c r="R381" s="10"/>
      <c r="S381" s="10"/>
      <c r="T381" s="10"/>
      <c r="U381" s="92"/>
      <c r="V381" s="90"/>
    </row>
    <row r="382" spans="1:22" s="16" customFormat="1" ht="24.95" customHeight="1" x14ac:dyDescent="0.25">
      <c r="A382" s="34">
        <v>322</v>
      </c>
      <c r="B382" s="12" t="s">
        <v>210</v>
      </c>
      <c r="C382" s="8" t="s">
        <v>304</v>
      </c>
      <c r="D382" s="9" t="s">
        <v>21</v>
      </c>
      <c r="E382" s="18" t="s">
        <v>118</v>
      </c>
      <c r="F382" s="13">
        <v>45346</v>
      </c>
      <c r="G382" s="13">
        <v>45528</v>
      </c>
      <c r="H382" s="14">
        <v>110000</v>
      </c>
      <c r="I382" s="14">
        <v>14457.62</v>
      </c>
      <c r="J382" s="14">
        <v>0</v>
      </c>
      <c r="K382" s="14">
        <f t="shared" si="303"/>
        <v>3157</v>
      </c>
      <c r="L382" s="14">
        <f>H382*7.1%</f>
        <v>7810</v>
      </c>
      <c r="M382" s="36">
        <v>890.22</v>
      </c>
      <c r="N382" s="14">
        <f t="shared" ref="N382" si="530">H382*3.04%</f>
        <v>3344</v>
      </c>
      <c r="O382" s="14">
        <f t="shared" si="492"/>
        <v>7799</v>
      </c>
      <c r="P382" s="14">
        <f>K382+L382+M382+N382+O382</f>
        <v>23000.22</v>
      </c>
      <c r="Q382" s="14">
        <v>9946</v>
      </c>
      <c r="R382" s="14">
        <f>I382+K382+N382+Q382</f>
        <v>30904.62</v>
      </c>
      <c r="S382" s="14">
        <f>L382+M382+O382</f>
        <v>16499.22</v>
      </c>
      <c r="T382" s="14">
        <f>H382-R382</f>
        <v>79095.38</v>
      </c>
      <c r="U382" s="92"/>
      <c r="V382" s="90"/>
    </row>
    <row r="383" spans="1:22" s="48" customFormat="1" ht="24.95" customHeight="1" x14ac:dyDescent="0.3">
      <c r="A383" s="24" t="s">
        <v>93</v>
      </c>
      <c r="B383" s="10"/>
      <c r="C383" s="10"/>
      <c r="D383" s="10"/>
      <c r="E383" s="10"/>
      <c r="F383" s="23"/>
      <c r="G383" s="23"/>
      <c r="H383" s="10"/>
      <c r="I383" s="10"/>
      <c r="J383" s="10"/>
      <c r="K383" s="10"/>
      <c r="L383" s="10"/>
      <c r="M383" s="33"/>
      <c r="N383" s="10"/>
      <c r="O383" s="10"/>
      <c r="P383" s="10"/>
      <c r="Q383" s="10"/>
      <c r="R383" s="10"/>
      <c r="S383" s="10"/>
      <c r="T383" s="10"/>
      <c r="U383" s="92"/>
      <c r="V383" s="90"/>
    </row>
    <row r="384" spans="1:22" s="11" customFormat="1" ht="24.95" customHeight="1" x14ac:dyDescent="0.25">
      <c r="A384" s="9">
        <v>323</v>
      </c>
      <c r="B384" s="46" t="s">
        <v>226</v>
      </c>
      <c r="C384" s="21" t="s">
        <v>473</v>
      </c>
      <c r="D384" s="9" t="s">
        <v>21</v>
      </c>
      <c r="E384" s="18" t="s">
        <v>119</v>
      </c>
      <c r="F384" s="41">
        <v>45261</v>
      </c>
      <c r="G384" s="41">
        <v>45444</v>
      </c>
      <c r="H384" s="14">
        <v>165000</v>
      </c>
      <c r="I384" s="36">
        <v>27394.99</v>
      </c>
      <c r="J384" s="36">
        <v>0</v>
      </c>
      <c r="K384" s="14">
        <f t="shared" si="303"/>
        <v>4735.5</v>
      </c>
      <c r="L384" s="14">
        <f t="shared" ref="L384:L390" si="531">H384*7.1%</f>
        <v>11715</v>
      </c>
      <c r="M384" s="36">
        <v>890.22</v>
      </c>
      <c r="N384" s="14">
        <f t="shared" ref="N384:N390" si="532">H384*3.04%</f>
        <v>5016</v>
      </c>
      <c r="O384" s="14">
        <f t="shared" si="492"/>
        <v>11698.5</v>
      </c>
      <c r="P384" s="36">
        <f>K384+L384+M384+N384+O384</f>
        <v>34055.22</v>
      </c>
      <c r="Q384" s="36">
        <f>J384</f>
        <v>0</v>
      </c>
      <c r="R384" s="36">
        <f>I384+K384+N384+Q384</f>
        <v>37146.49</v>
      </c>
      <c r="S384" s="36">
        <f>L384+M384+O384</f>
        <v>24303.72</v>
      </c>
      <c r="T384" s="36">
        <f>H384-R384</f>
        <v>127853.51</v>
      </c>
      <c r="U384" s="92"/>
      <c r="V384" s="90"/>
    </row>
    <row r="385" spans="1:22" s="11" customFormat="1" ht="24.95" customHeight="1" x14ac:dyDescent="0.25">
      <c r="A385" s="9">
        <v>324</v>
      </c>
      <c r="B385" s="12" t="s">
        <v>279</v>
      </c>
      <c r="C385" s="81" t="s">
        <v>569</v>
      </c>
      <c r="D385" s="68" t="s">
        <v>21</v>
      </c>
      <c r="E385" s="72" t="s">
        <v>119</v>
      </c>
      <c r="F385" s="69">
        <v>45200</v>
      </c>
      <c r="G385" s="69">
        <v>45383</v>
      </c>
      <c r="H385" s="70">
        <v>90000</v>
      </c>
      <c r="I385" s="70">
        <v>9753.1200000000008</v>
      </c>
      <c r="J385" s="70">
        <v>0</v>
      </c>
      <c r="K385" s="14">
        <f t="shared" si="303"/>
        <v>2583</v>
      </c>
      <c r="L385" s="14">
        <f t="shared" si="531"/>
        <v>6390</v>
      </c>
      <c r="M385" s="71">
        <v>890.22</v>
      </c>
      <c r="N385" s="14">
        <f t="shared" si="532"/>
        <v>2736</v>
      </c>
      <c r="O385" s="14">
        <f t="shared" si="492"/>
        <v>6381</v>
      </c>
      <c r="P385" s="70">
        <f>K385+L385+M385+N385+O385</f>
        <v>18980.22</v>
      </c>
      <c r="Q385" s="70">
        <v>0</v>
      </c>
      <c r="R385" s="70">
        <f>I385+K385+N385+Q385</f>
        <v>15072.12</v>
      </c>
      <c r="S385" s="70">
        <f>L385+M385+O385</f>
        <v>13661.22</v>
      </c>
      <c r="T385" s="70">
        <f>H385-R385</f>
        <v>74927.88</v>
      </c>
      <c r="U385" s="92"/>
      <c r="V385" s="90"/>
    </row>
    <row r="386" spans="1:22" s="11" customFormat="1" ht="24.95" customHeight="1" x14ac:dyDescent="0.25">
      <c r="A386" s="9">
        <v>325</v>
      </c>
      <c r="B386" s="12" t="s">
        <v>280</v>
      </c>
      <c r="C386" s="81" t="s">
        <v>317</v>
      </c>
      <c r="D386" s="68" t="s">
        <v>21</v>
      </c>
      <c r="E386" s="72" t="s">
        <v>119</v>
      </c>
      <c r="F386" s="69">
        <v>45200</v>
      </c>
      <c r="G386" s="69">
        <v>45383</v>
      </c>
      <c r="H386" s="70">
        <v>90000</v>
      </c>
      <c r="I386" s="70">
        <v>9753.1200000000008</v>
      </c>
      <c r="J386" s="70">
        <v>0</v>
      </c>
      <c r="K386" s="14">
        <f t="shared" si="303"/>
        <v>2583</v>
      </c>
      <c r="L386" s="14">
        <f t="shared" si="531"/>
        <v>6390</v>
      </c>
      <c r="M386" s="71">
        <v>890.22</v>
      </c>
      <c r="N386" s="14">
        <f t="shared" si="532"/>
        <v>2736</v>
      </c>
      <c r="O386" s="14">
        <f t="shared" si="492"/>
        <v>6381</v>
      </c>
      <c r="P386" s="70">
        <f>K386+L386+M386+N386+O386</f>
        <v>18980.22</v>
      </c>
      <c r="Q386" s="70">
        <v>9446</v>
      </c>
      <c r="R386" s="70">
        <f>I386+K386+N386+Q386</f>
        <v>24518.12</v>
      </c>
      <c r="S386" s="70">
        <f>L386+M386+O386</f>
        <v>13661.22</v>
      </c>
      <c r="T386" s="70">
        <f>H386-R386</f>
        <v>65481.88</v>
      </c>
      <c r="U386" s="92"/>
      <c r="V386" s="90"/>
    </row>
    <row r="387" spans="1:22" s="11" customFormat="1" ht="24.95" customHeight="1" x14ac:dyDescent="0.25">
      <c r="A387" s="9">
        <v>326</v>
      </c>
      <c r="B387" s="12" t="s">
        <v>288</v>
      </c>
      <c r="C387" s="81" t="s">
        <v>317</v>
      </c>
      <c r="D387" s="68" t="s">
        <v>21</v>
      </c>
      <c r="E387" s="72" t="s">
        <v>118</v>
      </c>
      <c r="F387" s="69">
        <v>45200</v>
      </c>
      <c r="G387" s="69">
        <v>45383</v>
      </c>
      <c r="H387" s="70">
        <v>90000</v>
      </c>
      <c r="I387" s="70">
        <v>9753.1200000000008</v>
      </c>
      <c r="J387" s="70">
        <v>0</v>
      </c>
      <c r="K387" s="14">
        <f t="shared" si="303"/>
        <v>2583</v>
      </c>
      <c r="L387" s="14">
        <f t="shared" si="531"/>
        <v>6390</v>
      </c>
      <c r="M387" s="71">
        <v>890.22</v>
      </c>
      <c r="N387" s="14">
        <f t="shared" si="532"/>
        <v>2736</v>
      </c>
      <c r="O387" s="14">
        <f t="shared" si="492"/>
        <v>6381</v>
      </c>
      <c r="P387" s="70">
        <f>K387+L387+M387+N387+O387</f>
        <v>18980.22</v>
      </c>
      <c r="Q387" s="70">
        <f>J387</f>
        <v>0</v>
      </c>
      <c r="R387" s="70">
        <f>I387+K387+N387+Q387</f>
        <v>15072.12</v>
      </c>
      <c r="S387" s="70">
        <f>L387+M387+O387</f>
        <v>13661.22</v>
      </c>
      <c r="T387" s="70">
        <f>H387-R387</f>
        <v>74927.88</v>
      </c>
      <c r="U387" s="92"/>
      <c r="V387" s="90"/>
    </row>
    <row r="388" spans="1:22" s="11" customFormat="1" ht="24.95" customHeight="1" x14ac:dyDescent="0.25">
      <c r="A388" s="9">
        <v>327</v>
      </c>
      <c r="B388" s="12" t="s">
        <v>290</v>
      </c>
      <c r="C388" s="81" t="s">
        <v>318</v>
      </c>
      <c r="D388" s="68" t="s">
        <v>21</v>
      </c>
      <c r="E388" s="72" t="s">
        <v>119</v>
      </c>
      <c r="F388" s="69">
        <v>45200</v>
      </c>
      <c r="G388" s="69">
        <v>45383</v>
      </c>
      <c r="H388" s="70">
        <v>85000</v>
      </c>
      <c r="I388" s="70">
        <v>8576.99</v>
      </c>
      <c r="J388" s="70">
        <v>0</v>
      </c>
      <c r="K388" s="14">
        <f t="shared" si="303"/>
        <v>2439.5</v>
      </c>
      <c r="L388" s="14">
        <f t="shared" si="531"/>
        <v>6035</v>
      </c>
      <c r="M388" s="71">
        <v>890.22</v>
      </c>
      <c r="N388" s="14">
        <f t="shared" si="532"/>
        <v>2584</v>
      </c>
      <c r="O388" s="14">
        <f t="shared" si="492"/>
        <v>6026.5</v>
      </c>
      <c r="P388" s="70">
        <f t="shared" ref="P388" si="533">K388+L388+M388+N388+O388</f>
        <v>17975.22</v>
      </c>
      <c r="Q388" s="70">
        <f t="shared" ref="Q388" si="534">J388</f>
        <v>0</v>
      </c>
      <c r="R388" s="70">
        <f t="shared" ref="R388" si="535">I388+K388+N388+Q388</f>
        <v>13600.49</v>
      </c>
      <c r="S388" s="70">
        <f t="shared" ref="S388" si="536">L388+M388+O388</f>
        <v>12951.72</v>
      </c>
      <c r="T388" s="70">
        <f t="shared" ref="T388" si="537">H388-R388</f>
        <v>71399.509999999995</v>
      </c>
      <c r="U388" s="92"/>
      <c r="V388" s="90"/>
    </row>
    <row r="389" spans="1:22" s="11" customFormat="1" ht="24.95" customHeight="1" x14ac:dyDescent="0.25">
      <c r="A389" s="9">
        <v>328</v>
      </c>
      <c r="B389" s="12" t="s">
        <v>293</v>
      </c>
      <c r="C389" s="81" t="s">
        <v>319</v>
      </c>
      <c r="D389" s="68" t="s">
        <v>21</v>
      </c>
      <c r="E389" s="72" t="s">
        <v>119</v>
      </c>
      <c r="F389" s="69">
        <v>45200</v>
      </c>
      <c r="G389" s="69">
        <v>45383</v>
      </c>
      <c r="H389" s="70">
        <v>80000</v>
      </c>
      <c r="I389" s="70">
        <v>7400.87</v>
      </c>
      <c r="J389" s="70">
        <v>0</v>
      </c>
      <c r="K389" s="14">
        <f t="shared" si="303"/>
        <v>2296</v>
      </c>
      <c r="L389" s="14">
        <f t="shared" si="531"/>
        <v>5680</v>
      </c>
      <c r="M389" s="71">
        <v>890.22</v>
      </c>
      <c r="N389" s="14">
        <f t="shared" si="532"/>
        <v>2432</v>
      </c>
      <c r="O389" s="14">
        <f t="shared" si="492"/>
        <v>5672</v>
      </c>
      <c r="P389" s="70">
        <f t="shared" ref="P389:P390" si="538">K389+L389+M389+N389+O389</f>
        <v>16970.22</v>
      </c>
      <c r="Q389" s="70">
        <f t="shared" ref="Q389" si="539">J389</f>
        <v>0</v>
      </c>
      <c r="R389" s="70">
        <f t="shared" ref="R389:R390" si="540">I389+K389+N389+Q389</f>
        <v>12128.87</v>
      </c>
      <c r="S389" s="70">
        <f t="shared" ref="S389:S390" si="541">L389+M389+O389</f>
        <v>12242.22</v>
      </c>
      <c r="T389" s="70">
        <f t="shared" ref="T389:T390" si="542">H389-R389</f>
        <v>67871.13</v>
      </c>
      <c r="U389" s="92"/>
      <c r="V389" s="90"/>
    </row>
    <row r="390" spans="1:22" s="11" customFormat="1" ht="24.95" customHeight="1" x14ac:dyDescent="0.25">
      <c r="A390" s="9">
        <v>329</v>
      </c>
      <c r="B390" s="12" t="s">
        <v>344</v>
      </c>
      <c r="C390" s="21" t="s">
        <v>148</v>
      </c>
      <c r="D390" s="9" t="s">
        <v>21</v>
      </c>
      <c r="E390" s="18" t="s">
        <v>119</v>
      </c>
      <c r="F390" s="53">
        <v>45597</v>
      </c>
      <c r="G390" s="53">
        <v>45413</v>
      </c>
      <c r="H390" s="14">
        <v>60000</v>
      </c>
      <c r="I390" s="14">
        <v>3486.68</v>
      </c>
      <c r="J390" s="14">
        <v>0</v>
      </c>
      <c r="K390" s="14">
        <f t="shared" si="303"/>
        <v>1722</v>
      </c>
      <c r="L390" s="14">
        <f t="shared" si="531"/>
        <v>4260</v>
      </c>
      <c r="M390" s="56">
        <f t="shared" ref="M390" si="543">H390*1.15%</f>
        <v>690</v>
      </c>
      <c r="N390" s="14">
        <f t="shared" si="532"/>
        <v>1824</v>
      </c>
      <c r="O390" s="14">
        <f t="shared" si="492"/>
        <v>4254</v>
      </c>
      <c r="P390" s="14">
        <f t="shared" si="538"/>
        <v>12750</v>
      </c>
      <c r="Q390" s="14">
        <v>6646</v>
      </c>
      <c r="R390" s="14">
        <f t="shared" si="540"/>
        <v>13678.68</v>
      </c>
      <c r="S390" s="14">
        <f t="shared" si="541"/>
        <v>9204</v>
      </c>
      <c r="T390" s="14">
        <f t="shared" si="542"/>
        <v>46321.32</v>
      </c>
      <c r="U390" s="92"/>
      <c r="V390" s="90"/>
    </row>
    <row r="391" spans="1:22" s="48" customFormat="1" ht="24.95" customHeight="1" x14ac:dyDescent="0.3">
      <c r="A391" s="24" t="s">
        <v>92</v>
      </c>
      <c r="B391" s="10"/>
      <c r="C391" s="10"/>
      <c r="D391" s="10"/>
      <c r="E391" s="10"/>
      <c r="F391" s="23"/>
      <c r="G391" s="23"/>
      <c r="H391" s="10"/>
      <c r="I391" s="10"/>
      <c r="J391" s="10"/>
      <c r="K391" s="10"/>
      <c r="L391" s="10"/>
      <c r="M391" s="33"/>
      <c r="N391" s="10"/>
      <c r="O391" s="10"/>
      <c r="P391" s="10"/>
      <c r="Q391" s="10"/>
      <c r="R391" s="10"/>
      <c r="S391" s="10"/>
      <c r="T391" s="10"/>
      <c r="U391" s="92"/>
      <c r="V391" s="90"/>
    </row>
    <row r="392" spans="1:22" s="16" customFormat="1" ht="24.95" customHeight="1" x14ac:dyDescent="0.25">
      <c r="A392" s="9">
        <v>330</v>
      </c>
      <c r="B392" s="12" t="s">
        <v>548</v>
      </c>
      <c r="C392" s="8" t="s">
        <v>549</v>
      </c>
      <c r="D392" s="9" t="s">
        <v>21</v>
      </c>
      <c r="E392" s="68" t="s">
        <v>118</v>
      </c>
      <c r="F392" s="13">
        <v>45261</v>
      </c>
      <c r="G392" s="53">
        <v>45444</v>
      </c>
      <c r="H392" s="14">
        <v>140000</v>
      </c>
      <c r="I392" s="14">
        <v>21514.37</v>
      </c>
      <c r="J392" s="14">
        <v>0</v>
      </c>
      <c r="K392" s="14">
        <f t="shared" si="303"/>
        <v>4018</v>
      </c>
      <c r="L392" s="14">
        <f>H392*7.1%</f>
        <v>9940</v>
      </c>
      <c r="M392" s="14">
        <v>890.22</v>
      </c>
      <c r="N392" s="14">
        <f t="shared" ref="N392" si="544">H392*3.04%</f>
        <v>4256</v>
      </c>
      <c r="O392" s="14">
        <f t="shared" si="492"/>
        <v>9926</v>
      </c>
      <c r="P392" s="14">
        <f>K392+L392+M392+N392+O392</f>
        <v>29030.22</v>
      </c>
      <c r="Q392" s="14">
        <f t="shared" ref="Q392:Q395" si="545">J392</f>
        <v>0</v>
      </c>
      <c r="R392" s="14">
        <f>I392+K392+N392+Q392</f>
        <v>29788.37</v>
      </c>
      <c r="S392" s="14">
        <f>L392+M392+O392</f>
        <v>20756.22</v>
      </c>
      <c r="T392" s="14">
        <f>H392-R392</f>
        <v>110211.63</v>
      </c>
      <c r="U392" s="92"/>
      <c r="V392" s="90"/>
    </row>
    <row r="393" spans="1:22" s="16" customFormat="1" ht="24.95" customHeight="1" x14ac:dyDescent="0.25">
      <c r="A393" s="24" t="s">
        <v>511</v>
      </c>
      <c r="B393" s="24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92"/>
      <c r="V393" s="90"/>
    </row>
    <row r="394" spans="1:22" s="16" customFormat="1" ht="24.95" customHeight="1" x14ac:dyDescent="0.25">
      <c r="A394" s="9">
        <v>331</v>
      </c>
      <c r="B394" s="12" t="s">
        <v>512</v>
      </c>
      <c r="C394" s="8" t="s">
        <v>514</v>
      </c>
      <c r="D394" s="9" t="s">
        <v>21</v>
      </c>
      <c r="E394" s="9" t="s">
        <v>118</v>
      </c>
      <c r="F394" s="13">
        <v>45200</v>
      </c>
      <c r="G394" s="13">
        <v>45383</v>
      </c>
      <c r="H394" s="14">
        <v>45500</v>
      </c>
      <c r="I394" s="14">
        <v>1218.8900000000001</v>
      </c>
      <c r="J394" s="14">
        <v>0</v>
      </c>
      <c r="K394" s="14">
        <f t="shared" si="303"/>
        <v>1305.8499999999999</v>
      </c>
      <c r="L394" s="14">
        <f t="shared" ref="L394:L395" si="546">H394*7.1%</f>
        <v>3230.5</v>
      </c>
      <c r="M394" s="56">
        <f t="shared" ref="M394:M395" si="547">H394*1.15%</f>
        <v>523.25</v>
      </c>
      <c r="N394" s="14">
        <f t="shared" ref="N394:N395" si="548">H394*3.04%</f>
        <v>1383.2</v>
      </c>
      <c r="O394" s="14">
        <f t="shared" si="492"/>
        <v>3225.95</v>
      </c>
      <c r="P394" s="14">
        <f>K394+L394+M394+N394+O394</f>
        <v>9668.75</v>
      </c>
      <c r="Q394" s="14">
        <f t="shared" si="545"/>
        <v>0</v>
      </c>
      <c r="R394" s="14">
        <f>I394+K394+N394+Q394</f>
        <v>3907.94</v>
      </c>
      <c r="S394" s="14">
        <f>L394+M394+O394</f>
        <v>6979.7</v>
      </c>
      <c r="T394" s="14">
        <f>H394-R394</f>
        <v>41592.06</v>
      </c>
      <c r="U394" s="92"/>
      <c r="V394" s="90"/>
    </row>
    <row r="395" spans="1:22" s="16" customFormat="1" ht="24.95" customHeight="1" x14ac:dyDescent="0.25">
      <c r="A395" s="9">
        <v>332</v>
      </c>
      <c r="B395" s="12" t="s">
        <v>513</v>
      </c>
      <c r="C395" s="8" t="s">
        <v>514</v>
      </c>
      <c r="D395" s="9" t="s">
        <v>21</v>
      </c>
      <c r="E395" s="9" t="s">
        <v>119</v>
      </c>
      <c r="F395" s="13">
        <v>45200</v>
      </c>
      <c r="G395" s="13">
        <v>45383</v>
      </c>
      <c r="H395" s="14">
        <v>45500</v>
      </c>
      <c r="I395" s="14">
        <v>1218.8900000000001</v>
      </c>
      <c r="J395" s="14">
        <v>0</v>
      </c>
      <c r="K395" s="14">
        <f t="shared" si="303"/>
        <v>1305.8499999999999</v>
      </c>
      <c r="L395" s="14">
        <f t="shared" si="546"/>
        <v>3230.5</v>
      </c>
      <c r="M395" s="56">
        <f t="shared" si="547"/>
        <v>523.25</v>
      </c>
      <c r="N395" s="14">
        <f t="shared" si="548"/>
        <v>1383.2</v>
      </c>
      <c r="O395" s="14">
        <f t="shared" si="492"/>
        <v>3225.95</v>
      </c>
      <c r="P395" s="14">
        <f>K395+L395+M395+N395+O395</f>
        <v>9668.75</v>
      </c>
      <c r="Q395" s="14">
        <f t="shared" si="545"/>
        <v>0</v>
      </c>
      <c r="R395" s="14">
        <f>I395+K395+N395+Q395</f>
        <v>3907.94</v>
      </c>
      <c r="S395" s="14">
        <f>L395+M395+O395</f>
        <v>6979.7</v>
      </c>
      <c r="T395" s="14">
        <f>H395-R395</f>
        <v>41592.06</v>
      </c>
      <c r="U395" s="92"/>
      <c r="V395" s="90"/>
    </row>
    <row r="396" spans="1:22" s="48" customFormat="1" ht="24.95" customHeight="1" x14ac:dyDescent="0.3">
      <c r="A396" s="24" t="s">
        <v>64</v>
      </c>
      <c r="B396" s="10"/>
      <c r="C396" s="10"/>
      <c r="D396" s="10"/>
      <c r="E396" s="10"/>
      <c r="F396" s="23"/>
      <c r="G396" s="23"/>
      <c r="H396" s="10"/>
      <c r="I396" s="10"/>
      <c r="J396" s="10"/>
      <c r="K396" s="10"/>
      <c r="L396" s="10"/>
      <c r="M396" s="33"/>
      <c r="N396" s="10"/>
      <c r="O396" s="10"/>
      <c r="P396" s="10"/>
      <c r="Q396" s="10"/>
      <c r="R396" s="10"/>
      <c r="S396" s="10"/>
      <c r="T396" s="10"/>
      <c r="U396" s="92"/>
      <c r="V396" s="90"/>
    </row>
    <row r="397" spans="1:22" s="16" customFormat="1" ht="24.95" customHeight="1" x14ac:dyDescent="0.25">
      <c r="A397" s="34">
        <v>333</v>
      </c>
      <c r="B397" s="12" t="s">
        <v>217</v>
      </c>
      <c r="C397" s="8" t="s">
        <v>218</v>
      </c>
      <c r="D397" s="9" t="s">
        <v>21</v>
      </c>
      <c r="E397" s="18" t="s">
        <v>119</v>
      </c>
      <c r="F397" s="13">
        <v>45233</v>
      </c>
      <c r="G397" s="13">
        <v>45415</v>
      </c>
      <c r="H397" s="14">
        <v>45000</v>
      </c>
      <c r="I397" s="14">
        <v>1148.33</v>
      </c>
      <c r="J397" s="14">
        <v>0</v>
      </c>
      <c r="K397" s="14">
        <f t="shared" si="303"/>
        <v>1291.5</v>
      </c>
      <c r="L397" s="14">
        <f t="shared" ref="L397" si="549">H397*7.1%</f>
        <v>3195</v>
      </c>
      <c r="M397" s="56">
        <f t="shared" ref="M397" si="550">H397*1.15%</f>
        <v>517.5</v>
      </c>
      <c r="N397" s="14">
        <f t="shared" ref="N397" si="551">H397*3.04%</f>
        <v>1368</v>
      </c>
      <c r="O397" s="14">
        <f>H397*7.09%</f>
        <v>3190.5</v>
      </c>
      <c r="P397" s="14">
        <f>K397+L397+M397+N397+O397</f>
        <v>9562.5</v>
      </c>
      <c r="Q397" s="14">
        <v>11433.05</v>
      </c>
      <c r="R397" s="14">
        <f>I397+K397+N397+Q397</f>
        <v>15240.88</v>
      </c>
      <c r="S397" s="14">
        <f>L397+M397+O397</f>
        <v>6903</v>
      </c>
      <c r="T397" s="14">
        <f>H397-R397</f>
        <v>29759.119999999999</v>
      </c>
      <c r="U397" s="92"/>
      <c r="V397" s="90"/>
    </row>
    <row r="398" spans="1:22" s="48" customFormat="1" ht="24.95" customHeight="1" x14ac:dyDescent="0.3">
      <c r="A398" s="24" t="s">
        <v>160</v>
      </c>
      <c r="B398" s="10"/>
      <c r="C398" s="10"/>
      <c r="D398" s="10"/>
      <c r="E398" s="10"/>
      <c r="F398" s="23"/>
      <c r="G398" s="23"/>
      <c r="H398" s="10"/>
      <c r="I398" s="10"/>
      <c r="J398" s="10"/>
      <c r="K398" s="10"/>
      <c r="L398" s="10"/>
      <c r="M398" s="33"/>
      <c r="N398" s="10"/>
      <c r="O398" s="10"/>
      <c r="P398" s="10"/>
      <c r="Q398" s="10"/>
      <c r="R398" s="10"/>
      <c r="S398" s="10"/>
      <c r="T398" s="10"/>
      <c r="U398" s="92"/>
      <c r="V398" s="90"/>
    </row>
    <row r="399" spans="1:22" s="16" customFormat="1" ht="24.95" customHeight="1" x14ac:dyDescent="0.25">
      <c r="A399" s="9">
        <v>334</v>
      </c>
      <c r="B399" s="12" t="s">
        <v>158</v>
      </c>
      <c r="C399" s="67" t="s">
        <v>474</v>
      </c>
      <c r="D399" s="68" t="s">
        <v>21</v>
      </c>
      <c r="E399" s="68" t="s">
        <v>119</v>
      </c>
      <c r="F399" s="69">
        <v>45200</v>
      </c>
      <c r="G399" s="69">
        <v>45383</v>
      </c>
      <c r="H399" s="70">
        <v>96000</v>
      </c>
      <c r="I399" s="70">
        <v>11164.47</v>
      </c>
      <c r="J399" s="70">
        <v>0</v>
      </c>
      <c r="K399" s="14">
        <f t="shared" si="303"/>
        <v>2755.2</v>
      </c>
      <c r="L399" s="14">
        <f t="shared" ref="L399" si="552">H399*7.1%</f>
        <v>6816</v>
      </c>
      <c r="M399" s="71">
        <v>890.22</v>
      </c>
      <c r="N399" s="14">
        <f t="shared" ref="N399" si="553">H399*3.04%</f>
        <v>2918.4</v>
      </c>
      <c r="O399" s="70">
        <v>6806.4</v>
      </c>
      <c r="P399" s="70">
        <f>K399+L399+M399+N399+O399</f>
        <v>20186.22</v>
      </c>
      <c r="Q399" s="70">
        <f>J399</f>
        <v>0</v>
      </c>
      <c r="R399" s="70">
        <f>I399+K399+N399+Q399</f>
        <v>16838.07</v>
      </c>
      <c r="S399" s="70">
        <f>L399+M399+O399</f>
        <v>14512.62</v>
      </c>
      <c r="T399" s="70">
        <f>H399-R399</f>
        <v>79161.929999999993</v>
      </c>
      <c r="U399" s="92"/>
      <c r="V399" s="90"/>
    </row>
    <row r="400" spans="1:22" s="48" customFormat="1" ht="24.95" customHeight="1" x14ac:dyDescent="0.3">
      <c r="A400" s="24" t="s">
        <v>15</v>
      </c>
      <c r="B400" s="10"/>
      <c r="C400" s="10"/>
      <c r="D400" s="10"/>
      <c r="E400" s="10"/>
      <c r="F400" s="23"/>
      <c r="G400" s="23"/>
      <c r="H400" s="10"/>
      <c r="I400" s="10"/>
      <c r="J400" s="10"/>
      <c r="K400" s="10"/>
      <c r="L400" s="10"/>
      <c r="M400" s="33"/>
      <c r="N400" s="10"/>
      <c r="O400" s="10"/>
      <c r="P400" s="10"/>
      <c r="Q400" s="10"/>
      <c r="R400" s="10"/>
      <c r="S400" s="10"/>
      <c r="T400" s="10"/>
      <c r="U400" s="92"/>
      <c r="V400" s="90"/>
    </row>
    <row r="401" spans="1:22" s="11" customFormat="1" ht="24.95" customHeight="1" x14ac:dyDescent="0.25">
      <c r="A401" s="9">
        <v>335</v>
      </c>
      <c r="B401" s="12" t="s">
        <v>190</v>
      </c>
      <c r="C401" s="8" t="s">
        <v>347</v>
      </c>
      <c r="D401" s="9" t="s">
        <v>21</v>
      </c>
      <c r="E401" s="18" t="s">
        <v>119</v>
      </c>
      <c r="F401" s="13">
        <v>45323</v>
      </c>
      <c r="G401" s="13">
        <v>45505</v>
      </c>
      <c r="H401" s="14">
        <v>140000</v>
      </c>
      <c r="I401" s="14">
        <v>21085.5</v>
      </c>
      <c r="J401" s="14">
        <v>0</v>
      </c>
      <c r="K401" s="14">
        <f t="shared" si="303"/>
        <v>4018</v>
      </c>
      <c r="L401" s="14">
        <f t="shared" ref="L401:L414" si="554">H401*7.1%</f>
        <v>9940</v>
      </c>
      <c r="M401" s="36">
        <v>890.22</v>
      </c>
      <c r="N401" s="14">
        <f t="shared" ref="N401:N414" si="555">H401*3.04%</f>
        <v>4256</v>
      </c>
      <c r="O401" s="14">
        <f>H401*7.09%</f>
        <v>9926</v>
      </c>
      <c r="P401" s="14">
        <f>K401+L401+M401+N401+O401</f>
        <v>29030.22</v>
      </c>
      <c r="Q401" s="14">
        <v>1715.46</v>
      </c>
      <c r="R401" s="14">
        <f>I401+K401+N401+Q401</f>
        <v>31074.959999999999</v>
      </c>
      <c r="S401" s="14">
        <f>L401+M401+O401</f>
        <v>20756.22</v>
      </c>
      <c r="T401" s="14">
        <f>H401-R401</f>
        <v>108925.04</v>
      </c>
      <c r="U401" s="92"/>
      <c r="V401" s="90"/>
    </row>
    <row r="402" spans="1:22" s="16" customFormat="1" ht="24.95" customHeight="1" x14ac:dyDescent="0.25">
      <c r="A402" s="9">
        <v>336</v>
      </c>
      <c r="B402" s="12" t="s">
        <v>100</v>
      </c>
      <c r="C402" s="8" t="s">
        <v>475</v>
      </c>
      <c r="D402" s="9" t="s">
        <v>21</v>
      </c>
      <c r="E402" s="18" t="s">
        <v>119</v>
      </c>
      <c r="F402" s="13">
        <v>45352</v>
      </c>
      <c r="G402" s="13">
        <v>45536</v>
      </c>
      <c r="H402" s="14">
        <v>75000</v>
      </c>
      <c r="I402" s="14">
        <v>6309.38</v>
      </c>
      <c r="J402" s="14">
        <v>0</v>
      </c>
      <c r="K402" s="14">
        <f t="shared" si="303"/>
        <v>2152.5</v>
      </c>
      <c r="L402" s="14">
        <f t="shared" si="554"/>
        <v>5325</v>
      </c>
      <c r="M402" s="36">
        <v>862.5</v>
      </c>
      <c r="N402" s="14">
        <f t="shared" si="555"/>
        <v>2280</v>
      </c>
      <c r="O402" s="14">
        <f t="shared" ref="O402:O468" si="556">H402*7.09%</f>
        <v>5317.5</v>
      </c>
      <c r="P402" s="14">
        <f t="shared" ref="P402:P414" si="557">K402+L402+M402+N402+O402</f>
        <v>15937.5</v>
      </c>
      <c r="Q402" s="14">
        <v>13689.78</v>
      </c>
      <c r="R402" s="14">
        <f t="shared" ref="R402:R414" si="558">I402+K402+N402+Q402</f>
        <v>24431.66</v>
      </c>
      <c r="S402" s="14">
        <f t="shared" ref="S402:S414" si="559">L402+M402+O402</f>
        <v>11505</v>
      </c>
      <c r="T402" s="14">
        <f t="shared" ref="T402:T414" si="560">H402-R402</f>
        <v>50568.34</v>
      </c>
      <c r="U402" s="92"/>
      <c r="V402" s="90"/>
    </row>
    <row r="403" spans="1:22" s="16" customFormat="1" ht="24.95" customHeight="1" x14ac:dyDescent="0.25">
      <c r="A403" s="9">
        <v>337</v>
      </c>
      <c r="B403" s="12" t="s">
        <v>115</v>
      </c>
      <c r="C403" s="67" t="s">
        <v>78</v>
      </c>
      <c r="D403" s="68" t="s">
        <v>21</v>
      </c>
      <c r="E403" s="68" t="s">
        <v>119</v>
      </c>
      <c r="F403" s="69">
        <v>45200</v>
      </c>
      <c r="G403" s="69">
        <v>45383</v>
      </c>
      <c r="H403" s="70">
        <v>48000</v>
      </c>
      <c r="I403" s="70">
        <v>1571.73</v>
      </c>
      <c r="J403" s="70">
        <v>0</v>
      </c>
      <c r="K403" s="14">
        <f t="shared" ref="K403:K414" si="561">H403*2.87%</f>
        <v>1377.6</v>
      </c>
      <c r="L403" s="14">
        <f t="shared" si="554"/>
        <v>3408</v>
      </c>
      <c r="M403" s="79">
        <f t="shared" ref="M403:M414" si="562">H403*1.15%</f>
        <v>552</v>
      </c>
      <c r="N403" s="14">
        <f t="shared" si="555"/>
        <v>1459.2</v>
      </c>
      <c r="O403" s="14">
        <f t="shared" si="556"/>
        <v>3403.2</v>
      </c>
      <c r="P403" s="70">
        <f t="shared" si="557"/>
        <v>10200</v>
      </c>
      <c r="Q403" s="70">
        <v>0</v>
      </c>
      <c r="R403" s="70">
        <f t="shared" si="558"/>
        <v>4408.53</v>
      </c>
      <c r="S403" s="70">
        <f t="shared" si="559"/>
        <v>7363.2</v>
      </c>
      <c r="T403" s="70">
        <f t="shared" si="560"/>
        <v>43591.47</v>
      </c>
      <c r="U403" s="92"/>
      <c r="V403" s="90"/>
    </row>
    <row r="404" spans="1:22" s="16" customFormat="1" ht="24.95" customHeight="1" x14ac:dyDescent="0.25">
      <c r="A404" s="9">
        <v>338</v>
      </c>
      <c r="B404" s="12" t="s">
        <v>206</v>
      </c>
      <c r="C404" s="8" t="s">
        <v>205</v>
      </c>
      <c r="D404" s="9" t="s">
        <v>21</v>
      </c>
      <c r="E404" s="18" t="s">
        <v>119</v>
      </c>
      <c r="F404" s="13">
        <v>45352</v>
      </c>
      <c r="G404" s="13">
        <v>45536</v>
      </c>
      <c r="H404" s="14">
        <v>60000</v>
      </c>
      <c r="I404" s="14">
        <v>3486.68</v>
      </c>
      <c r="J404" s="14">
        <v>0</v>
      </c>
      <c r="K404" s="14">
        <f t="shared" si="561"/>
        <v>1722</v>
      </c>
      <c r="L404" s="14">
        <f t="shared" si="554"/>
        <v>4260</v>
      </c>
      <c r="M404" s="56">
        <f t="shared" si="562"/>
        <v>690</v>
      </c>
      <c r="N404" s="14">
        <f t="shared" si="555"/>
        <v>1824</v>
      </c>
      <c r="O404" s="14">
        <f t="shared" si="556"/>
        <v>4254</v>
      </c>
      <c r="P404" s="14">
        <f t="shared" si="557"/>
        <v>12750</v>
      </c>
      <c r="Q404" s="14">
        <f t="shared" ref="Q404" si="563">J404</f>
        <v>0</v>
      </c>
      <c r="R404" s="14">
        <f t="shared" si="558"/>
        <v>7032.68</v>
      </c>
      <c r="S404" s="14">
        <f t="shared" si="559"/>
        <v>9204</v>
      </c>
      <c r="T404" s="14">
        <f t="shared" si="560"/>
        <v>52967.32</v>
      </c>
      <c r="U404" s="92"/>
      <c r="V404" s="90"/>
    </row>
    <row r="405" spans="1:22" s="16" customFormat="1" ht="24.95" customHeight="1" x14ac:dyDescent="0.25">
      <c r="A405" s="9">
        <v>339</v>
      </c>
      <c r="B405" s="12" t="s">
        <v>207</v>
      </c>
      <c r="C405" s="8" t="s">
        <v>208</v>
      </c>
      <c r="D405" s="9" t="s">
        <v>21</v>
      </c>
      <c r="E405" s="18" t="s">
        <v>119</v>
      </c>
      <c r="F405" s="13">
        <v>45352</v>
      </c>
      <c r="G405" s="13">
        <v>45536</v>
      </c>
      <c r="H405" s="14">
        <v>48000</v>
      </c>
      <c r="I405" s="14">
        <v>1571.73</v>
      </c>
      <c r="J405" s="14">
        <v>0</v>
      </c>
      <c r="K405" s="14">
        <f t="shared" si="561"/>
        <v>1377.6</v>
      </c>
      <c r="L405" s="14">
        <f t="shared" si="554"/>
        <v>3408</v>
      </c>
      <c r="M405" s="56">
        <f t="shared" si="562"/>
        <v>552</v>
      </c>
      <c r="N405" s="14">
        <f t="shared" si="555"/>
        <v>1459.2</v>
      </c>
      <c r="O405" s="14">
        <f t="shared" si="556"/>
        <v>3403.2</v>
      </c>
      <c r="P405" s="14">
        <f t="shared" si="557"/>
        <v>10200</v>
      </c>
      <c r="Q405" s="14">
        <v>11576</v>
      </c>
      <c r="R405" s="14">
        <f t="shared" si="558"/>
        <v>15984.53</v>
      </c>
      <c r="S405" s="14">
        <f t="shared" si="559"/>
        <v>7363.2</v>
      </c>
      <c r="T405" s="14">
        <f t="shared" si="560"/>
        <v>32015.47</v>
      </c>
      <c r="U405" s="92"/>
      <c r="V405" s="90"/>
    </row>
    <row r="406" spans="1:22" s="16" customFormat="1" ht="24.95" customHeight="1" x14ac:dyDescent="0.25">
      <c r="A406" s="9">
        <v>340</v>
      </c>
      <c r="B406" s="12" t="s">
        <v>240</v>
      </c>
      <c r="C406" s="47" t="s">
        <v>320</v>
      </c>
      <c r="D406" s="9" t="s">
        <v>21</v>
      </c>
      <c r="E406" s="18" t="s">
        <v>119</v>
      </c>
      <c r="F406" s="69">
        <v>45292</v>
      </c>
      <c r="G406" s="69">
        <v>45474</v>
      </c>
      <c r="H406" s="14">
        <v>90000</v>
      </c>
      <c r="I406" s="14">
        <v>9753.1200000000008</v>
      </c>
      <c r="J406" s="14">
        <v>0</v>
      </c>
      <c r="K406" s="14">
        <f t="shared" si="561"/>
        <v>2583</v>
      </c>
      <c r="L406" s="14">
        <f t="shared" si="554"/>
        <v>6390</v>
      </c>
      <c r="M406" s="36">
        <v>890.22</v>
      </c>
      <c r="N406" s="14">
        <f t="shared" si="555"/>
        <v>2736</v>
      </c>
      <c r="O406" s="14">
        <f t="shared" si="556"/>
        <v>6381</v>
      </c>
      <c r="P406" s="14">
        <f t="shared" ref="P406" si="564">K406+L406+M406+N406+O406</f>
        <v>18980.22</v>
      </c>
      <c r="Q406" s="14">
        <v>0</v>
      </c>
      <c r="R406" s="14">
        <f t="shared" ref="R406" si="565">I406+K406+N406+Q406</f>
        <v>15072.12</v>
      </c>
      <c r="S406" s="14">
        <f t="shared" ref="S406" si="566">L406+M406+O406</f>
        <v>13661.22</v>
      </c>
      <c r="T406" s="14">
        <f t="shared" ref="T406" si="567">H406-R406</f>
        <v>74927.88</v>
      </c>
      <c r="U406" s="92"/>
      <c r="V406" s="90"/>
    </row>
    <row r="407" spans="1:22" s="16" customFormat="1" ht="24.95" customHeight="1" x14ac:dyDescent="0.25">
      <c r="A407" s="9">
        <v>341</v>
      </c>
      <c r="B407" s="12" t="s">
        <v>241</v>
      </c>
      <c r="C407" s="47" t="s">
        <v>321</v>
      </c>
      <c r="D407" s="9" t="s">
        <v>21</v>
      </c>
      <c r="E407" s="18" t="s">
        <v>118</v>
      </c>
      <c r="F407" s="13">
        <v>45274</v>
      </c>
      <c r="G407" s="13">
        <v>45457</v>
      </c>
      <c r="H407" s="14">
        <v>90000</v>
      </c>
      <c r="I407" s="14">
        <v>9753.1200000000008</v>
      </c>
      <c r="J407" s="14">
        <v>0</v>
      </c>
      <c r="K407" s="14">
        <f t="shared" si="561"/>
        <v>2583</v>
      </c>
      <c r="L407" s="14">
        <f t="shared" si="554"/>
        <v>6390</v>
      </c>
      <c r="M407" s="36">
        <v>890.22</v>
      </c>
      <c r="N407" s="14">
        <f t="shared" si="555"/>
        <v>2736</v>
      </c>
      <c r="O407" s="14">
        <f t="shared" si="556"/>
        <v>6381</v>
      </c>
      <c r="P407" s="14">
        <f t="shared" si="557"/>
        <v>18980.22</v>
      </c>
      <c r="Q407" s="14">
        <v>0</v>
      </c>
      <c r="R407" s="14">
        <f t="shared" si="558"/>
        <v>15072.12</v>
      </c>
      <c r="S407" s="14">
        <f t="shared" si="559"/>
        <v>13661.22</v>
      </c>
      <c r="T407" s="14">
        <f t="shared" si="560"/>
        <v>74927.88</v>
      </c>
      <c r="U407" s="92"/>
      <c r="V407" s="90"/>
    </row>
    <row r="408" spans="1:22" s="16" customFormat="1" ht="24.95" customHeight="1" x14ac:dyDescent="0.25">
      <c r="A408" s="9">
        <v>342</v>
      </c>
      <c r="B408" s="12" t="s">
        <v>476</v>
      </c>
      <c r="C408" s="8" t="s">
        <v>205</v>
      </c>
      <c r="D408" s="9" t="s">
        <v>21</v>
      </c>
      <c r="E408" s="18" t="s">
        <v>119</v>
      </c>
      <c r="F408" s="13">
        <v>45309</v>
      </c>
      <c r="G408" s="69">
        <v>45491</v>
      </c>
      <c r="H408" s="14">
        <v>60000</v>
      </c>
      <c r="I408" s="14">
        <v>3486.68</v>
      </c>
      <c r="J408" s="14">
        <v>0</v>
      </c>
      <c r="K408" s="14">
        <f t="shared" si="561"/>
        <v>1722</v>
      </c>
      <c r="L408" s="14">
        <f t="shared" si="554"/>
        <v>4260</v>
      </c>
      <c r="M408" s="56">
        <f t="shared" si="562"/>
        <v>690</v>
      </c>
      <c r="N408" s="14">
        <f t="shared" si="555"/>
        <v>1824</v>
      </c>
      <c r="O408" s="14">
        <f t="shared" si="556"/>
        <v>4254</v>
      </c>
      <c r="P408" s="14">
        <f t="shared" ref="P408" si="568">K408+L408+M408+N408+O408</f>
        <v>12750</v>
      </c>
      <c r="Q408" s="14">
        <f t="shared" ref="Q408" si="569">J408</f>
        <v>0</v>
      </c>
      <c r="R408" s="14">
        <f t="shared" ref="R408" si="570">I408+K408+N408+Q408</f>
        <v>7032.68</v>
      </c>
      <c r="S408" s="14">
        <f t="shared" ref="S408" si="571">L408+M408+O408</f>
        <v>9204</v>
      </c>
      <c r="T408" s="14">
        <f t="shared" ref="T408" si="572">H408-R408</f>
        <v>52967.32</v>
      </c>
      <c r="U408" s="92"/>
      <c r="V408" s="90"/>
    </row>
    <row r="409" spans="1:22" s="16" customFormat="1" ht="24.95" customHeight="1" x14ac:dyDescent="0.25">
      <c r="A409" s="9">
        <v>343</v>
      </c>
      <c r="B409" s="12" t="s">
        <v>357</v>
      </c>
      <c r="C409" s="47" t="s">
        <v>148</v>
      </c>
      <c r="D409" s="9" t="s">
        <v>21</v>
      </c>
      <c r="E409" s="18" t="s">
        <v>118</v>
      </c>
      <c r="F409" s="13">
        <v>45272</v>
      </c>
      <c r="G409" s="13">
        <v>45455</v>
      </c>
      <c r="H409" s="14">
        <v>60000</v>
      </c>
      <c r="I409" s="14">
        <v>3486.68</v>
      </c>
      <c r="J409" s="14">
        <v>0</v>
      </c>
      <c r="K409" s="14">
        <f t="shared" si="561"/>
        <v>1722</v>
      </c>
      <c r="L409" s="14">
        <f t="shared" si="554"/>
        <v>4260</v>
      </c>
      <c r="M409" s="56">
        <f t="shared" si="562"/>
        <v>690</v>
      </c>
      <c r="N409" s="14">
        <f t="shared" si="555"/>
        <v>1824</v>
      </c>
      <c r="O409" s="14">
        <f t="shared" si="556"/>
        <v>4254</v>
      </c>
      <c r="P409" s="14">
        <f t="shared" ref="P409:P410" si="573">K409+L409+M409+N409+O409</f>
        <v>12750</v>
      </c>
      <c r="Q409" s="14">
        <f t="shared" ref="Q409:Q414" si="574">J409</f>
        <v>0</v>
      </c>
      <c r="R409" s="14">
        <f t="shared" ref="R409:R410" si="575">I409+K409+N409+Q409</f>
        <v>7032.68</v>
      </c>
      <c r="S409" s="14">
        <f t="shared" ref="S409:S410" si="576">L409+M409+O409</f>
        <v>9204</v>
      </c>
      <c r="T409" s="14">
        <f t="shared" ref="T409:T410" si="577">H409-R409</f>
        <v>52967.32</v>
      </c>
      <c r="U409" s="92"/>
      <c r="V409" s="90"/>
    </row>
    <row r="410" spans="1:22" s="16" customFormat="1" ht="24.95" customHeight="1" x14ac:dyDescent="0.25">
      <c r="A410" s="9">
        <v>344</v>
      </c>
      <c r="B410" s="50" t="s">
        <v>444</v>
      </c>
      <c r="C410" s="59" t="s">
        <v>148</v>
      </c>
      <c r="D410" s="52" t="s">
        <v>21</v>
      </c>
      <c r="E410" s="55" t="s">
        <v>119</v>
      </c>
      <c r="F410" s="53">
        <v>45597</v>
      </c>
      <c r="G410" s="53">
        <v>45413</v>
      </c>
      <c r="H410" s="54">
        <v>75000</v>
      </c>
      <c r="I410" s="54">
        <v>6309.38</v>
      </c>
      <c r="J410" s="54">
        <v>0</v>
      </c>
      <c r="K410" s="14">
        <f t="shared" si="561"/>
        <v>2152.5</v>
      </c>
      <c r="L410" s="14">
        <f t="shared" si="554"/>
        <v>5325</v>
      </c>
      <c r="M410" s="36">
        <v>862.5</v>
      </c>
      <c r="N410" s="14">
        <f t="shared" si="555"/>
        <v>2280</v>
      </c>
      <c r="O410" s="14">
        <f t="shared" si="556"/>
        <v>5317.5</v>
      </c>
      <c r="P410" s="54">
        <f t="shared" si="573"/>
        <v>15937.5</v>
      </c>
      <c r="Q410" s="54">
        <f t="shared" si="574"/>
        <v>0</v>
      </c>
      <c r="R410" s="54">
        <f t="shared" si="575"/>
        <v>10741.88</v>
      </c>
      <c r="S410" s="54">
        <f t="shared" si="576"/>
        <v>11505</v>
      </c>
      <c r="T410" s="54">
        <f t="shared" si="577"/>
        <v>64258.12</v>
      </c>
      <c r="U410" s="92"/>
      <c r="V410" s="90"/>
    </row>
    <row r="411" spans="1:22" s="16" customFormat="1" ht="24.95" customHeight="1" x14ac:dyDescent="0.25">
      <c r="A411" s="9">
        <v>345</v>
      </c>
      <c r="B411" s="12" t="s">
        <v>65</v>
      </c>
      <c r="C411" s="67" t="s">
        <v>66</v>
      </c>
      <c r="D411" s="68" t="s">
        <v>21</v>
      </c>
      <c r="E411" s="72" t="s">
        <v>118</v>
      </c>
      <c r="F411" s="69">
        <v>45200</v>
      </c>
      <c r="G411" s="69">
        <v>45383</v>
      </c>
      <c r="H411" s="70">
        <v>35000</v>
      </c>
      <c r="I411" s="70">
        <v>0</v>
      </c>
      <c r="J411" s="70">
        <v>0</v>
      </c>
      <c r="K411" s="14">
        <f t="shared" si="561"/>
        <v>1004.5</v>
      </c>
      <c r="L411" s="14">
        <f t="shared" si="554"/>
        <v>2485</v>
      </c>
      <c r="M411" s="79">
        <f t="shared" si="562"/>
        <v>402.5</v>
      </c>
      <c r="N411" s="14">
        <f t="shared" si="555"/>
        <v>1064</v>
      </c>
      <c r="O411" s="14">
        <f t="shared" si="556"/>
        <v>2481.5</v>
      </c>
      <c r="P411" s="70">
        <f t="shared" si="557"/>
        <v>7437.5</v>
      </c>
      <c r="Q411" s="70">
        <v>6815.86</v>
      </c>
      <c r="R411" s="70">
        <f t="shared" si="558"/>
        <v>8884.36</v>
      </c>
      <c r="S411" s="70">
        <f t="shared" si="559"/>
        <v>5369</v>
      </c>
      <c r="T411" s="70">
        <f t="shared" si="560"/>
        <v>26115.64</v>
      </c>
      <c r="U411" s="92"/>
      <c r="V411" s="90"/>
    </row>
    <row r="412" spans="1:22" s="16" customFormat="1" ht="24.95" customHeight="1" x14ac:dyDescent="0.25">
      <c r="A412" s="9">
        <v>346</v>
      </c>
      <c r="B412" s="12" t="s">
        <v>621</v>
      </c>
      <c r="C412" s="47" t="s">
        <v>622</v>
      </c>
      <c r="D412" s="68" t="s">
        <v>21</v>
      </c>
      <c r="E412" s="52" t="s">
        <v>119</v>
      </c>
      <c r="F412" s="69">
        <v>45292</v>
      </c>
      <c r="G412" s="69">
        <v>45474</v>
      </c>
      <c r="H412" s="70">
        <v>70000</v>
      </c>
      <c r="I412" s="70">
        <v>5368.48</v>
      </c>
      <c r="J412" s="70">
        <v>0</v>
      </c>
      <c r="K412" s="14">
        <f t="shared" si="561"/>
        <v>2009</v>
      </c>
      <c r="L412" s="14">
        <f t="shared" si="554"/>
        <v>4970</v>
      </c>
      <c r="M412" s="77">
        <f t="shared" si="562"/>
        <v>805</v>
      </c>
      <c r="N412" s="14">
        <f t="shared" si="555"/>
        <v>2128</v>
      </c>
      <c r="O412" s="14">
        <f t="shared" si="556"/>
        <v>4963</v>
      </c>
      <c r="P412" s="70">
        <f t="shared" si="557"/>
        <v>14875</v>
      </c>
      <c r="Q412" s="54">
        <f t="shared" si="574"/>
        <v>0</v>
      </c>
      <c r="R412" s="70">
        <f t="shared" si="558"/>
        <v>9505.48</v>
      </c>
      <c r="S412" s="70">
        <f t="shared" si="559"/>
        <v>10738</v>
      </c>
      <c r="T412" s="70">
        <f t="shared" si="560"/>
        <v>60494.52</v>
      </c>
      <c r="U412" s="92"/>
      <c r="V412" s="90"/>
    </row>
    <row r="413" spans="1:22" s="16" customFormat="1" ht="24.95" customHeight="1" x14ac:dyDescent="0.25">
      <c r="A413" s="9">
        <v>347</v>
      </c>
      <c r="B413" s="12" t="s">
        <v>626</v>
      </c>
      <c r="C413" s="59" t="s">
        <v>148</v>
      </c>
      <c r="D413" s="68" t="s">
        <v>21</v>
      </c>
      <c r="E413" s="52" t="s">
        <v>119</v>
      </c>
      <c r="F413" s="69">
        <v>45292</v>
      </c>
      <c r="G413" s="69">
        <v>45474</v>
      </c>
      <c r="H413" s="70">
        <v>60000</v>
      </c>
      <c r="I413" s="70">
        <v>3486.68</v>
      </c>
      <c r="J413" s="70">
        <v>0</v>
      </c>
      <c r="K413" s="14">
        <f t="shared" si="561"/>
        <v>1722</v>
      </c>
      <c r="L413" s="14">
        <f t="shared" si="554"/>
        <v>4260</v>
      </c>
      <c r="M413" s="77">
        <f t="shared" si="562"/>
        <v>690</v>
      </c>
      <c r="N413" s="14">
        <f t="shared" si="555"/>
        <v>1824</v>
      </c>
      <c r="O413" s="14">
        <f t="shared" si="556"/>
        <v>4254</v>
      </c>
      <c r="P413" s="70">
        <f t="shared" si="557"/>
        <v>12750</v>
      </c>
      <c r="Q413" s="54">
        <f t="shared" si="574"/>
        <v>0</v>
      </c>
      <c r="R413" s="70">
        <f t="shared" si="558"/>
        <v>7032.68</v>
      </c>
      <c r="S413" s="70">
        <f t="shared" si="559"/>
        <v>9204</v>
      </c>
      <c r="T413" s="70">
        <f t="shared" si="560"/>
        <v>52967.32</v>
      </c>
      <c r="U413" s="92"/>
      <c r="V413" s="90"/>
    </row>
    <row r="414" spans="1:22" s="16" customFormat="1" ht="24.95" customHeight="1" x14ac:dyDescent="0.25">
      <c r="A414" s="9">
        <v>348</v>
      </c>
      <c r="B414" s="12" t="s">
        <v>627</v>
      </c>
      <c r="C414" s="59" t="s">
        <v>148</v>
      </c>
      <c r="D414" s="68" t="s">
        <v>21</v>
      </c>
      <c r="E414" s="52" t="s">
        <v>119</v>
      </c>
      <c r="F414" s="69">
        <v>45292</v>
      </c>
      <c r="G414" s="69">
        <v>45474</v>
      </c>
      <c r="H414" s="70">
        <v>75000</v>
      </c>
      <c r="I414" s="70">
        <v>6309.38</v>
      </c>
      <c r="J414" s="70">
        <v>0</v>
      </c>
      <c r="K414" s="14">
        <f t="shared" si="561"/>
        <v>2152.5</v>
      </c>
      <c r="L414" s="14">
        <f t="shared" si="554"/>
        <v>5325</v>
      </c>
      <c r="M414" s="77">
        <f t="shared" si="562"/>
        <v>862.5</v>
      </c>
      <c r="N414" s="14">
        <f t="shared" si="555"/>
        <v>2280</v>
      </c>
      <c r="O414" s="14">
        <f t="shared" si="556"/>
        <v>5317.5</v>
      </c>
      <c r="P414" s="70">
        <f t="shared" si="557"/>
        <v>15937.5</v>
      </c>
      <c r="Q414" s="54">
        <f t="shared" si="574"/>
        <v>0</v>
      </c>
      <c r="R414" s="70">
        <f t="shared" si="558"/>
        <v>10741.88</v>
      </c>
      <c r="S414" s="70">
        <f t="shared" si="559"/>
        <v>11505</v>
      </c>
      <c r="T414" s="70">
        <f t="shared" si="560"/>
        <v>64258.12</v>
      </c>
      <c r="U414" s="92"/>
      <c r="V414" s="90"/>
    </row>
    <row r="415" spans="1:22" s="48" customFormat="1" ht="24.95" customHeight="1" x14ac:dyDescent="0.3">
      <c r="A415" s="24" t="s">
        <v>67</v>
      </c>
      <c r="B415" s="10"/>
      <c r="C415" s="10"/>
      <c r="D415" s="10"/>
      <c r="E415" s="10"/>
      <c r="F415" s="23"/>
      <c r="G415" s="23"/>
      <c r="H415" s="10"/>
      <c r="I415" s="10"/>
      <c r="J415" s="10"/>
      <c r="K415" s="10"/>
      <c r="L415" s="10"/>
      <c r="M415" s="33"/>
      <c r="N415" s="10"/>
      <c r="O415" s="10"/>
      <c r="P415" s="10"/>
      <c r="Q415" s="10"/>
      <c r="R415" s="10"/>
      <c r="S415" s="10"/>
      <c r="T415" s="10"/>
      <c r="U415" s="92"/>
      <c r="V415" s="90"/>
    </row>
    <row r="416" spans="1:22" s="11" customFormat="1" ht="24.95" customHeight="1" x14ac:dyDescent="0.25">
      <c r="A416" s="9">
        <v>349</v>
      </c>
      <c r="B416" s="12" t="s">
        <v>202</v>
      </c>
      <c r="C416" s="8" t="s">
        <v>477</v>
      </c>
      <c r="D416" s="9" t="s">
        <v>21</v>
      </c>
      <c r="E416" s="9" t="s">
        <v>119</v>
      </c>
      <c r="F416" s="13">
        <v>45323</v>
      </c>
      <c r="G416" s="13">
        <v>45505</v>
      </c>
      <c r="H416" s="14">
        <v>110000</v>
      </c>
      <c r="I416" s="14">
        <v>0</v>
      </c>
      <c r="J416" s="14">
        <v>0</v>
      </c>
      <c r="K416" s="14">
        <f t="shared" ref="K416" si="578">H416*2.87%</f>
        <v>3157</v>
      </c>
      <c r="L416" s="14">
        <f>H416*7.1%</f>
        <v>7810</v>
      </c>
      <c r="M416" s="36">
        <v>890.22</v>
      </c>
      <c r="N416" s="14">
        <f t="shared" ref="N416" si="579">H416*3.04%</f>
        <v>3344</v>
      </c>
      <c r="O416" s="14">
        <f t="shared" si="556"/>
        <v>7799</v>
      </c>
      <c r="P416" s="14">
        <f>K416+L416+M416+N416+O416</f>
        <v>23000.22</v>
      </c>
      <c r="Q416" s="14">
        <f>J416</f>
        <v>0</v>
      </c>
      <c r="R416" s="14">
        <f>I416+K416+N416+Q416</f>
        <v>6501</v>
      </c>
      <c r="S416" s="14">
        <f>L416+M416+O416</f>
        <v>16499.22</v>
      </c>
      <c r="T416" s="14">
        <f>H416-R416</f>
        <v>103499</v>
      </c>
      <c r="U416" s="92"/>
      <c r="V416" s="90"/>
    </row>
    <row r="417" spans="1:22" s="48" customFormat="1" ht="24" customHeight="1" x14ac:dyDescent="0.3">
      <c r="A417" s="24" t="s">
        <v>403</v>
      </c>
      <c r="B417" s="10"/>
      <c r="C417" s="10"/>
      <c r="D417" s="10"/>
      <c r="E417" s="10"/>
      <c r="F417" s="23"/>
      <c r="G417" s="23"/>
      <c r="H417" s="10"/>
      <c r="I417" s="10"/>
      <c r="J417" s="10"/>
      <c r="K417" s="10"/>
      <c r="L417" s="10"/>
      <c r="M417" s="33"/>
      <c r="N417" s="10"/>
      <c r="O417" s="10"/>
      <c r="P417" s="10"/>
      <c r="Q417" s="10"/>
      <c r="R417" s="10"/>
      <c r="S417" s="10"/>
      <c r="T417" s="10"/>
      <c r="U417" s="92"/>
      <c r="V417" s="90"/>
    </row>
    <row r="418" spans="1:22" s="16" customFormat="1" ht="24.95" customHeight="1" x14ac:dyDescent="0.25">
      <c r="A418" s="9">
        <v>350</v>
      </c>
      <c r="B418" s="12" t="s">
        <v>97</v>
      </c>
      <c r="C418" s="8" t="s">
        <v>27</v>
      </c>
      <c r="D418" s="9" t="s">
        <v>21</v>
      </c>
      <c r="E418" s="18" t="s">
        <v>118</v>
      </c>
      <c r="F418" s="13">
        <v>45323</v>
      </c>
      <c r="G418" s="13">
        <v>45505</v>
      </c>
      <c r="H418" s="14">
        <v>90000</v>
      </c>
      <c r="I418" s="14">
        <v>9753.1200000000008</v>
      </c>
      <c r="J418" s="14">
        <v>0</v>
      </c>
      <c r="K418" s="14">
        <f t="shared" ref="K418" si="580">H418*2.87%</f>
        <v>2583</v>
      </c>
      <c r="L418" s="14">
        <f>H418*7.1%</f>
        <v>6390</v>
      </c>
      <c r="M418" s="36">
        <v>890.22</v>
      </c>
      <c r="N418" s="14">
        <f t="shared" ref="N418" si="581">H418*3.04%</f>
        <v>2736</v>
      </c>
      <c r="O418" s="14">
        <f t="shared" si="556"/>
        <v>6381</v>
      </c>
      <c r="P418" s="14">
        <f>K418+L418+M418+N418+O418</f>
        <v>18980.22</v>
      </c>
      <c r="Q418" s="14">
        <v>8146</v>
      </c>
      <c r="R418" s="14">
        <f>I418+K418+N418+Q418</f>
        <v>23218.12</v>
      </c>
      <c r="S418" s="14">
        <f>L418+M418+O418</f>
        <v>13661.22</v>
      </c>
      <c r="T418" s="14">
        <f>H418-R418</f>
        <v>66781.88</v>
      </c>
      <c r="U418" s="92"/>
      <c r="V418" s="90"/>
    </row>
    <row r="419" spans="1:22" s="11" customFormat="1" ht="24.95" customHeight="1" x14ac:dyDescent="0.3">
      <c r="A419" s="24" t="s">
        <v>424</v>
      </c>
      <c r="B419" s="10"/>
      <c r="C419" s="10"/>
      <c r="D419" s="10"/>
      <c r="E419" s="10"/>
      <c r="F419" s="23"/>
      <c r="G419" s="23"/>
      <c r="H419" s="10"/>
      <c r="I419" s="10"/>
      <c r="J419" s="10"/>
      <c r="K419" s="10"/>
      <c r="L419" s="10"/>
      <c r="M419" s="33"/>
      <c r="N419" s="10"/>
      <c r="O419" s="10"/>
      <c r="P419" s="10"/>
      <c r="Q419" s="10"/>
      <c r="R419" s="10"/>
      <c r="S419" s="10"/>
      <c r="T419" s="10"/>
      <c r="U419" s="92"/>
      <c r="V419" s="90"/>
    </row>
    <row r="420" spans="1:22" s="11" customFormat="1" ht="24.95" customHeight="1" x14ac:dyDescent="0.25">
      <c r="A420" s="34">
        <v>351</v>
      </c>
      <c r="B420" s="12" t="s">
        <v>425</v>
      </c>
      <c r="C420" s="8" t="s">
        <v>27</v>
      </c>
      <c r="D420" s="9" t="s">
        <v>21</v>
      </c>
      <c r="E420" s="18" t="s">
        <v>118</v>
      </c>
      <c r="F420" s="13">
        <v>45352</v>
      </c>
      <c r="G420" s="13">
        <v>45536</v>
      </c>
      <c r="H420" s="14">
        <v>115000</v>
      </c>
      <c r="I420" s="14">
        <v>15633.74</v>
      </c>
      <c r="J420" s="14">
        <v>0</v>
      </c>
      <c r="K420" s="14">
        <f t="shared" ref="K420" si="582">H420*2.87%</f>
        <v>3300.5</v>
      </c>
      <c r="L420" s="14">
        <f>H420*7.1%</f>
        <v>8165</v>
      </c>
      <c r="M420" s="36">
        <v>890.22</v>
      </c>
      <c r="N420" s="14">
        <f t="shared" ref="N420" si="583">H420*3.04%</f>
        <v>3496</v>
      </c>
      <c r="O420" s="14">
        <f t="shared" si="556"/>
        <v>8153.5</v>
      </c>
      <c r="P420" s="14">
        <f>K420+L420+M420+N420+O420</f>
        <v>24005.22</v>
      </c>
      <c r="Q420" s="14">
        <f>J420</f>
        <v>0</v>
      </c>
      <c r="R420" s="14">
        <f>I420+K420+N420+Q420</f>
        <v>22430.240000000002</v>
      </c>
      <c r="S420" s="14">
        <f>L420+M420+O420</f>
        <v>17208.72</v>
      </c>
      <c r="T420" s="14">
        <f>H420-R420</f>
        <v>92569.76</v>
      </c>
      <c r="U420" s="92"/>
      <c r="V420" s="90"/>
    </row>
    <row r="421" spans="1:22" s="49" customFormat="1" ht="24.95" customHeight="1" x14ac:dyDescent="0.3">
      <c r="A421" s="24" t="s">
        <v>358</v>
      </c>
      <c r="B421" s="10"/>
      <c r="C421" s="10"/>
      <c r="D421" s="10"/>
      <c r="E421" s="10"/>
      <c r="F421" s="23"/>
      <c r="G421" s="23"/>
      <c r="H421" s="10"/>
      <c r="I421" s="10"/>
      <c r="J421" s="10"/>
      <c r="K421" s="10"/>
      <c r="L421" s="10"/>
      <c r="M421" s="33"/>
      <c r="N421" s="10"/>
      <c r="O421" s="10"/>
      <c r="P421" s="10"/>
      <c r="Q421" s="10"/>
      <c r="R421" s="10"/>
      <c r="S421" s="10"/>
      <c r="T421" s="10"/>
      <c r="U421" s="92"/>
      <c r="V421" s="90"/>
    </row>
    <row r="422" spans="1:22" s="16" customFormat="1" ht="24.95" customHeight="1" x14ac:dyDescent="0.25">
      <c r="A422" s="9">
        <v>352</v>
      </c>
      <c r="B422" s="12" t="s">
        <v>359</v>
      </c>
      <c r="C422" s="8" t="s">
        <v>478</v>
      </c>
      <c r="D422" s="9" t="s">
        <v>21</v>
      </c>
      <c r="E422" s="18" t="s">
        <v>119</v>
      </c>
      <c r="F422" s="69">
        <v>45292</v>
      </c>
      <c r="G422" s="69">
        <v>45474</v>
      </c>
      <c r="H422" s="14">
        <v>140000</v>
      </c>
      <c r="I422" s="14">
        <v>21514.37</v>
      </c>
      <c r="J422" s="14">
        <v>0</v>
      </c>
      <c r="K422" s="14">
        <f t="shared" ref="K422" si="584">H422*2.87%</f>
        <v>4018</v>
      </c>
      <c r="L422" s="14">
        <f>H422*7.1%</f>
        <v>9940</v>
      </c>
      <c r="M422" s="36">
        <v>890.22</v>
      </c>
      <c r="N422" s="14">
        <f t="shared" ref="N422" si="585">H422*3.04%</f>
        <v>4256</v>
      </c>
      <c r="O422" s="14">
        <f t="shared" si="556"/>
        <v>9926</v>
      </c>
      <c r="P422" s="14">
        <f>K422+L422+M422+N422+O422</f>
        <v>29030.22</v>
      </c>
      <c r="Q422" s="14">
        <v>6246</v>
      </c>
      <c r="R422" s="14">
        <f>I422+K422+N422+Q422</f>
        <v>36034.370000000003</v>
      </c>
      <c r="S422" s="14">
        <f>L422+M422+O422</f>
        <v>20756.22</v>
      </c>
      <c r="T422" s="14">
        <f>H422-R422</f>
        <v>103965.63</v>
      </c>
      <c r="U422" s="92"/>
      <c r="V422" s="90"/>
    </row>
    <row r="423" spans="1:22" s="48" customFormat="1" ht="24.95" customHeight="1" x14ac:dyDescent="0.3">
      <c r="A423" s="24" t="s">
        <v>89</v>
      </c>
      <c r="B423" s="10"/>
      <c r="C423" s="10"/>
      <c r="D423" s="10"/>
      <c r="E423" s="10"/>
      <c r="F423" s="23"/>
      <c r="G423" s="23"/>
      <c r="H423" s="10"/>
      <c r="I423" s="10"/>
      <c r="J423" s="10"/>
      <c r="K423" s="10"/>
      <c r="L423" s="10"/>
      <c r="M423" s="33"/>
      <c r="N423" s="10"/>
      <c r="O423" s="10"/>
      <c r="P423" s="10"/>
      <c r="Q423" s="10"/>
      <c r="R423" s="10"/>
      <c r="S423" s="10"/>
      <c r="T423" s="10"/>
      <c r="U423" s="92"/>
      <c r="V423" s="90"/>
    </row>
    <row r="424" spans="1:22" s="11" customFormat="1" ht="24.95" customHeight="1" x14ac:dyDescent="0.25">
      <c r="A424" s="9">
        <v>353</v>
      </c>
      <c r="B424" s="12" t="s">
        <v>377</v>
      </c>
      <c r="C424" s="8" t="s">
        <v>347</v>
      </c>
      <c r="D424" s="9" t="s">
        <v>21</v>
      </c>
      <c r="E424" s="18" t="s">
        <v>119</v>
      </c>
      <c r="F424" s="69">
        <v>45303</v>
      </c>
      <c r="G424" s="69">
        <v>45485</v>
      </c>
      <c r="H424" s="14">
        <v>131000</v>
      </c>
      <c r="I424" s="14">
        <v>19397.34</v>
      </c>
      <c r="J424" s="14">
        <v>0</v>
      </c>
      <c r="K424" s="14">
        <f t="shared" ref="K424:K439" si="586">H424*2.87%</f>
        <v>3759.7</v>
      </c>
      <c r="L424" s="14">
        <f t="shared" ref="L424:L439" si="587">H424*7.1%</f>
        <v>9301</v>
      </c>
      <c r="M424" s="36">
        <v>890.22</v>
      </c>
      <c r="N424" s="14">
        <f t="shared" ref="N424:N439" si="588">H424*3.04%</f>
        <v>3982.4</v>
      </c>
      <c r="O424" s="14">
        <f t="shared" si="556"/>
        <v>9287.9</v>
      </c>
      <c r="P424" s="14">
        <f>K424+L424+M424+N424+O424</f>
        <v>27221.22</v>
      </c>
      <c r="Q424" s="14">
        <f>J424</f>
        <v>0</v>
      </c>
      <c r="R424" s="14">
        <f>I424+K424+N424+Q424</f>
        <v>27139.439999999999</v>
      </c>
      <c r="S424" s="14">
        <f>L424+M424+O424</f>
        <v>19479.12</v>
      </c>
      <c r="T424" s="14">
        <f>H424-R424</f>
        <v>103860.56</v>
      </c>
      <c r="U424" s="92"/>
      <c r="V424" s="90"/>
    </row>
    <row r="425" spans="1:22" s="16" customFormat="1" ht="24.95" customHeight="1" x14ac:dyDescent="0.25">
      <c r="A425" s="9">
        <v>354</v>
      </c>
      <c r="B425" s="12" t="s">
        <v>71</v>
      </c>
      <c r="C425" s="67" t="s">
        <v>311</v>
      </c>
      <c r="D425" s="68" t="s">
        <v>21</v>
      </c>
      <c r="E425" s="72" t="s">
        <v>119</v>
      </c>
      <c r="F425" s="69">
        <v>45215</v>
      </c>
      <c r="G425" s="69">
        <v>45398</v>
      </c>
      <c r="H425" s="70">
        <v>75000</v>
      </c>
      <c r="I425" s="70">
        <v>6309.38</v>
      </c>
      <c r="J425" s="70">
        <v>0</v>
      </c>
      <c r="K425" s="14">
        <f t="shared" si="586"/>
        <v>2152.5</v>
      </c>
      <c r="L425" s="14">
        <f t="shared" si="587"/>
        <v>5325</v>
      </c>
      <c r="M425" s="36">
        <v>862.5</v>
      </c>
      <c r="N425" s="14">
        <f t="shared" si="588"/>
        <v>2280</v>
      </c>
      <c r="O425" s="14">
        <f t="shared" si="556"/>
        <v>5317.5</v>
      </c>
      <c r="P425" s="70">
        <f t="shared" ref="P425:P437" si="589">K425+L425+M425+N425+O425</f>
        <v>15937.5</v>
      </c>
      <c r="Q425" s="70">
        <f t="shared" ref="Q425:Q497" si="590">J425</f>
        <v>0</v>
      </c>
      <c r="R425" s="70">
        <f t="shared" ref="R425:R437" si="591">I425+K425+N425+Q425</f>
        <v>10741.88</v>
      </c>
      <c r="S425" s="70">
        <f t="shared" ref="S425:S437" si="592">L425+M425+O425</f>
        <v>11505</v>
      </c>
      <c r="T425" s="70">
        <f t="shared" ref="T425:T437" si="593">H425-R425</f>
        <v>64258.12</v>
      </c>
      <c r="U425" s="92"/>
      <c r="V425" s="90"/>
    </row>
    <row r="426" spans="1:22" s="16" customFormat="1" ht="24.95" customHeight="1" x14ac:dyDescent="0.25">
      <c r="A426" s="9">
        <v>355</v>
      </c>
      <c r="B426" s="12" t="s">
        <v>216</v>
      </c>
      <c r="C426" s="8" t="s">
        <v>322</v>
      </c>
      <c r="D426" s="9" t="s">
        <v>21</v>
      </c>
      <c r="E426" s="18" t="s">
        <v>119</v>
      </c>
      <c r="F426" s="13">
        <v>45233</v>
      </c>
      <c r="G426" s="13">
        <v>45415</v>
      </c>
      <c r="H426" s="14">
        <v>90000</v>
      </c>
      <c r="I426" s="14">
        <v>9753.1200000000008</v>
      </c>
      <c r="J426" s="14">
        <v>0</v>
      </c>
      <c r="K426" s="14">
        <f t="shared" si="586"/>
        <v>2583</v>
      </c>
      <c r="L426" s="14">
        <f t="shared" si="587"/>
        <v>6390</v>
      </c>
      <c r="M426" s="36">
        <v>890.22</v>
      </c>
      <c r="N426" s="14">
        <f t="shared" si="588"/>
        <v>2736</v>
      </c>
      <c r="O426" s="14">
        <f t="shared" si="556"/>
        <v>6381</v>
      </c>
      <c r="P426" s="14">
        <f t="shared" si="589"/>
        <v>18980.22</v>
      </c>
      <c r="Q426" s="14">
        <f t="shared" si="590"/>
        <v>0</v>
      </c>
      <c r="R426" s="14">
        <f t="shared" si="591"/>
        <v>15072.12</v>
      </c>
      <c r="S426" s="14">
        <f t="shared" si="592"/>
        <v>13661.22</v>
      </c>
      <c r="T426" s="14">
        <f t="shared" si="593"/>
        <v>74927.88</v>
      </c>
      <c r="U426" s="92"/>
      <c r="V426" s="90"/>
    </row>
    <row r="427" spans="1:22" s="16" customFormat="1" ht="24.95" customHeight="1" x14ac:dyDescent="0.25">
      <c r="A427" s="9">
        <v>356</v>
      </c>
      <c r="B427" s="12" t="s">
        <v>69</v>
      </c>
      <c r="C427" s="67" t="s">
        <v>35</v>
      </c>
      <c r="D427" s="68" t="s">
        <v>21</v>
      </c>
      <c r="E427" s="72" t="s">
        <v>119</v>
      </c>
      <c r="F427" s="69">
        <v>45215</v>
      </c>
      <c r="G427" s="69">
        <v>45398</v>
      </c>
      <c r="H427" s="70">
        <v>60000</v>
      </c>
      <c r="I427" s="70">
        <v>2800.49</v>
      </c>
      <c r="J427" s="70">
        <v>0</v>
      </c>
      <c r="K427" s="14">
        <f t="shared" si="586"/>
        <v>1722</v>
      </c>
      <c r="L427" s="14">
        <f t="shared" si="587"/>
        <v>4260</v>
      </c>
      <c r="M427" s="79">
        <f t="shared" ref="M427:M439" si="594">H427*1.15%</f>
        <v>690</v>
      </c>
      <c r="N427" s="14">
        <f t="shared" si="588"/>
        <v>1824</v>
      </c>
      <c r="O427" s="14">
        <f t="shared" si="556"/>
        <v>4254</v>
      </c>
      <c r="P427" s="70">
        <f t="shared" si="589"/>
        <v>12750</v>
      </c>
      <c r="Q427" s="70">
        <v>6776.92</v>
      </c>
      <c r="R427" s="70">
        <f t="shared" si="591"/>
        <v>13123.41</v>
      </c>
      <c r="S427" s="70">
        <f t="shared" si="592"/>
        <v>9204</v>
      </c>
      <c r="T427" s="70">
        <f t="shared" si="593"/>
        <v>46876.59</v>
      </c>
      <c r="U427" s="92"/>
      <c r="V427" s="90"/>
    </row>
    <row r="428" spans="1:22" s="16" customFormat="1" ht="24.95" customHeight="1" x14ac:dyDescent="0.25">
      <c r="A428" s="9">
        <v>357</v>
      </c>
      <c r="B428" s="12" t="s">
        <v>127</v>
      </c>
      <c r="C428" s="67" t="s">
        <v>312</v>
      </c>
      <c r="D428" s="68" t="s">
        <v>21</v>
      </c>
      <c r="E428" s="72" t="s">
        <v>119</v>
      </c>
      <c r="F428" s="69">
        <v>45200</v>
      </c>
      <c r="G428" s="69">
        <v>45383</v>
      </c>
      <c r="H428" s="70">
        <v>60000</v>
      </c>
      <c r="I428" s="70">
        <v>3486.68</v>
      </c>
      <c r="J428" s="70">
        <v>0</v>
      </c>
      <c r="K428" s="14">
        <f t="shared" si="586"/>
        <v>1722</v>
      </c>
      <c r="L428" s="14">
        <f t="shared" si="587"/>
        <v>4260</v>
      </c>
      <c r="M428" s="79">
        <f t="shared" si="594"/>
        <v>690</v>
      </c>
      <c r="N428" s="14">
        <f t="shared" si="588"/>
        <v>1824</v>
      </c>
      <c r="O428" s="14">
        <f t="shared" si="556"/>
        <v>4254</v>
      </c>
      <c r="P428" s="70">
        <f t="shared" si="589"/>
        <v>12750</v>
      </c>
      <c r="Q428" s="70">
        <f t="shared" si="590"/>
        <v>0</v>
      </c>
      <c r="R428" s="70">
        <f t="shared" si="591"/>
        <v>7032.68</v>
      </c>
      <c r="S428" s="70">
        <f t="shared" si="592"/>
        <v>9204</v>
      </c>
      <c r="T428" s="70">
        <f t="shared" si="593"/>
        <v>52967.32</v>
      </c>
      <c r="U428" s="92"/>
      <c r="V428" s="90"/>
    </row>
    <row r="429" spans="1:22" s="16" customFormat="1" ht="24.95" customHeight="1" x14ac:dyDescent="0.25">
      <c r="A429" s="9">
        <v>358</v>
      </c>
      <c r="B429" s="12" t="s">
        <v>153</v>
      </c>
      <c r="C429" s="8" t="s">
        <v>312</v>
      </c>
      <c r="D429" s="9" t="s">
        <v>21</v>
      </c>
      <c r="E429" s="18" t="s">
        <v>119</v>
      </c>
      <c r="F429" s="13">
        <v>45352</v>
      </c>
      <c r="G429" s="13">
        <v>45536</v>
      </c>
      <c r="H429" s="15">
        <v>60000</v>
      </c>
      <c r="I429" s="15">
        <v>3143.58</v>
      </c>
      <c r="J429" s="14">
        <v>0</v>
      </c>
      <c r="K429" s="14">
        <f t="shared" si="586"/>
        <v>1722</v>
      </c>
      <c r="L429" s="14">
        <f t="shared" si="587"/>
        <v>4260</v>
      </c>
      <c r="M429" s="56">
        <f t="shared" si="594"/>
        <v>690</v>
      </c>
      <c r="N429" s="14">
        <f t="shared" si="588"/>
        <v>1824</v>
      </c>
      <c r="O429" s="14">
        <f t="shared" si="556"/>
        <v>4254</v>
      </c>
      <c r="P429" s="14">
        <f t="shared" si="589"/>
        <v>12750</v>
      </c>
      <c r="Q429" s="14">
        <v>1715.46</v>
      </c>
      <c r="R429" s="14">
        <f t="shared" si="591"/>
        <v>8405.0400000000009</v>
      </c>
      <c r="S429" s="14">
        <f t="shared" si="592"/>
        <v>9204</v>
      </c>
      <c r="T429" s="14">
        <f t="shared" si="593"/>
        <v>51594.96</v>
      </c>
      <c r="U429" s="92"/>
      <c r="V429" s="90"/>
    </row>
    <row r="430" spans="1:22" s="16" customFormat="1" ht="24.95" customHeight="1" x14ac:dyDescent="0.25">
      <c r="A430" s="9">
        <v>359</v>
      </c>
      <c r="B430" s="12" t="s">
        <v>138</v>
      </c>
      <c r="C430" s="8" t="s">
        <v>312</v>
      </c>
      <c r="D430" s="9" t="s">
        <v>21</v>
      </c>
      <c r="E430" s="9" t="s">
        <v>118</v>
      </c>
      <c r="F430" s="69">
        <v>45305</v>
      </c>
      <c r="G430" s="69">
        <v>45487</v>
      </c>
      <c r="H430" s="14">
        <v>60000</v>
      </c>
      <c r="I430" s="14">
        <v>3486.68</v>
      </c>
      <c r="J430" s="14">
        <v>0</v>
      </c>
      <c r="K430" s="14">
        <f t="shared" si="586"/>
        <v>1722</v>
      </c>
      <c r="L430" s="14">
        <f t="shared" si="587"/>
        <v>4260</v>
      </c>
      <c r="M430" s="56">
        <f t="shared" si="594"/>
        <v>690</v>
      </c>
      <c r="N430" s="14">
        <f t="shared" si="588"/>
        <v>1824</v>
      </c>
      <c r="O430" s="14">
        <f t="shared" si="556"/>
        <v>4254</v>
      </c>
      <c r="P430" s="14">
        <f t="shared" si="589"/>
        <v>12750</v>
      </c>
      <c r="Q430" s="14">
        <f t="shared" si="590"/>
        <v>0</v>
      </c>
      <c r="R430" s="14">
        <f t="shared" si="591"/>
        <v>7032.68</v>
      </c>
      <c r="S430" s="14">
        <f t="shared" si="592"/>
        <v>9204</v>
      </c>
      <c r="T430" s="14">
        <f t="shared" si="593"/>
        <v>52967.32</v>
      </c>
      <c r="U430" s="92"/>
      <c r="V430" s="90"/>
    </row>
    <row r="431" spans="1:22" s="16" customFormat="1" ht="24.95" customHeight="1" x14ac:dyDescent="0.25">
      <c r="A431" s="9">
        <v>360</v>
      </c>
      <c r="B431" s="12" t="s">
        <v>135</v>
      </c>
      <c r="C431" s="8" t="s">
        <v>312</v>
      </c>
      <c r="D431" s="9" t="s">
        <v>21</v>
      </c>
      <c r="E431" s="18" t="s">
        <v>118</v>
      </c>
      <c r="F431" s="69">
        <v>45292</v>
      </c>
      <c r="G431" s="69">
        <v>45474</v>
      </c>
      <c r="H431" s="14">
        <v>60000</v>
      </c>
      <c r="I431" s="14">
        <v>3486.68</v>
      </c>
      <c r="J431" s="14">
        <v>0</v>
      </c>
      <c r="K431" s="14">
        <f t="shared" si="586"/>
        <v>1722</v>
      </c>
      <c r="L431" s="14">
        <f t="shared" si="587"/>
        <v>4260</v>
      </c>
      <c r="M431" s="56">
        <f t="shared" si="594"/>
        <v>690</v>
      </c>
      <c r="N431" s="14">
        <f t="shared" si="588"/>
        <v>1824</v>
      </c>
      <c r="O431" s="14">
        <f t="shared" si="556"/>
        <v>4254</v>
      </c>
      <c r="P431" s="14">
        <f t="shared" si="589"/>
        <v>12750</v>
      </c>
      <c r="Q431" s="14">
        <f t="shared" si="590"/>
        <v>0</v>
      </c>
      <c r="R431" s="14">
        <f t="shared" si="591"/>
        <v>7032.68</v>
      </c>
      <c r="S431" s="14">
        <f t="shared" si="592"/>
        <v>9204</v>
      </c>
      <c r="T431" s="14">
        <f t="shared" si="593"/>
        <v>52967.32</v>
      </c>
      <c r="U431" s="92"/>
      <c r="V431" s="90"/>
    </row>
    <row r="432" spans="1:22" s="16" customFormat="1" ht="24.95" customHeight="1" x14ac:dyDescent="0.25">
      <c r="A432" s="9">
        <v>361</v>
      </c>
      <c r="B432" s="12" t="s">
        <v>126</v>
      </c>
      <c r="C432" s="67" t="s">
        <v>312</v>
      </c>
      <c r="D432" s="68" t="s">
        <v>21</v>
      </c>
      <c r="E432" s="72" t="s">
        <v>119</v>
      </c>
      <c r="F432" s="69">
        <v>45200</v>
      </c>
      <c r="G432" s="69">
        <v>45383</v>
      </c>
      <c r="H432" s="70">
        <v>60000</v>
      </c>
      <c r="I432" s="70">
        <v>3486.68</v>
      </c>
      <c r="J432" s="70">
        <v>0</v>
      </c>
      <c r="K432" s="14">
        <f t="shared" si="586"/>
        <v>1722</v>
      </c>
      <c r="L432" s="14">
        <f t="shared" si="587"/>
        <v>4260</v>
      </c>
      <c r="M432" s="79">
        <f t="shared" si="594"/>
        <v>690</v>
      </c>
      <c r="N432" s="14">
        <f t="shared" si="588"/>
        <v>1824</v>
      </c>
      <c r="O432" s="14">
        <f t="shared" si="556"/>
        <v>4254</v>
      </c>
      <c r="P432" s="70">
        <f t="shared" si="589"/>
        <v>12750</v>
      </c>
      <c r="Q432" s="70">
        <v>6646</v>
      </c>
      <c r="R432" s="70">
        <f t="shared" si="591"/>
        <v>13678.68</v>
      </c>
      <c r="S432" s="70">
        <f t="shared" si="592"/>
        <v>9204</v>
      </c>
      <c r="T432" s="70">
        <f t="shared" si="593"/>
        <v>46321.32</v>
      </c>
      <c r="U432" s="92"/>
      <c r="V432" s="90"/>
    </row>
    <row r="433" spans="1:22" s="16" customFormat="1" ht="24.95" customHeight="1" x14ac:dyDescent="0.25">
      <c r="A433" s="9">
        <v>362</v>
      </c>
      <c r="B433" s="12" t="s">
        <v>129</v>
      </c>
      <c r="C433" s="67" t="s">
        <v>309</v>
      </c>
      <c r="D433" s="68" t="s">
        <v>21</v>
      </c>
      <c r="E433" s="72" t="s">
        <v>119</v>
      </c>
      <c r="F433" s="69">
        <v>45200</v>
      </c>
      <c r="G433" s="69">
        <v>45383</v>
      </c>
      <c r="H433" s="70">
        <v>55000</v>
      </c>
      <c r="I433" s="70">
        <v>2559.6799999999998</v>
      </c>
      <c r="J433" s="70">
        <v>0</v>
      </c>
      <c r="K433" s="14">
        <f t="shared" si="586"/>
        <v>1578.5</v>
      </c>
      <c r="L433" s="14">
        <f t="shared" si="587"/>
        <v>3905</v>
      </c>
      <c r="M433" s="79">
        <f t="shared" si="594"/>
        <v>632.5</v>
      </c>
      <c r="N433" s="14">
        <f t="shared" si="588"/>
        <v>1672</v>
      </c>
      <c r="O433" s="14">
        <f t="shared" si="556"/>
        <v>3899.5</v>
      </c>
      <c r="P433" s="70">
        <f t="shared" si="589"/>
        <v>11687.5</v>
      </c>
      <c r="Q433" s="70">
        <f t="shared" si="590"/>
        <v>0</v>
      </c>
      <c r="R433" s="70">
        <f t="shared" si="591"/>
        <v>5810.18</v>
      </c>
      <c r="S433" s="70">
        <f t="shared" si="592"/>
        <v>8437</v>
      </c>
      <c r="T433" s="70">
        <f t="shared" si="593"/>
        <v>49189.82</v>
      </c>
      <c r="U433" s="92"/>
      <c r="V433" s="90"/>
    </row>
    <row r="434" spans="1:22" s="16" customFormat="1" ht="24.95" customHeight="1" x14ac:dyDescent="0.25">
      <c r="A434" s="9">
        <v>363</v>
      </c>
      <c r="B434" s="12" t="s">
        <v>124</v>
      </c>
      <c r="C434" s="67" t="s">
        <v>309</v>
      </c>
      <c r="D434" s="68" t="s">
        <v>21</v>
      </c>
      <c r="E434" s="72" t="s">
        <v>119</v>
      </c>
      <c r="F434" s="69">
        <v>45200</v>
      </c>
      <c r="G434" s="69">
        <v>45383</v>
      </c>
      <c r="H434" s="70">
        <v>55000</v>
      </c>
      <c r="I434" s="70">
        <v>2559.6799999999998</v>
      </c>
      <c r="J434" s="70">
        <v>0</v>
      </c>
      <c r="K434" s="14">
        <f t="shared" si="586"/>
        <v>1578.5</v>
      </c>
      <c r="L434" s="14">
        <f t="shared" si="587"/>
        <v>3905</v>
      </c>
      <c r="M434" s="79">
        <f t="shared" si="594"/>
        <v>632.5</v>
      </c>
      <c r="N434" s="14">
        <f t="shared" si="588"/>
        <v>1672</v>
      </c>
      <c r="O434" s="14">
        <f t="shared" si="556"/>
        <v>3899.5</v>
      </c>
      <c r="P434" s="70">
        <f t="shared" si="589"/>
        <v>11687.5</v>
      </c>
      <c r="Q434" s="70">
        <f t="shared" si="590"/>
        <v>0</v>
      </c>
      <c r="R434" s="70">
        <f t="shared" si="591"/>
        <v>5810.18</v>
      </c>
      <c r="S434" s="70">
        <f t="shared" si="592"/>
        <v>8437</v>
      </c>
      <c r="T434" s="70">
        <f t="shared" si="593"/>
        <v>49189.82</v>
      </c>
      <c r="U434" s="92"/>
      <c r="V434" s="90"/>
    </row>
    <row r="435" spans="1:22" s="16" customFormat="1" ht="24.95" customHeight="1" x14ac:dyDescent="0.25">
      <c r="A435" s="9">
        <v>364</v>
      </c>
      <c r="B435" s="12" t="s">
        <v>123</v>
      </c>
      <c r="C435" s="67" t="s">
        <v>309</v>
      </c>
      <c r="D435" s="68" t="s">
        <v>21</v>
      </c>
      <c r="E435" s="72" t="s">
        <v>119</v>
      </c>
      <c r="F435" s="69">
        <v>45200</v>
      </c>
      <c r="G435" s="69">
        <v>45383</v>
      </c>
      <c r="H435" s="70">
        <v>55000</v>
      </c>
      <c r="I435" s="70">
        <v>2559.6799999999998</v>
      </c>
      <c r="J435" s="70">
        <v>0</v>
      </c>
      <c r="K435" s="14">
        <f t="shared" si="586"/>
        <v>1578.5</v>
      </c>
      <c r="L435" s="14">
        <f t="shared" si="587"/>
        <v>3905</v>
      </c>
      <c r="M435" s="79">
        <f t="shared" si="594"/>
        <v>632.5</v>
      </c>
      <c r="N435" s="14">
        <f t="shared" si="588"/>
        <v>1672</v>
      </c>
      <c r="O435" s="14">
        <f t="shared" si="556"/>
        <v>3899.5</v>
      </c>
      <c r="P435" s="70">
        <f t="shared" si="589"/>
        <v>11687.5</v>
      </c>
      <c r="Q435" s="70">
        <v>10046</v>
      </c>
      <c r="R435" s="70">
        <f t="shared" si="591"/>
        <v>15856.18</v>
      </c>
      <c r="S435" s="70">
        <f t="shared" si="592"/>
        <v>8437</v>
      </c>
      <c r="T435" s="70">
        <f t="shared" si="593"/>
        <v>39143.82</v>
      </c>
      <c r="U435" s="92"/>
      <c r="V435" s="90"/>
    </row>
    <row r="436" spans="1:22" s="16" customFormat="1" ht="24.95" customHeight="1" x14ac:dyDescent="0.25">
      <c r="A436" s="9">
        <v>365</v>
      </c>
      <c r="B436" s="12" t="s">
        <v>101</v>
      </c>
      <c r="C436" s="8" t="s">
        <v>66</v>
      </c>
      <c r="D436" s="9" t="s">
        <v>21</v>
      </c>
      <c r="E436" s="9" t="s">
        <v>118</v>
      </c>
      <c r="F436" s="13">
        <v>45352</v>
      </c>
      <c r="G436" s="13">
        <v>45536</v>
      </c>
      <c r="H436" s="14">
        <v>48000</v>
      </c>
      <c r="I436" s="14">
        <v>1571.73</v>
      </c>
      <c r="J436" s="14">
        <v>0</v>
      </c>
      <c r="K436" s="14">
        <f t="shared" si="586"/>
        <v>1377.6</v>
      </c>
      <c r="L436" s="14">
        <f t="shared" si="587"/>
        <v>3408</v>
      </c>
      <c r="M436" s="56">
        <f t="shared" si="594"/>
        <v>552</v>
      </c>
      <c r="N436" s="14">
        <f t="shared" si="588"/>
        <v>1459.2</v>
      </c>
      <c r="O436" s="14">
        <f t="shared" si="556"/>
        <v>3403.2</v>
      </c>
      <c r="P436" s="14">
        <f t="shared" si="589"/>
        <v>10200</v>
      </c>
      <c r="Q436" s="14">
        <f t="shared" si="590"/>
        <v>0</v>
      </c>
      <c r="R436" s="14">
        <f t="shared" si="591"/>
        <v>4408.53</v>
      </c>
      <c r="S436" s="14">
        <f t="shared" si="592"/>
        <v>7363.2</v>
      </c>
      <c r="T436" s="14">
        <f t="shared" si="593"/>
        <v>43591.47</v>
      </c>
      <c r="U436" s="92"/>
      <c r="V436" s="90"/>
    </row>
    <row r="437" spans="1:22" s="16" customFormat="1" ht="24.95" customHeight="1" x14ac:dyDescent="0.25">
      <c r="A437" s="9">
        <v>366</v>
      </c>
      <c r="B437" s="40" t="s">
        <v>156</v>
      </c>
      <c r="C437" s="82" t="s">
        <v>130</v>
      </c>
      <c r="D437" s="83" t="s">
        <v>21</v>
      </c>
      <c r="E437" s="83" t="s">
        <v>119</v>
      </c>
      <c r="F437" s="69">
        <v>45200</v>
      </c>
      <c r="G437" s="69">
        <v>45383</v>
      </c>
      <c r="H437" s="71">
        <v>48000</v>
      </c>
      <c r="I437" s="71">
        <v>1571.73</v>
      </c>
      <c r="J437" s="71">
        <v>0</v>
      </c>
      <c r="K437" s="14">
        <f t="shared" si="586"/>
        <v>1377.6</v>
      </c>
      <c r="L437" s="14">
        <f t="shared" si="587"/>
        <v>3408</v>
      </c>
      <c r="M437" s="79">
        <f t="shared" si="594"/>
        <v>552</v>
      </c>
      <c r="N437" s="14">
        <f t="shared" si="588"/>
        <v>1459.2</v>
      </c>
      <c r="O437" s="14">
        <f t="shared" si="556"/>
        <v>3403.2</v>
      </c>
      <c r="P437" s="71">
        <f t="shared" si="589"/>
        <v>10200</v>
      </c>
      <c r="Q437" s="71">
        <f t="shared" si="590"/>
        <v>0</v>
      </c>
      <c r="R437" s="71">
        <f t="shared" si="591"/>
        <v>4408.53</v>
      </c>
      <c r="S437" s="71">
        <f t="shared" si="592"/>
        <v>7363.2</v>
      </c>
      <c r="T437" s="71">
        <f t="shared" si="593"/>
        <v>43591.47</v>
      </c>
      <c r="U437" s="92"/>
      <c r="V437" s="90"/>
    </row>
    <row r="438" spans="1:22" s="16" customFormat="1" ht="24.95" customHeight="1" x14ac:dyDescent="0.25">
      <c r="A438" s="9">
        <v>367</v>
      </c>
      <c r="B438" s="12" t="s">
        <v>516</v>
      </c>
      <c r="C438" s="8" t="s">
        <v>312</v>
      </c>
      <c r="D438" s="9" t="s">
        <v>21</v>
      </c>
      <c r="E438" s="9" t="s">
        <v>119</v>
      </c>
      <c r="F438" s="13">
        <v>45200</v>
      </c>
      <c r="G438" s="13">
        <v>45383</v>
      </c>
      <c r="H438" s="14">
        <v>60000</v>
      </c>
      <c r="I438" s="14">
        <v>3486.68</v>
      </c>
      <c r="J438" s="14">
        <v>0</v>
      </c>
      <c r="K438" s="14">
        <f t="shared" si="586"/>
        <v>1722</v>
      </c>
      <c r="L438" s="14">
        <f t="shared" si="587"/>
        <v>4260</v>
      </c>
      <c r="M438" s="79">
        <f t="shared" si="594"/>
        <v>690</v>
      </c>
      <c r="N438" s="14">
        <f t="shared" si="588"/>
        <v>1824</v>
      </c>
      <c r="O438" s="14">
        <f t="shared" si="556"/>
        <v>4254</v>
      </c>
      <c r="P438" s="14">
        <f>K438+L438+M438+N438+O438</f>
        <v>12750</v>
      </c>
      <c r="Q438" s="14">
        <v>0</v>
      </c>
      <c r="R438" s="14">
        <f>I438+K438+N438+Q438</f>
        <v>7032.68</v>
      </c>
      <c r="S438" s="14">
        <f>L438+M438+O438</f>
        <v>9204</v>
      </c>
      <c r="T438" s="14">
        <f>H438-R438</f>
        <v>52967.32</v>
      </c>
      <c r="U438" s="92"/>
      <c r="V438" s="90"/>
    </row>
    <row r="439" spans="1:22" s="16" customFormat="1" ht="24.95" customHeight="1" x14ac:dyDescent="0.25">
      <c r="A439" s="9">
        <v>368</v>
      </c>
      <c r="B439" s="12" t="s">
        <v>547</v>
      </c>
      <c r="C439" s="8" t="s">
        <v>140</v>
      </c>
      <c r="D439" s="9" t="s">
        <v>21</v>
      </c>
      <c r="E439" s="9" t="s">
        <v>118</v>
      </c>
      <c r="F439" s="13">
        <v>45231</v>
      </c>
      <c r="G439" s="13">
        <v>45413</v>
      </c>
      <c r="H439" s="14">
        <v>60000</v>
      </c>
      <c r="I439" s="14">
        <v>3486.68</v>
      </c>
      <c r="J439" s="14">
        <v>0</v>
      </c>
      <c r="K439" s="14">
        <f t="shared" si="586"/>
        <v>1722</v>
      </c>
      <c r="L439" s="14">
        <f t="shared" si="587"/>
        <v>4260</v>
      </c>
      <c r="M439" s="77">
        <f t="shared" si="594"/>
        <v>690</v>
      </c>
      <c r="N439" s="14">
        <f t="shared" si="588"/>
        <v>1824</v>
      </c>
      <c r="O439" s="14">
        <f t="shared" si="556"/>
        <v>4254</v>
      </c>
      <c r="P439" s="14">
        <f>K439+L439+M439+N439+O439</f>
        <v>12750</v>
      </c>
      <c r="Q439" s="14">
        <v>0</v>
      </c>
      <c r="R439" s="14">
        <f>I439+K439+N439+Q439</f>
        <v>7032.68</v>
      </c>
      <c r="S439" s="14">
        <f>L439+M439+O439</f>
        <v>9204</v>
      </c>
      <c r="T439" s="14">
        <f>H439-R439</f>
        <v>52967.32</v>
      </c>
      <c r="U439" s="92"/>
      <c r="V439" s="90"/>
    </row>
    <row r="440" spans="1:22" s="48" customFormat="1" ht="24.95" customHeight="1" x14ac:dyDescent="0.3">
      <c r="A440" s="24" t="s">
        <v>88</v>
      </c>
      <c r="B440" s="10"/>
      <c r="C440" s="10"/>
      <c r="D440" s="10"/>
      <c r="E440" s="10"/>
      <c r="F440" s="23"/>
      <c r="G440" s="23"/>
      <c r="H440" s="10"/>
      <c r="I440" s="10"/>
      <c r="J440" s="10"/>
      <c r="K440" s="10"/>
      <c r="L440" s="10"/>
      <c r="M440" s="33"/>
      <c r="N440" s="10"/>
      <c r="O440" s="10"/>
      <c r="P440" s="10"/>
      <c r="Q440" s="10"/>
      <c r="R440" s="10"/>
      <c r="S440" s="10"/>
      <c r="T440" s="10"/>
      <c r="U440" s="92"/>
      <c r="V440" s="90"/>
    </row>
    <row r="441" spans="1:22" s="16" customFormat="1" ht="24.95" customHeight="1" x14ac:dyDescent="0.25">
      <c r="A441" s="9">
        <v>369</v>
      </c>
      <c r="B441" s="12" t="s">
        <v>70</v>
      </c>
      <c r="C441" s="67" t="s">
        <v>453</v>
      </c>
      <c r="D441" s="68" t="s">
        <v>21</v>
      </c>
      <c r="E441" s="72" t="s">
        <v>119</v>
      </c>
      <c r="F441" s="69">
        <v>45215</v>
      </c>
      <c r="G441" s="69">
        <v>45398</v>
      </c>
      <c r="H441" s="70">
        <v>75000</v>
      </c>
      <c r="I441" s="70">
        <v>5966.28</v>
      </c>
      <c r="J441" s="70">
        <v>0</v>
      </c>
      <c r="K441" s="14">
        <f t="shared" ref="K441:K444" si="595">H441*2.87%</f>
        <v>2152.5</v>
      </c>
      <c r="L441" s="14">
        <f t="shared" ref="L441:L444" si="596">H441*7.1%</f>
        <v>5325</v>
      </c>
      <c r="M441" s="70">
        <v>862.5</v>
      </c>
      <c r="N441" s="14">
        <f t="shared" ref="N441:N444" si="597">H441*3.04%</f>
        <v>2280</v>
      </c>
      <c r="O441" s="14">
        <f t="shared" si="556"/>
        <v>5317.5</v>
      </c>
      <c r="P441" s="70">
        <f t="shared" ref="P441:P444" si="598">K441+L441+M441+N441+O441</f>
        <v>15937.5</v>
      </c>
      <c r="Q441" s="70">
        <v>11761.46</v>
      </c>
      <c r="R441" s="70">
        <f t="shared" ref="R441:R444" si="599">I441+K441+N441+Q441</f>
        <v>22160.240000000002</v>
      </c>
      <c r="S441" s="70">
        <f t="shared" ref="S441:S444" si="600">L441+M441+O441</f>
        <v>11505</v>
      </c>
      <c r="T441" s="70">
        <f t="shared" ref="T441:T444" si="601">H441-R441</f>
        <v>52839.76</v>
      </c>
      <c r="U441" s="92"/>
      <c r="V441" s="90"/>
    </row>
    <row r="442" spans="1:22" s="16" customFormat="1" ht="24.95" customHeight="1" x14ac:dyDescent="0.25">
      <c r="A442" s="9">
        <v>370</v>
      </c>
      <c r="B442" s="12" t="s">
        <v>136</v>
      </c>
      <c r="C442" s="8" t="s">
        <v>312</v>
      </c>
      <c r="D442" s="9" t="s">
        <v>21</v>
      </c>
      <c r="E442" s="9" t="s">
        <v>118</v>
      </c>
      <c r="F442" s="69">
        <v>45292</v>
      </c>
      <c r="G442" s="69">
        <v>45474</v>
      </c>
      <c r="H442" s="14">
        <v>60000</v>
      </c>
      <c r="I442" s="14">
        <v>3486.68</v>
      </c>
      <c r="J442" s="14">
        <v>0</v>
      </c>
      <c r="K442" s="14">
        <f t="shared" si="595"/>
        <v>1722</v>
      </c>
      <c r="L442" s="14">
        <f t="shared" si="596"/>
        <v>4260</v>
      </c>
      <c r="M442" s="56">
        <f t="shared" ref="M442:M444" si="602">H442*1.15%</f>
        <v>690</v>
      </c>
      <c r="N442" s="14">
        <f t="shared" si="597"/>
        <v>1824</v>
      </c>
      <c r="O442" s="14">
        <f t="shared" si="556"/>
        <v>4254</v>
      </c>
      <c r="P442" s="14">
        <f t="shared" si="598"/>
        <v>12750</v>
      </c>
      <c r="Q442" s="14">
        <v>5646</v>
      </c>
      <c r="R442" s="14">
        <f t="shared" si="599"/>
        <v>12678.68</v>
      </c>
      <c r="S442" s="14">
        <f t="shared" si="600"/>
        <v>9204</v>
      </c>
      <c r="T442" s="14">
        <f t="shared" si="601"/>
        <v>47321.32</v>
      </c>
      <c r="U442" s="92"/>
      <c r="V442" s="90"/>
    </row>
    <row r="443" spans="1:22" s="16" customFormat="1" ht="24.95" customHeight="1" x14ac:dyDescent="0.25">
      <c r="A443" s="9">
        <v>371</v>
      </c>
      <c r="B443" s="50" t="s">
        <v>435</v>
      </c>
      <c r="C443" s="51" t="s">
        <v>369</v>
      </c>
      <c r="D443" s="52" t="s">
        <v>21</v>
      </c>
      <c r="E443" s="55" t="s">
        <v>118</v>
      </c>
      <c r="F443" s="13">
        <v>45352</v>
      </c>
      <c r="G443" s="13">
        <v>45536</v>
      </c>
      <c r="H443" s="54">
        <v>55000</v>
      </c>
      <c r="I443" s="54">
        <v>2559.6799999999998</v>
      </c>
      <c r="J443" s="54">
        <v>0</v>
      </c>
      <c r="K443" s="14">
        <f t="shared" si="595"/>
        <v>1578.5</v>
      </c>
      <c r="L443" s="14">
        <f t="shared" si="596"/>
        <v>3905</v>
      </c>
      <c r="M443" s="56">
        <f t="shared" si="602"/>
        <v>632.5</v>
      </c>
      <c r="N443" s="14">
        <f t="shared" si="597"/>
        <v>1672</v>
      </c>
      <c r="O443" s="14">
        <f t="shared" si="556"/>
        <v>3899.5</v>
      </c>
      <c r="P443" s="54">
        <f t="shared" ref="P443" si="603">K443+L443+M443+N443+O443</f>
        <v>11687.5</v>
      </c>
      <c r="Q443" s="54">
        <v>3046</v>
      </c>
      <c r="R443" s="54">
        <f t="shared" ref="R443" si="604">I443+K443+N443+Q443</f>
        <v>8856.18</v>
      </c>
      <c r="S443" s="54">
        <f t="shared" ref="S443" si="605">L443+M443+O443</f>
        <v>8437</v>
      </c>
      <c r="T443" s="54">
        <f t="shared" ref="T443" si="606">H443-R443</f>
        <v>46143.82</v>
      </c>
      <c r="U443" s="92"/>
      <c r="V443" s="90"/>
    </row>
    <row r="444" spans="1:22" s="16" customFormat="1" ht="24.95" customHeight="1" x14ac:dyDescent="0.25">
      <c r="A444" s="9">
        <v>372</v>
      </c>
      <c r="B444" s="12" t="s">
        <v>379</v>
      </c>
      <c r="C444" s="67" t="s">
        <v>369</v>
      </c>
      <c r="D444" s="68" t="s">
        <v>21</v>
      </c>
      <c r="E444" s="72" t="s">
        <v>118</v>
      </c>
      <c r="F444" s="69">
        <v>45200</v>
      </c>
      <c r="G444" s="69">
        <v>45383</v>
      </c>
      <c r="H444" s="70">
        <v>55000</v>
      </c>
      <c r="I444" s="70">
        <v>2559.6799999999998</v>
      </c>
      <c r="J444" s="70">
        <v>0</v>
      </c>
      <c r="K444" s="14">
        <f t="shared" si="595"/>
        <v>1578.5</v>
      </c>
      <c r="L444" s="14">
        <f t="shared" si="596"/>
        <v>3905</v>
      </c>
      <c r="M444" s="79">
        <f t="shared" si="602"/>
        <v>632.5</v>
      </c>
      <c r="N444" s="14">
        <f t="shared" si="597"/>
        <v>1672</v>
      </c>
      <c r="O444" s="14">
        <f t="shared" si="556"/>
        <v>3899.5</v>
      </c>
      <c r="P444" s="70">
        <f t="shared" si="598"/>
        <v>11687.5</v>
      </c>
      <c r="Q444" s="70">
        <v>10046</v>
      </c>
      <c r="R444" s="70">
        <f t="shared" si="599"/>
        <v>15856.18</v>
      </c>
      <c r="S444" s="70">
        <f t="shared" si="600"/>
        <v>8437</v>
      </c>
      <c r="T444" s="70">
        <f t="shared" si="601"/>
        <v>39143.82</v>
      </c>
      <c r="U444" s="92"/>
      <c r="V444" s="90"/>
    </row>
    <row r="445" spans="1:22" s="48" customFormat="1" ht="24.95" customHeight="1" x14ac:dyDescent="0.3">
      <c r="A445" s="24" t="s">
        <v>87</v>
      </c>
      <c r="B445" s="10"/>
      <c r="C445" s="10"/>
      <c r="D445" s="10"/>
      <c r="E445" s="10"/>
      <c r="F445" s="23"/>
      <c r="G445" s="23"/>
      <c r="H445" s="10"/>
      <c r="I445" s="10"/>
      <c r="J445" s="10"/>
      <c r="K445" s="10"/>
      <c r="L445" s="10"/>
      <c r="M445" s="33"/>
      <c r="N445" s="10"/>
      <c r="O445" s="10"/>
      <c r="P445" s="10"/>
      <c r="Q445" s="10"/>
      <c r="R445" s="10"/>
      <c r="S445" s="10"/>
      <c r="T445" s="10"/>
      <c r="U445" s="92"/>
      <c r="V445" s="90"/>
    </row>
    <row r="446" spans="1:22" s="16" customFormat="1" ht="24.95" customHeight="1" x14ac:dyDescent="0.25">
      <c r="A446" s="9">
        <v>373</v>
      </c>
      <c r="B446" s="12" t="s">
        <v>131</v>
      </c>
      <c r="C446" s="8" t="s">
        <v>453</v>
      </c>
      <c r="D446" s="9" t="s">
        <v>21</v>
      </c>
      <c r="E446" s="18" t="s">
        <v>118</v>
      </c>
      <c r="F446" s="69">
        <v>45292</v>
      </c>
      <c r="G446" s="69">
        <v>45474</v>
      </c>
      <c r="H446" s="14">
        <v>90000</v>
      </c>
      <c r="I446" s="14">
        <v>9753.1200000000008</v>
      </c>
      <c r="J446" s="14">
        <v>0</v>
      </c>
      <c r="K446" s="14">
        <f t="shared" ref="K446:K450" si="607">H446*2.87%</f>
        <v>2583</v>
      </c>
      <c r="L446" s="14">
        <f t="shared" ref="L446:L450" si="608">H446*7.1%</f>
        <v>6390</v>
      </c>
      <c r="M446" s="36">
        <v>890.22</v>
      </c>
      <c r="N446" s="14">
        <f t="shared" ref="N446:N450" si="609">H446*3.04%</f>
        <v>2736</v>
      </c>
      <c r="O446" s="14">
        <f t="shared" si="556"/>
        <v>6381</v>
      </c>
      <c r="P446" s="14">
        <f>K446+L446+M446+N446+O446</f>
        <v>18980.22</v>
      </c>
      <c r="Q446" s="14">
        <f t="shared" si="590"/>
        <v>0</v>
      </c>
      <c r="R446" s="14">
        <f>I446+K446+N446+Q446</f>
        <v>15072.12</v>
      </c>
      <c r="S446" s="14">
        <f>L446+M446+O446</f>
        <v>13661.22</v>
      </c>
      <c r="T446" s="14">
        <f>H446-R446</f>
        <v>74927.88</v>
      </c>
      <c r="U446" s="92"/>
      <c r="V446" s="90"/>
    </row>
    <row r="447" spans="1:22" s="16" customFormat="1" ht="24.95" customHeight="1" x14ac:dyDescent="0.25">
      <c r="A447" s="34">
        <v>374</v>
      </c>
      <c r="B447" s="12" t="s">
        <v>367</v>
      </c>
      <c r="C447" s="8" t="s">
        <v>479</v>
      </c>
      <c r="D447" s="9" t="s">
        <v>21</v>
      </c>
      <c r="E447" s="18" t="s">
        <v>118</v>
      </c>
      <c r="F447" s="69">
        <v>45292</v>
      </c>
      <c r="G447" s="69">
        <v>45474</v>
      </c>
      <c r="H447" s="14">
        <v>65000</v>
      </c>
      <c r="I447" s="14">
        <v>4427.58</v>
      </c>
      <c r="J447" s="14">
        <v>0</v>
      </c>
      <c r="K447" s="14">
        <f t="shared" si="607"/>
        <v>1865.5</v>
      </c>
      <c r="L447" s="14">
        <f t="shared" si="608"/>
        <v>4615</v>
      </c>
      <c r="M447" s="56">
        <f t="shared" ref="M447:M450" si="610">H447*1.15%</f>
        <v>747.5</v>
      </c>
      <c r="N447" s="14">
        <f t="shared" si="609"/>
        <v>1976</v>
      </c>
      <c r="O447" s="14">
        <f t="shared" si="556"/>
        <v>4608.5</v>
      </c>
      <c r="P447" s="14">
        <f t="shared" ref="P447:P450" si="611">K447+L447+M447+N447+O447</f>
        <v>13812.5</v>
      </c>
      <c r="Q447" s="14">
        <f t="shared" ref="Q447:Q450" si="612">J447</f>
        <v>0</v>
      </c>
      <c r="R447" s="14">
        <f t="shared" ref="R447:R450" si="613">I447+K447+N447+Q447</f>
        <v>8269.08</v>
      </c>
      <c r="S447" s="14">
        <f t="shared" ref="S447:S450" si="614">L447+M447+O447</f>
        <v>9971</v>
      </c>
      <c r="T447" s="14">
        <f t="shared" ref="T447:T450" si="615">H447-R447</f>
        <v>56730.92</v>
      </c>
      <c r="U447" s="92"/>
      <c r="V447" s="90"/>
    </row>
    <row r="448" spans="1:22" s="16" customFormat="1" ht="24.95" customHeight="1" x14ac:dyDescent="0.25">
      <c r="A448" s="9">
        <v>375</v>
      </c>
      <c r="B448" s="12" t="s">
        <v>371</v>
      </c>
      <c r="C448" s="8" t="s">
        <v>369</v>
      </c>
      <c r="D448" s="9" t="s">
        <v>21</v>
      </c>
      <c r="E448" s="18" t="s">
        <v>118</v>
      </c>
      <c r="F448" s="69">
        <v>45292</v>
      </c>
      <c r="G448" s="69">
        <v>45474</v>
      </c>
      <c r="H448" s="14">
        <v>55000</v>
      </c>
      <c r="I448" s="14">
        <v>2559.6799999999998</v>
      </c>
      <c r="J448" s="14">
        <v>0</v>
      </c>
      <c r="K448" s="14">
        <f t="shared" si="607"/>
        <v>1578.5</v>
      </c>
      <c r="L448" s="14">
        <f t="shared" si="608"/>
        <v>3905</v>
      </c>
      <c r="M448" s="56">
        <f t="shared" si="610"/>
        <v>632.5</v>
      </c>
      <c r="N448" s="14">
        <f t="shared" si="609"/>
        <v>1672</v>
      </c>
      <c r="O448" s="14">
        <f t="shared" si="556"/>
        <v>3899.5</v>
      </c>
      <c r="P448" s="14">
        <f t="shared" ref="P448" si="616">K448+L448+M448+N448+O448</f>
        <v>11687.5</v>
      </c>
      <c r="Q448" s="14">
        <f t="shared" ref="Q448:Q449" si="617">J448</f>
        <v>0</v>
      </c>
      <c r="R448" s="14">
        <f t="shared" ref="R448" si="618">I448+K448+N448+Q448</f>
        <v>5810.18</v>
      </c>
      <c r="S448" s="14">
        <f t="shared" ref="S448" si="619">L448+M448+O448</f>
        <v>8437</v>
      </c>
      <c r="T448" s="14">
        <f t="shared" ref="T448" si="620">H448-R448</f>
        <v>49189.82</v>
      </c>
      <c r="U448" s="92"/>
      <c r="V448" s="90"/>
    </row>
    <row r="449" spans="1:22" s="16" customFormat="1" ht="24.95" customHeight="1" x14ac:dyDescent="0.25">
      <c r="A449" s="34">
        <v>376</v>
      </c>
      <c r="B449" s="50" t="s">
        <v>410</v>
      </c>
      <c r="C449" s="51" t="s">
        <v>405</v>
      </c>
      <c r="D449" s="52" t="s">
        <v>21</v>
      </c>
      <c r="E449" s="55" t="s">
        <v>118</v>
      </c>
      <c r="F449" s="13">
        <v>45352</v>
      </c>
      <c r="G449" s="13">
        <v>45536</v>
      </c>
      <c r="H449" s="54">
        <v>90000</v>
      </c>
      <c r="I449" s="54">
        <v>9753.1200000000008</v>
      </c>
      <c r="J449" s="54">
        <v>0</v>
      </c>
      <c r="K449" s="14">
        <f t="shared" si="607"/>
        <v>2583</v>
      </c>
      <c r="L449" s="14">
        <f t="shared" si="608"/>
        <v>6390</v>
      </c>
      <c r="M449" s="36">
        <v>890.22</v>
      </c>
      <c r="N449" s="14">
        <f t="shared" si="609"/>
        <v>2736</v>
      </c>
      <c r="O449" s="14">
        <f t="shared" si="556"/>
        <v>6381</v>
      </c>
      <c r="P449" s="54">
        <f>K449+L449+M449+N449+O449</f>
        <v>18980.22</v>
      </c>
      <c r="Q449" s="54">
        <f t="shared" si="617"/>
        <v>0</v>
      </c>
      <c r="R449" s="54">
        <f>I449+K449+N449+Q449</f>
        <v>15072.12</v>
      </c>
      <c r="S449" s="54">
        <f>L449+M449+O449</f>
        <v>13661.22</v>
      </c>
      <c r="T449" s="54">
        <f>H449-R449</f>
        <v>74927.88</v>
      </c>
      <c r="U449" s="92"/>
      <c r="V449" s="90"/>
    </row>
    <row r="450" spans="1:22" s="16" customFormat="1" ht="24.95" customHeight="1" x14ac:dyDescent="0.25">
      <c r="A450" s="9">
        <v>377</v>
      </c>
      <c r="B450" s="12" t="s">
        <v>368</v>
      </c>
      <c r="C450" s="8" t="s">
        <v>369</v>
      </c>
      <c r="D450" s="9" t="s">
        <v>21</v>
      </c>
      <c r="E450" s="18" t="s">
        <v>119</v>
      </c>
      <c r="F450" s="13">
        <v>45323</v>
      </c>
      <c r="G450" s="13">
        <v>45505</v>
      </c>
      <c r="H450" s="14">
        <v>55000</v>
      </c>
      <c r="I450" s="14">
        <v>2559.6799999999998</v>
      </c>
      <c r="J450" s="14">
        <v>0</v>
      </c>
      <c r="K450" s="14">
        <f t="shared" si="607"/>
        <v>1578.5</v>
      </c>
      <c r="L450" s="14">
        <f t="shared" si="608"/>
        <v>3905</v>
      </c>
      <c r="M450" s="56">
        <f t="shared" si="610"/>
        <v>632.5</v>
      </c>
      <c r="N450" s="14">
        <f t="shared" si="609"/>
        <v>1672</v>
      </c>
      <c r="O450" s="14">
        <f t="shared" si="556"/>
        <v>3899.5</v>
      </c>
      <c r="P450" s="14">
        <f t="shared" si="611"/>
        <v>11687.5</v>
      </c>
      <c r="Q450" s="14">
        <f t="shared" si="612"/>
        <v>0</v>
      </c>
      <c r="R450" s="14">
        <f t="shared" si="613"/>
        <v>5810.18</v>
      </c>
      <c r="S450" s="14">
        <f t="shared" si="614"/>
        <v>8437</v>
      </c>
      <c r="T450" s="14">
        <f t="shared" si="615"/>
        <v>49189.82</v>
      </c>
      <c r="U450" s="92"/>
      <c r="V450" s="90"/>
    </row>
    <row r="451" spans="1:22" s="48" customFormat="1" ht="24.95" customHeight="1" x14ac:dyDescent="0.3">
      <c r="A451" s="24" t="s">
        <v>90</v>
      </c>
      <c r="B451" s="10"/>
      <c r="C451" s="10"/>
      <c r="D451" s="10"/>
      <c r="E451" s="10"/>
      <c r="F451" s="23"/>
      <c r="G451" s="23"/>
      <c r="H451" s="10"/>
      <c r="I451" s="10"/>
      <c r="J451" s="10"/>
      <c r="K451" s="10"/>
      <c r="L451" s="10"/>
      <c r="M451" s="33"/>
      <c r="N451" s="10"/>
      <c r="O451" s="10"/>
      <c r="P451" s="10"/>
      <c r="Q451" s="10"/>
      <c r="R451" s="10"/>
      <c r="S451" s="10"/>
      <c r="T451" s="10"/>
      <c r="U451" s="92"/>
      <c r="V451" s="90"/>
    </row>
    <row r="452" spans="1:22" s="16" customFormat="1" ht="24.95" customHeight="1" x14ac:dyDescent="0.25">
      <c r="A452" s="9">
        <v>378</v>
      </c>
      <c r="B452" s="12" t="s">
        <v>86</v>
      </c>
      <c r="C452" s="8" t="s">
        <v>480</v>
      </c>
      <c r="D452" s="9" t="s">
        <v>21</v>
      </c>
      <c r="E452" s="18" t="s">
        <v>118</v>
      </c>
      <c r="F452" s="13">
        <v>45323</v>
      </c>
      <c r="G452" s="13">
        <v>45505</v>
      </c>
      <c r="H452" s="14">
        <v>131000</v>
      </c>
      <c r="I452" s="14">
        <v>19397.34</v>
      </c>
      <c r="J452" s="14">
        <v>0</v>
      </c>
      <c r="K452" s="14">
        <f t="shared" ref="K452" si="621">H452*2.87%</f>
        <v>3759.7</v>
      </c>
      <c r="L452" s="14">
        <f>H452*7.1%</f>
        <v>9301</v>
      </c>
      <c r="M452" s="36">
        <v>890.22</v>
      </c>
      <c r="N452" s="14">
        <f t="shared" ref="N452" si="622">H452*3.04%</f>
        <v>3982.4</v>
      </c>
      <c r="O452" s="14">
        <f t="shared" si="556"/>
        <v>9287.9</v>
      </c>
      <c r="P452" s="14">
        <f>K452+L452+M452+N452+O452</f>
        <v>27221.22</v>
      </c>
      <c r="Q452" s="14">
        <v>15022.39</v>
      </c>
      <c r="R452" s="14">
        <f>I452+K452+N452+Q452</f>
        <v>42161.83</v>
      </c>
      <c r="S452" s="14">
        <f>L452+M452+O452</f>
        <v>19479.12</v>
      </c>
      <c r="T452" s="14">
        <f>H452-R452</f>
        <v>88838.17</v>
      </c>
      <c r="U452" s="92"/>
      <c r="V452" s="90"/>
    </row>
    <row r="453" spans="1:22" s="48" customFormat="1" ht="24.95" customHeight="1" x14ac:dyDescent="0.3">
      <c r="A453" s="24" t="s">
        <v>362</v>
      </c>
      <c r="B453" s="10"/>
      <c r="C453" s="10"/>
      <c r="D453" s="10"/>
      <c r="E453" s="10"/>
      <c r="F453" s="23"/>
      <c r="G453" s="23"/>
      <c r="H453" s="10"/>
      <c r="I453" s="10"/>
      <c r="J453" s="10"/>
      <c r="K453" s="10"/>
      <c r="L453" s="10"/>
      <c r="M453" s="33"/>
      <c r="N453" s="10"/>
      <c r="O453" s="10"/>
      <c r="P453" s="10"/>
      <c r="Q453" s="10"/>
      <c r="R453" s="10"/>
      <c r="S453" s="10"/>
      <c r="T453" s="10"/>
      <c r="U453" s="92"/>
      <c r="V453" s="90"/>
    </row>
    <row r="454" spans="1:22" s="48" customFormat="1" ht="24.95" customHeight="1" x14ac:dyDescent="0.25">
      <c r="A454" s="34">
        <v>379</v>
      </c>
      <c r="B454" s="50" t="s">
        <v>402</v>
      </c>
      <c r="C454" s="51" t="s">
        <v>480</v>
      </c>
      <c r="D454" s="52" t="s">
        <v>21</v>
      </c>
      <c r="E454" s="55" t="s">
        <v>118</v>
      </c>
      <c r="F454" s="13">
        <v>45352</v>
      </c>
      <c r="G454" s="13">
        <v>45536</v>
      </c>
      <c r="H454" s="54">
        <v>115000</v>
      </c>
      <c r="I454" s="54">
        <v>15633.74</v>
      </c>
      <c r="J454" s="54">
        <v>0</v>
      </c>
      <c r="K454" s="14">
        <f t="shared" ref="K454:K458" si="623">H454*2.87%</f>
        <v>3300.5</v>
      </c>
      <c r="L454" s="14">
        <f t="shared" ref="L454:L458" si="624">H454*7.1%</f>
        <v>8165</v>
      </c>
      <c r="M454" s="36">
        <v>890.22</v>
      </c>
      <c r="N454" s="14">
        <f t="shared" ref="N454:N458" si="625">H454*3.04%</f>
        <v>3496</v>
      </c>
      <c r="O454" s="14">
        <f t="shared" si="556"/>
        <v>8153.5</v>
      </c>
      <c r="P454" s="54">
        <f>K454+L454+M454+N454+O454</f>
        <v>24005.22</v>
      </c>
      <c r="Q454" s="54">
        <f>J454</f>
        <v>0</v>
      </c>
      <c r="R454" s="54">
        <f>I454+K454+N454+Q454</f>
        <v>22430.240000000002</v>
      </c>
      <c r="S454" s="54">
        <f>L454+M454+O454</f>
        <v>17208.72</v>
      </c>
      <c r="T454" s="54">
        <f>H454-R454</f>
        <v>92569.76</v>
      </c>
      <c r="U454" s="92"/>
      <c r="V454" s="90"/>
    </row>
    <row r="455" spans="1:22" s="11" customFormat="1" ht="24.95" customHeight="1" x14ac:dyDescent="0.25">
      <c r="A455" s="9">
        <v>380</v>
      </c>
      <c r="B455" s="12" t="s">
        <v>363</v>
      </c>
      <c r="C455" s="8" t="s">
        <v>309</v>
      </c>
      <c r="D455" s="9" t="s">
        <v>21</v>
      </c>
      <c r="E455" s="18" t="s">
        <v>119</v>
      </c>
      <c r="F455" s="69">
        <v>45292</v>
      </c>
      <c r="G455" s="69">
        <v>45474</v>
      </c>
      <c r="H455" s="14">
        <v>55000</v>
      </c>
      <c r="I455" s="14">
        <v>2559.6799999999998</v>
      </c>
      <c r="J455" s="14">
        <v>0</v>
      </c>
      <c r="K455" s="14">
        <f t="shared" si="623"/>
        <v>1578.5</v>
      </c>
      <c r="L455" s="14">
        <f t="shared" si="624"/>
        <v>3905</v>
      </c>
      <c r="M455" s="56">
        <f t="shared" ref="M455:M457" si="626">H455*1.15%</f>
        <v>632.5</v>
      </c>
      <c r="N455" s="14">
        <f t="shared" si="625"/>
        <v>1672</v>
      </c>
      <c r="O455" s="14">
        <f t="shared" si="556"/>
        <v>3899.5</v>
      </c>
      <c r="P455" s="14">
        <f t="shared" ref="P455" si="627">K455+L455+M455+N455+O455</f>
        <v>11687.5</v>
      </c>
      <c r="Q455" s="14">
        <f t="shared" ref="Q455" si="628">J455</f>
        <v>0</v>
      </c>
      <c r="R455" s="14">
        <f t="shared" ref="R455" si="629">I455+K455+N455+Q455</f>
        <v>5810.18</v>
      </c>
      <c r="S455" s="14">
        <f t="shared" ref="S455" si="630">L455+M455+O455</f>
        <v>8437</v>
      </c>
      <c r="T455" s="14">
        <f t="shared" ref="T455" si="631">H455-R455</f>
        <v>49189.82</v>
      </c>
      <c r="U455" s="92"/>
      <c r="V455" s="90"/>
    </row>
    <row r="456" spans="1:22" s="11" customFormat="1" ht="24.95" customHeight="1" x14ac:dyDescent="0.25">
      <c r="A456" s="34">
        <v>381</v>
      </c>
      <c r="B456" s="50" t="s">
        <v>400</v>
      </c>
      <c r="C456" s="51" t="s">
        <v>309</v>
      </c>
      <c r="D456" s="52" t="s">
        <v>21</v>
      </c>
      <c r="E456" s="55" t="s">
        <v>119</v>
      </c>
      <c r="F456" s="13">
        <v>45352</v>
      </c>
      <c r="G456" s="13">
        <v>45536</v>
      </c>
      <c r="H456" s="54">
        <v>55000</v>
      </c>
      <c r="I456" s="54">
        <v>2559.6799999999998</v>
      </c>
      <c r="J456" s="54">
        <v>0</v>
      </c>
      <c r="K456" s="14">
        <f t="shared" si="623"/>
        <v>1578.5</v>
      </c>
      <c r="L456" s="14">
        <f t="shared" si="624"/>
        <v>3905</v>
      </c>
      <c r="M456" s="56">
        <f t="shared" si="626"/>
        <v>632.5</v>
      </c>
      <c r="N456" s="14">
        <f t="shared" si="625"/>
        <v>1672</v>
      </c>
      <c r="O456" s="14">
        <f t="shared" si="556"/>
        <v>3899.5</v>
      </c>
      <c r="P456" s="54">
        <f t="shared" ref="P456:P458" si="632">K456+L456+M456+N456+O456</f>
        <v>11687.5</v>
      </c>
      <c r="Q456" s="54">
        <f t="shared" ref="Q456:Q458" si="633">J456</f>
        <v>0</v>
      </c>
      <c r="R456" s="54">
        <f t="shared" ref="R456:R458" si="634">I456+K456+N456+Q456</f>
        <v>5810.18</v>
      </c>
      <c r="S456" s="54">
        <f t="shared" ref="S456:S458" si="635">L456+M456+O456</f>
        <v>8437</v>
      </c>
      <c r="T456" s="54">
        <f t="shared" ref="T456:T458" si="636">H456-R456</f>
        <v>49189.82</v>
      </c>
      <c r="U456" s="92"/>
      <c r="V456" s="90"/>
    </row>
    <row r="457" spans="1:22" s="11" customFormat="1" ht="24.95" customHeight="1" x14ac:dyDescent="0.25">
      <c r="A457" s="9">
        <v>382</v>
      </c>
      <c r="B457" s="50" t="s">
        <v>401</v>
      </c>
      <c r="C457" s="51" t="s">
        <v>309</v>
      </c>
      <c r="D457" s="52" t="s">
        <v>21</v>
      </c>
      <c r="E457" s="55" t="s">
        <v>119</v>
      </c>
      <c r="F457" s="13">
        <v>45352</v>
      </c>
      <c r="G457" s="13">
        <v>45536</v>
      </c>
      <c r="H457" s="54">
        <v>55000</v>
      </c>
      <c r="I457" s="54">
        <v>2559.6799999999998</v>
      </c>
      <c r="J457" s="54">
        <v>0</v>
      </c>
      <c r="K457" s="14">
        <f t="shared" si="623"/>
        <v>1578.5</v>
      </c>
      <c r="L457" s="14">
        <f t="shared" si="624"/>
        <v>3905</v>
      </c>
      <c r="M457" s="56">
        <f t="shared" si="626"/>
        <v>632.5</v>
      </c>
      <c r="N457" s="14">
        <f t="shared" si="625"/>
        <v>1672</v>
      </c>
      <c r="O457" s="14">
        <f t="shared" si="556"/>
        <v>3899.5</v>
      </c>
      <c r="P457" s="54">
        <f t="shared" si="632"/>
        <v>11687.5</v>
      </c>
      <c r="Q457" s="54">
        <f t="shared" si="633"/>
        <v>0</v>
      </c>
      <c r="R457" s="54">
        <f t="shared" si="634"/>
        <v>5810.18</v>
      </c>
      <c r="S457" s="54">
        <f t="shared" si="635"/>
        <v>8437</v>
      </c>
      <c r="T457" s="54">
        <f t="shared" si="636"/>
        <v>49189.82</v>
      </c>
      <c r="U457" s="92"/>
      <c r="V457" s="90"/>
    </row>
    <row r="458" spans="1:22" s="11" customFormat="1" ht="24.95" customHeight="1" x14ac:dyDescent="0.25">
      <c r="A458" s="34">
        <v>383</v>
      </c>
      <c r="B458" s="50" t="s">
        <v>404</v>
      </c>
      <c r="C458" s="51" t="s">
        <v>405</v>
      </c>
      <c r="D458" s="52" t="s">
        <v>21</v>
      </c>
      <c r="E458" s="55" t="s">
        <v>118</v>
      </c>
      <c r="F458" s="13">
        <v>45352</v>
      </c>
      <c r="G458" s="13">
        <v>45536</v>
      </c>
      <c r="H458" s="54">
        <v>75000</v>
      </c>
      <c r="I458" s="54">
        <v>6309.38</v>
      </c>
      <c r="J458" s="54">
        <v>0</v>
      </c>
      <c r="K458" s="14">
        <f t="shared" si="623"/>
        <v>2152.5</v>
      </c>
      <c r="L458" s="14">
        <f t="shared" si="624"/>
        <v>5325</v>
      </c>
      <c r="M458" s="36">
        <v>862.5</v>
      </c>
      <c r="N458" s="14">
        <f t="shared" si="625"/>
        <v>2280</v>
      </c>
      <c r="O458" s="14">
        <f t="shared" si="556"/>
        <v>5317.5</v>
      </c>
      <c r="P458" s="54">
        <f t="shared" si="632"/>
        <v>15937.5</v>
      </c>
      <c r="Q458" s="54">
        <f t="shared" si="633"/>
        <v>0</v>
      </c>
      <c r="R458" s="54">
        <f t="shared" si="634"/>
        <v>10741.88</v>
      </c>
      <c r="S458" s="54">
        <f t="shared" si="635"/>
        <v>11505</v>
      </c>
      <c r="T458" s="54">
        <f t="shared" si="636"/>
        <v>64258.12</v>
      </c>
      <c r="U458" s="92"/>
      <c r="V458" s="90"/>
    </row>
    <row r="459" spans="1:22" s="48" customFormat="1" ht="24.95" customHeight="1" x14ac:dyDescent="0.3">
      <c r="A459" s="24" t="s">
        <v>364</v>
      </c>
      <c r="B459" s="10"/>
      <c r="C459" s="10"/>
      <c r="D459" s="10"/>
      <c r="E459" s="10"/>
      <c r="F459" s="23"/>
      <c r="G459" s="23"/>
      <c r="H459" s="10"/>
      <c r="I459" s="10"/>
      <c r="J459" s="10"/>
      <c r="K459" s="10"/>
      <c r="L459" s="10"/>
      <c r="M459" s="33"/>
      <c r="N459" s="10"/>
      <c r="O459" s="10"/>
      <c r="P459" s="10"/>
      <c r="Q459" s="10"/>
      <c r="R459" s="10"/>
      <c r="S459" s="10"/>
      <c r="T459" s="10"/>
      <c r="U459" s="92"/>
      <c r="V459" s="90"/>
    </row>
    <row r="460" spans="1:22" s="11" customFormat="1" ht="24.95" customHeight="1" x14ac:dyDescent="0.25">
      <c r="A460" s="34">
        <v>384</v>
      </c>
      <c r="B460" s="12" t="s">
        <v>365</v>
      </c>
      <c r="C460" s="8" t="s">
        <v>479</v>
      </c>
      <c r="D460" s="9" t="s">
        <v>21</v>
      </c>
      <c r="E460" s="18" t="s">
        <v>119</v>
      </c>
      <c r="F460" s="69">
        <v>45292</v>
      </c>
      <c r="G460" s="69">
        <v>45474</v>
      </c>
      <c r="H460" s="14">
        <v>75000</v>
      </c>
      <c r="I460" s="14">
        <v>6309.38</v>
      </c>
      <c r="J460" s="14">
        <v>0</v>
      </c>
      <c r="K460" s="14">
        <f t="shared" ref="K460:K465" si="637">H460*2.87%</f>
        <v>2152.5</v>
      </c>
      <c r="L460" s="14">
        <f t="shared" ref="L460:L465" si="638">H460*7.1%</f>
        <v>5325</v>
      </c>
      <c r="M460" s="36">
        <v>862.5</v>
      </c>
      <c r="N460" s="14">
        <f t="shared" ref="N460:N465" si="639">H460*3.04%</f>
        <v>2280</v>
      </c>
      <c r="O460" s="14">
        <f t="shared" si="556"/>
        <v>5317.5</v>
      </c>
      <c r="P460" s="14">
        <f>K460+L460+M460+N460+O460</f>
        <v>15937.5</v>
      </c>
      <c r="Q460" s="14">
        <v>0</v>
      </c>
      <c r="R460" s="14">
        <f>I460+K460+N460+Q460</f>
        <v>10741.88</v>
      </c>
      <c r="S460" s="14">
        <f>L460+M460+O460</f>
        <v>11505</v>
      </c>
      <c r="T460" s="14">
        <f>H460-R460</f>
        <v>64258.12</v>
      </c>
      <c r="U460" s="92"/>
      <c r="V460" s="90"/>
    </row>
    <row r="461" spans="1:22" s="11" customFormat="1" ht="24.95" customHeight="1" x14ac:dyDescent="0.25">
      <c r="A461" s="34">
        <v>385</v>
      </c>
      <c r="B461" s="50" t="s">
        <v>392</v>
      </c>
      <c r="C461" s="51" t="s">
        <v>369</v>
      </c>
      <c r="D461" s="52" t="s">
        <v>21</v>
      </c>
      <c r="E461" s="55" t="s">
        <v>119</v>
      </c>
      <c r="F461" s="13">
        <v>45352</v>
      </c>
      <c r="G461" s="13">
        <v>45536</v>
      </c>
      <c r="H461" s="54">
        <v>55000</v>
      </c>
      <c r="I461" s="54">
        <v>2559.6799999999998</v>
      </c>
      <c r="J461" s="54">
        <v>0</v>
      </c>
      <c r="K461" s="14">
        <f t="shared" si="637"/>
        <v>1578.5</v>
      </c>
      <c r="L461" s="14">
        <f t="shared" si="638"/>
        <v>3905</v>
      </c>
      <c r="M461" s="56">
        <f t="shared" ref="M461:M464" si="640">H461*1.15%</f>
        <v>632.5</v>
      </c>
      <c r="N461" s="14">
        <f t="shared" si="639"/>
        <v>1672</v>
      </c>
      <c r="O461" s="14">
        <f t="shared" si="556"/>
        <v>3899.5</v>
      </c>
      <c r="P461" s="54">
        <f t="shared" ref="P461" si="641">K461+L461+M461+N461+O461</f>
        <v>11687.5</v>
      </c>
      <c r="Q461" s="54">
        <f t="shared" ref="Q461:Q462" si="642">J461</f>
        <v>0</v>
      </c>
      <c r="R461" s="54">
        <f t="shared" ref="R461" si="643">I461+K461+N461+Q461</f>
        <v>5810.18</v>
      </c>
      <c r="S461" s="54">
        <f t="shared" ref="S461" si="644">L461+M461+O461</f>
        <v>8437</v>
      </c>
      <c r="T461" s="54">
        <f t="shared" ref="T461" si="645">H461-R461</f>
        <v>49189.82</v>
      </c>
      <c r="U461" s="92"/>
      <c r="V461" s="90"/>
    </row>
    <row r="462" spans="1:22" s="11" customFormat="1" ht="24.95" customHeight="1" x14ac:dyDescent="0.25">
      <c r="A462" s="34">
        <v>386</v>
      </c>
      <c r="B462" s="50" t="s">
        <v>416</v>
      </c>
      <c r="C462" s="51" t="s">
        <v>480</v>
      </c>
      <c r="D462" s="52" t="s">
        <v>21</v>
      </c>
      <c r="E462" s="55" t="s">
        <v>118</v>
      </c>
      <c r="F462" s="13">
        <v>45352</v>
      </c>
      <c r="G462" s="13">
        <v>45536</v>
      </c>
      <c r="H462" s="54">
        <v>130000</v>
      </c>
      <c r="I462" s="54">
        <v>19162.12</v>
      </c>
      <c r="J462" s="54">
        <v>0</v>
      </c>
      <c r="K462" s="14">
        <f t="shared" si="637"/>
        <v>3731</v>
      </c>
      <c r="L462" s="14">
        <f t="shared" si="638"/>
        <v>9230</v>
      </c>
      <c r="M462" s="36">
        <v>890.22</v>
      </c>
      <c r="N462" s="14">
        <f t="shared" si="639"/>
        <v>3952</v>
      </c>
      <c r="O462" s="14">
        <f t="shared" si="556"/>
        <v>9217</v>
      </c>
      <c r="P462" s="54">
        <f t="shared" ref="P462" si="646">K462+L462+M462+N462+O462</f>
        <v>27020.22</v>
      </c>
      <c r="Q462" s="54">
        <f t="shared" si="642"/>
        <v>0</v>
      </c>
      <c r="R462" s="54">
        <f t="shared" ref="R462" si="647">I462+K462+N462+Q462</f>
        <v>26845.119999999999</v>
      </c>
      <c r="S462" s="54">
        <f t="shared" ref="S462" si="648">L462+M462+O462</f>
        <v>19337.22</v>
      </c>
      <c r="T462" s="54">
        <f t="shared" ref="T462" si="649">H462-R462</f>
        <v>103154.88</v>
      </c>
      <c r="U462" s="92"/>
      <c r="V462" s="90"/>
    </row>
    <row r="463" spans="1:22" s="11" customFormat="1" ht="24.95" customHeight="1" x14ac:dyDescent="0.25">
      <c r="A463" s="34">
        <v>387</v>
      </c>
      <c r="B463" s="50" t="s">
        <v>417</v>
      </c>
      <c r="C463" s="51" t="s">
        <v>369</v>
      </c>
      <c r="D463" s="52" t="s">
        <v>21</v>
      </c>
      <c r="E463" s="55" t="s">
        <v>119</v>
      </c>
      <c r="F463" s="13">
        <v>45352</v>
      </c>
      <c r="G463" s="13">
        <v>45536</v>
      </c>
      <c r="H463" s="54">
        <v>55000</v>
      </c>
      <c r="I463" s="54">
        <v>2559.6799999999998</v>
      </c>
      <c r="J463" s="54">
        <v>0</v>
      </c>
      <c r="K463" s="14">
        <f t="shared" si="637"/>
        <v>1578.5</v>
      </c>
      <c r="L463" s="14">
        <f t="shared" si="638"/>
        <v>3905</v>
      </c>
      <c r="M463" s="56">
        <f t="shared" si="640"/>
        <v>632.5</v>
      </c>
      <c r="N463" s="14">
        <f t="shared" si="639"/>
        <v>1672</v>
      </c>
      <c r="O463" s="14">
        <f t="shared" si="556"/>
        <v>3899.5</v>
      </c>
      <c r="P463" s="54">
        <f t="shared" ref="P463:P465" si="650">K463+L463+M463+N463+O463</f>
        <v>11687.5</v>
      </c>
      <c r="Q463" s="54">
        <f t="shared" ref="Q463:Q465" si="651">J463</f>
        <v>0</v>
      </c>
      <c r="R463" s="54">
        <f t="shared" ref="R463:R465" si="652">I463+K463+N463+Q463</f>
        <v>5810.18</v>
      </c>
      <c r="S463" s="54">
        <f t="shared" ref="S463:S465" si="653">L463+M463+O463</f>
        <v>8437</v>
      </c>
      <c r="T463" s="54">
        <f t="shared" ref="T463:T465" si="654">H463-R463</f>
        <v>49189.82</v>
      </c>
      <c r="U463" s="92"/>
      <c r="V463" s="90"/>
    </row>
    <row r="464" spans="1:22" s="11" customFormat="1" ht="24.95" customHeight="1" x14ac:dyDescent="0.25">
      <c r="A464" s="34">
        <v>388</v>
      </c>
      <c r="B464" s="12" t="s">
        <v>370</v>
      </c>
      <c r="C464" s="8" t="s">
        <v>369</v>
      </c>
      <c r="D464" s="9" t="s">
        <v>21</v>
      </c>
      <c r="E464" s="18" t="s">
        <v>119</v>
      </c>
      <c r="F464" s="69">
        <v>45292</v>
      </c>
      <c r="G464" s="69">
        <v>45474</v>
      </c>
      <c r="H464" s="14">
        <v>55000</v>
      </c>
      <c r="I464" s="14">
        <v>2559.6799999999998</v>
      </c>
      <c r="J464" s="14">
        <v>0</v>
      </c>
      <c r="K464" s="14">
        <f t="shared" si="637"/>
        <v>1578.5</v>
      </c>
      <c r="L464" s="14">
        <f t="shared" si="638"/>
        <v>3905</v>
      </c>
      <c r="M464" s="56">
        <f t="shared" si="640"/>
        <v>632.5</v>
      </c>
      <c r="N464" s="14">
        <f t="shared" si="639"/>
        <v>1672</v>
      </c>
      <c r="O464" s="14">
        <f t="shared" si="556"/>
        <v>3899.5</v>
      </c>
      <c r="P464" s="54">
        <f t="shared" si="650"/>
        <v>11687.5</v>
      </c>
      <c r="Q464" s="54">
        <f t="shared" si="651"/>
        <v>0</v>
      </c>
      <c r="R464" s="54">
        <f t="shared" si="652"/>
        <v>5810.18</v>
      </c>
      <c r="S464" s="54">
        <f t="shared" si="653"/>
        <v>8437</v>
      </c>
      <c r="T464" s="54">
        <f t="shared" si="654"/>
        <v>49189.82</v>
      </c>
      <c r="U464" s="92"/>
      <c r="V464" s="90"/>
    </row>
    <row r="465" spans="1:22" s="11" customFormat="1" ht="24.95" customHeight="1" x14ac:dyDescent="0.25">
      <c r="A465" s="34">
        <v>389</v>
      </c>
      <c r="B465" s="12" t="s">
        <v>515</v>
      </c>
      <c r="C465" s="8" t="s">
        <v>479</v>
      </c>
      <c r="D465" s="9" t="s">
        <v>21</v>
      </c>
      <c r="E465" s="52" t="s">
        <v>118</v>
      </c>
      <c r="F465" s="13">
        <v>45200</v>
      </c>
      <c r="G465" s="13">
        <v>45383</v>
      </c>
      <c r="H465" s="14">
        <v>75000</v>
      </c>
      <c r="I465" s="14">
        <v>6309.38</v>
      </c>
      <c r="J465" s="14">
        <v>0</v>
      </c>
      <c r="K465" s="14">
        <f t="shared" si="637"/>
        <v>2152.5</v>
      </c>
      <c r="L465" s="14">
        <f t="shared" si="638"/>
        <v>5325</v>
      </c>
      <c r="M465" s="36">
        <v>862.5</v>
      </c>
      <c r="N465" s="14">
        <f t="shared" si="639"/>
        <v>2280</v>
      </c>
      <c r="O465" s="14">
        <f t="shared" si="556"/>
        <v>5317.5</v>
      </c>
      <c r="P465" s="54">
        <f t="shared" si="650"/>
        <v>15937.5</v>
      </c>
      <c r="Q465" s="54">
        <f t="shared" si="651"/>
        <v>0</v>
      </c>
      <c r="R465" s="54">
        <f t="shared" si="652"/>
        <v>10741.88</v>
      </c>
      <c r="S465" s="54">
        <f t="shared" si="653"/>
        <v>11505</v>
      </c>
      <c r="T465" s="54">
        <f t="shared" si="654"/>
        <v>64258.12</v>
      </c>
      <c r="U465" s="92"/>
      <c r="V465" s="90"/>
    </row>
    <row r="466" spans="1:22" s="11" customFormat="1" ht="24.95" customHeight="1" x14ac:dyDescent="0.3">
      <c r="A466" s="24" t="s">
        <v>396</v>
      </c>
      <c r="B466" s="10"/>
      <c r="C466" s="10"/>
      <c r="D466" s="10"/>
      <c r="E466" s="10"/>
      <c r="F466" s="23"/>
      <c r="G466" s="23"/>
      <c r="H466" s="10"/>
      <c r="I466" s="10"/>
      <c r="J466" s="10"/>
      <c r="K466" s="10"/>
      <c r="L466" s="10"/>
      <c r="M466" s="33"/>
      <c r="N466" s="10"/>
      <c r="O466" s="10"/>
      <c r="P466" s="10"/>
      <c r="Q466" s="10"/>
      <c r="R466" s="10"/>
      <c r="S466" s="10"/>
      <c r="T466" s="10"/>
      <c r="U466" s="92"/>
      <c r="V466" s="90"/>
    </row>
    <row r="467" spans="1:22" s="11" customFormat="1" ht="24.95" customHeight="1" x14ac:dyDescent="0.25">
      <c r="A467" s="9">
        <v>390</v>
      </c>
      <c r="B467" s="12" t="s">
        <v>483</v>
      </c>
      <c r="C467" s="8" t="s">
        <v>484</v>
      </c>
      <c r="D467" s="9" t="s">
        <v>21</v>
      </c>
      <c r="E467" s="18" t="s">
        <v>118</v>
      </c>
      <c r="F467" s="13">
        <v>45352</v>
      </c>
      <c r="G467" s="13">
        <v>45536</v>
      </c>
      <c r="H467" s="14">
        <v>140000</v>
      </c>
      <c r="I467" s="14">
        <v>21514.37</v>
      </c>
      <c r="J467" s="14">
        <v>0</v>
      </c>
      <c r="K467" s="14">
        <f t="shared" ref="K467:K470" si="655">H467*2.87%</f>
        <v>4018</v>
      </c>
      <c r="L467" s="14">
        <f t="shared" ref="L467:L470" si="656">H467*7.1%</f>
        <v>9940</v>
      </c>
      <c r="M467" s="36">
        <v>890.22</v>
      </c>
      <c r="N467" s="14">
        <f t="shared" ref="N467:N470" si="657">H467*3.04%</f>
        <v>4256</v>
      </c>
      <c r="O467" s="14">
        <f t="shared" si="556"/>
        <v>9926</v>
      </c>
      <c r="P467" s="14">
        <f t="shared" ref="P467:P470" si="658">K467+L467+M467+N467+O467</f>
        <v>29030.22</v>
      </c>
      <c r="Q467" s="14">
        <f t="shared" ref="Q467:Q470" si="659">J467</f>
        <v>0</v>
      </c>
      <c r="R467" s="14">
        <f t="shared" ref="R467:R470" si="660">I467+K467+N467+Q467</f>
        <v>29788.37</v>
      </c>
      <c r="S467" s="14">
        <f t="shared" ref="S467:S470" si="661">L467+M467+O467</f>
        <v>20756.22</v>
      </c>
      <c r="T467" s="14">
        <f t="shared" ref="T467:T470" si="662">H467-R467</f>
        <v>110211.63</v>
      </c>
      <c r="U467" s="92"/>
      <c r="V467" s="90"/>
    </row>
    <row r="468" spans="1:22" s="11" customFormat="1" ht="24.95" customHeight="1" x14ac:dyDescent="0.25">
      <c r="A468" s="34">
        <v>391</v>
      </c>
      <c r="B468" s="50" t="s">
        <v>397</v>
      </c>
      <c r="C468" s="51" t="s">
        <v>369</v>
      </c>
      <c r="D468" s="52" t="s">
        <v>21</v>
      </c>
      <c r="E468" s="55" t="s">
        <v>119</v>
      </c>
      <c r="F468" s="13">
        <v>45352</v>
      </c>
      <c r="G468" s="13">
        <v>45536</v>
      </c>
      <c r="H468" s="54">
        <v>55000</v>
      </c>
      <c r="I468" s="54">
        <v>2559.6799999999998</v>
      </c>
      <c r="J468" s="54">
        <v>0</v>
      </c>
      <c r="K468" s="14">
        <f t="shared" si="655"/>
        <v>1578.5</v>
      </c>
      <c r="L468" s="14">
        <f t="shared" si="656"/>
        <v>3905</v>
      </c>
      <c r="M468" s="56">
        <f t="shared" ref="M468:M470" si="663">H468*1.15%</f>
        <v>632.5</v>
      </c>
      <c r="N468" s="14">
        <f t="shared" si="657"/>
        <v>1672</v>
      </c>
      <c r="O468" s="14">
        <f t="shared" si="556"/>
        <v>3899.5</v>
      </c>
      <c r="P468" s="54">
        <f t="shared" si="658"/>
        <v>11687.5</v>
      </c>
      <c r="Q468" s="54">
        <f t="shared" si="659"/>
        <v>0</v>
      </c>
      <c r="R468" s="54">
        <f t="shared" si="660"/>
        <v>5810.18</v>
      </c>
      <c r="S468" s="54">
        <f t="shared" si="661"/>
        <v>8437</v>
      </c>
      <c r="T468" s="54">
        <f t="shared" si="662"/>
        <v>49189.82</v>
      </c>
      <c r="U468" s="92"/>
      <c r="V468" s="90"/>
    </row>
    <row r="469" spans="1:22" s="11" customFormat="1" ht="24.95" customHeight="1" x14ac:dyDescent="0.25">
      <c r="A469" s="9">
        <v>392</v>
      </c>
      <c r="B469" s="50" t="s">
        <v>398</v>
      </c>
      <c r="C469" s="51" t="s">
        <v>369</v>
      </c>
      <c r="D469" s="52" t="s">
        <v>21</v>
      </c>
      <c r="E469" s="55" t="s">
        <v>118</v>
      </c>
      <c r="F469" s="13">
        <v>45352</v>
      </c>
      <c r="G469" s="13">
        <v>45536</v>
      </c>
      <c r="H469" s="54">
        <v>55000</v>
      </c>
      <c r="I469" s="54">
        <v>2559.6799999999998</v>
      </c>
      <c r="J469" s="54">
        <v>0</v>
      </c>
      <c r="K469" s="14">
        <f t="shared" si="655"/>
        <v>1578.5</v>
      </c>
      <c r="L469" s="14">
        <f t="shared" si="656"/>
        <v>3905</v>
      </c>
      <c r="M469" s="56">
        <f t="shared" si="663"/>
        <v>632.5</v>
      </c>
      <c r="N469" s="14">
        <f t="shared" si="657"/>
        <v>1672</v>
      </c>
      <c r="O469" s="14">
        <f t="shared" ref="O469:O479" si="664">H469*7.09%</f>
        <v>3899.5</v>
      </c>
      <c r="P469" s="54">
        <f t="shared" si="658"/>
        <v>11687.5</v>
      </c>
      <c r="Q469" s="54">
        <v>9450.33</v>
      </c>
      <c r="R469" s="54">
        <f t="shared" si="660"/>
        <v>15260.51</v>
      </c>
      <c r="S469" s="54">
        <f t="shared" si="661"/>
        <v>8437</v>
      </c>
      <c r="T469" s="54">
        <f t="shared" si="662"/>
        <v>39739.49</v>
      </c>
      <c r="U469" s="92"/>
      <c r="V469" s="90"/>
    </row>
    <row r="470" spans="1:22" s="11" customFormat="1" ht="24.95" customHeight="1" x14ac:dyDescent="0.25">
      <c r="A470" s="34">
        <v>393</v>
      </c>
      <c r="B470" s="50" t="s">
        <v>399</v>
      </c>
      <c r="C470" s="51" t="s">
        <v>369</v>
      </c>
      <c r="D470" s="52" t="s">
        <v>21</v>
      </c>
      <c r="E470" s="55" t="s">
        <v>118</v>
      </c>
      <c r="F470" s="13">
        <v>45352</v>
      </c>
      <c r="G470" s="13">
        <v>45536</v>
      </c>
      <c r="H470" s="54">
        <v>55000</v>
      </c>
      <c r="I470" s="54">
        <v>2559.6799999999998</v>
      </c>
      <c r="J470" s="54">
        <v>0</v>
      </c>
      <c r="K470" s="14">
        <f t="shared" si="655"/>
        <v>1578.5</v>
      </c>
      <c r="L470" s="14">
        <f t="shared" si="656"/>
        <v>3905</v>
      </c>
      <c r="M470" s="56">
        <f t="shared" si="663"/>
        <v>632.5</v>
      </c>
      <c r="N470" s="14">
        <f t="shared" si="657"/>
        <v>1672</v>
      </c>
      <c r="O470" s="14">
        <f t="shared" si="664"/>
        <v>3899.5</v>
      </c>
      <c r="P470" s="54">
        <f t="shared" si="658"/>
        <v>11687.5</v>
      </c>
      <c r="Q470" s="54">
        <f t="shared" si="659"/>
        <v>0</v>
      </c>
      <c r="R470" s="54">
        <f t="shared" si="660"/>
        <v>5810.18</v>
      </c>
      <c r="S470" s="54">
        <f t="shared" si="661"/>
        <v>8437</v>
      </c>
      <c r="T470" s="54">
        <f t="shared" si="662"/>
        <v>49189.82</v>
      </c>
      <c r="U470" s="92"/>
      <c r="V470" s="90"/>
    </row>
    <row r="471" spans="1:22" s="49" customFormat="1" ht="24.95" customHeight="1" x14ac:dyDescent="0.3">
      <c r="A471" s="24" t="s">
        <v>197</v>
      </c>
      <c r="B471" s="10"/>
      <c r="C471" s="10"/>
      <c r="D471" s="10"/>
      <c r="E471" s="10"/>
      <c r="F471" s="23"/>
      <c r="G471" s="23"/>
      <c r="H471" s="10"/>
      <c r="I471" s="10"/>
      <c r="J471" s="10"/>
      <c r="K471" s="10"/>
      <c r="L471" s="10"/>
      <c r="M471" s="33"/>
      <c r="N471" s="10"/>
      <c r="O471" s="10"/>
      <c r="P471" s="10"/>
      <c r="Q471" s="10"/>
      <c r="R471" s="10"/>
      <c r="S471" s="10"/>
      <c r="T471" s="10"/>
      <c r="U471" s="92"/>
      <c r="V471" s="90"/>
    </row>
    <row r="472" spans="1:22" s="16" customFormat="1" ht="24.95" customHeight="1" x14ac:dyDescent="0.25">
      <c r="A472" s="9">
        <v>394</v>
      </c>
      <c r="B472" s="12" t="s">
        <v>55</v>
      </c>
      <c r="C472" s="8" t="s">
        <v>480</v>
      </c>
      <c r="D472" s="9" t="s">
        <v>21</v>
      </c>
      <c r="E472" s="9" t="s">
        <v>118</v>
      </c>
      <c r="F472" s="13">
        <v>45358</v>
      </c>
      <c r="G472" s="13">
        <v>45542</v>
      </c>
      <c r="H472" s="14">
        <v>131000</v>
      </c>
      <c r="I472" s="14">
        <v>19397.34</v>
      </c>
      <c r="J472" s="14">
        <v>0</v>
      </c>
      <c r="K472" s="14">
        <f t="shared" ref="K472" si="665">H472*2.87%</f>
        <v>3759.7</v>
      </c>
      <c r="L472" s="14">
        <f>H472*7.1%</f>
        <v>9301</v>
      </c>
      <c r="M472" s="14">
        <v>890.22</v>
      </c>
      <c r="N472" s="14">
        <f t="shared" ref="N472" si="666">H472*3.04%</f>
        <v>3982.4</v>
      </c>
      <c r="O472" s="14">
        <f t="shared" si="664"/>
        <v>9287.9</v>
      </c>
      <c r="P472" s="14">
        <f>K472+L472+M472+N472+O472</f>
        <v>27221.22</v>
      </c>
      <c r="Q472" s="14">
        <v>73882.720000000001</v>
      </c>
      <c r="R472" s="14">
        <f>I472+K472+N472+Q472</f>
        <v>101022.16</v>
      </c>
      <c r="S472" s="14">
        <f>L472+M472+O472</f>
        <v>19479.12</v>
      </c>
      <c r="T472" s="14">
        <f>H472-R472</f>
        <v>29977.84</v>
      </c>
      <c r="U472" s="92"/>
      <c r="V472" s="90"/>
    </row>
    <row r="473" spans="1:22" s="16" customFormat="1" ht="24.95" customHeight="1" x14ac:dyDescent="0.3">
      <c r="A473" s="24" t="s">
        <v>406</v>
      </c>
      <c r="B473" s="10"/>
      <c r="C473" s="10"/>
      <c r="D473" s="10"/>
      <c r="E473" s="10"/>
      <c r="F473" s="23"/>
      <c r="G473" s="23"/>
      <c r="H473" s="10"/>
      <c r="I473" s="10"/>
      <c r="J473" s="10"/>
      <c r="K473" s="10"/>
      <c r="L473" s="10"/>
      <c r="M473" s="33"/>
      <c r="N473" s="10"/>
      <c r="O473" s="10"/>
      <c r="P473" s="10"/>
      <c r="Q473" s="10"/>
      <c r="R473" s="10"/>
      <c r="S473" s="10"/>
      <c r="T473" s="10"/>
      <c r="U473" s="92"/>
      <c r="V473" s="90"/>
    </row>
    <row r="474" spans="1:22" s="16" customFormat="1" ht="24.95" customHeight="1" x14ac:dyDescent="0.25">
      <c r="A474" s="34">
        <v>395</v>
      </c>
      <c r="B474" s="50" t="s">
        <v>408</v>
      </c>
      <c r="C474" s="51" t="s">
        <v>405</v>
      </c>
      <c r="D474" s="52" t="s">
        <v>21</v>
      </c>
      <c r="E474" s="55" t="s">
        <v>118</v>
      </c>
      <c r="F474" s="13">
        <v>45352</v>
      </c>
      <c r="G474" s="13">
        <v>45536</v>
      </c>
      <c r="H474" s="54">
        <v>90000</v>
      </c>
      <c r="I474" s="54">
        <v>9753.1200000000008</v>
      </c>
      <c r="J474" s="54">
        <v>0</v>
      </c>
      <c r="K474" s="14">
        <f t="shared" ref="K474:K476" si="667">H474*2.87%</f>
        <v>2583</v>
      </c>
      <c r="L474" s="14">
        <f t="shared" ref="L474:L476" si="668">H474*7.1%</f>
        <v>6390</v>
      </c>
      <c r="M474" s="36">
        <v>890.22</v>
      </c>
      <c r="N474" s="14">
        <f t="shared" ref="N474:N476" si="669">H474*3.04%</f>
        <v>2736</v>
      </c>
      <c r="O474" s="14">
        <f t="shared" si="664"/>
        <v>6381</v>
      </c>
      <c r="P474" s="54">
        <f t="shared" ref="P474" si="670">K474+L474+M474+N474+O474</f>
        <v>18980.22</v>
      </c>
      <c r="Q474" s="54">
        <f t="shared" ref="Q474" si="671">J474</f>
        <v>0</v>
      </c>
      <c r="R474" s="54">
        <f t="shared" ref="R474" si="672">I474+K474+N474+Q474</f>
        <v>15072.12</v>
      </c>
      <c r="S474" s="54">
        <f t="shared" ref="S474" si="673">L474+M474+O474</f>
        <v>13661.22</v>
      </c>
      <c r="T474" s="54">
        <f t="shared" ref="T474" si="674">H474-R474</f>
        <v>74927.88</v>
      </c>
      <c r="U474" s="92"/>
      <c r="V474" s="90"/>
    </row>
    <row r="475" spans="1:22" s="16" customFormat="1" ht="24.95" customHeight="1" x14ac:dyDescent="0.25">
      <c r="A475" s="34">
        <v>396</v>
      </c>
      <c r="B475" s="50" t="s">
        <v>409</v>
      </c>
      <c r="C475" s="51" t="s">
        <v>369</v>
      </c>
      <c r="D475" s="52" t="s">
        <v>21</v>
      </c>
      <c r="E475" s="55" t="s">
        <v>119</v>
      </c>
      <c r="F475" s="13">
        <v>45352</v>
      </c>
      <c r="G475" s="13">
        <v>45536</v>
      </c>
      <c r="H475" s="54">
        <v>55000</v>
      </c>
      <c r="I475" s="54">
        <v>2559.6799999999998</v>
      </c>
      <c r="J475" s="54">
        <v>0</v>
      </c>
      <c r="K475" s="14">
        <f t="shared" si="667"/>
        <v>1578.5</v>
      </c>
      <c r="L475" s="14">
        <f t="shared" si="668"/>
        <v>3905</v>
      </c>
      <c r="M475" s="56">
        <f t="shared" ref="M475" si="675">H475*1.15%</f>
        <v>632.5</v>
      </c>
      <c r="N475" s="14">
        <f t="shared" si="669"/>
        <v>1672</v>
      </c>
      <c r="O475" s="14">
        <f t="shared" si="664"/>
        <v>3899.5</v>
      </c>
      <c r="P475" s="54">
        <f t="shared" ref="P475" si="676">K475+L475+M475+N475+O475</f>
        <v>11687.5</v>
      </c>
      <c r="Q475" s="54">
        <f t="shared" ref="Q475" si="677">J475</f>
        <v>0</v>
      </c>
      <c r="R475" s="54">
        <f t="shared" ref="R475" si="678">I475+K475+N475+Q475</f>
        <v>5810.18</v>
      </c>
      <c r="S475" s="54">
        <f t="shared" ref="S475" si="679">L475+M475+O475</f>
        <v>8437</v>
      </c>
      <c r="T475" s="54">
        <f t="shared" ref="T475" si="680">H475-R475</f>
        <v>49189.82</v>
      </c>
      <c r="U475" s="92"/>
      <c r="V475" s="90"/>
    </row>
    <row r="476" spans="1:22" s="16" customFormat="1" ht="24.95" customHeight="1" x14ac:dyDescent="0.25">
      <c r="A476" s="34">
        <v>397</v>
      </c>
      <c r="B476" s="50" t="s">
        <v>407</v>
      </c>
      <c r="C476" s="51" t="s">
        <v>369</v>
      </c>
      <c r="D476" s="52" t="s">
        <v>21</v>
      </c>
      <c r="E476" s="55" t="s">
        <v>119</v>
      </c>
      <c r="F476" s="13">
        <v>45352</v>
      </c>
      <c r="G476" s="13">
        <v>45536</v>
      </c>
      <c r="H476" s="54">
        <v>55000</v>
      </c>
      <c r="I476" s="54">
        <v>2559.6799999999998</v>
      </c>
      <c r="J476" s="54">
        <v>0</v>
      </c>
      <c r="K476" s="14">
        <f t="shared" si="667"/>
        <v>1578.5</v>
      </c>
      <c r="L476" s="14">
        <f t="shared" si="668"/>
        <v>3905</v>
      </c>
      <c r="M476" s="56">
        <f t="shared" ref="M476" si="681">H476*1.15%</f>
        <v>632.5</v>
      </c>
      <c r="N476" s="14">
        <f t="shared" si="669"/>
        <v>1672</v>
      </c>
      <c r="O476" s="14">
        <f t="shared" si="664"/>
        <v>3899.5</v>
      </c>
      <c r="P476" s="54">
        <f t="shared" ref="P476" si="682">K476+L476+M476+N476+O476</f>
        <v>11687.5</v>
      </c>
      <c r="Q476" s="54">
        <f t="shared" ref="Q476" si="683">J476</f>
        <v>0</v>
      </c>
      <c r="R476" s="54">
        <f t="shared" ref="R476" si="684">I476+K476+N476+Q476</f>
        <v>5810.18</v>
      </c>
      <c r="S476" s="54">
        <f t="shared" ref="S476" si="685">L476+M476+O476</f>
        <v>8437</v>
      </c>
      <c r="T476" s="54">
        <f t="shared" ref="T476" si="686">H476-R476</f>
        <v>49189.82</v>
      </c>
      <c r="U476" s="92"/>
      <c r="V476" s="90"/>
    </row>
    <row r="477" spans="1:22" s="16" customFormat="1" ht="24.95" customHeight="1" x14ac:dyDescent="0.3">
      <c r="A477" s="24" t="s">
        <v>414</v>
      </c>
      <c r="B477" s="10"/>
      <c r="C477" s="10"/>
      <c r="D477" s="10"/>
      <c r="E477" s="10"/>
      <c r="F477" s="23"/>
      <c r="G477" s="23"/>
      <c r="H477" s="10"/>
      <c r="I477" s="10"/>
      <c r="J477" s="10"/>
      <c r="K477" s="10"/>
      <c r="L477" s="10"/>
      <c r="M477" s="33"/>
      <c r="N477" s="10"/>
      <c r="O477" s="10"/>
      <c r="P477" s="10"/>
      <c r="Q477" s="10"/>
      <c r="R477" s="10"/>
      <c r="S477" s="10"/>
      <c r="T477" s="10"/>
      <c r="U477" s="92"/>
      <c r="V477" s="90"/>
    </row>
    <row r="478" spans="1:22" s="16" customFormat="1" ht="24.95" customHeight="1" x14ac:dyDescent="0.25">
      <c r="A478" s="52">
        <v>398</v>
      </c>
      <c r="B478" s="50" t="s">
        <v>609</v>
      </c>
      <c r="C478" s="51" t="s">
        <v>478</v>
      </c>
      <c r="D478" s="52" t="s">
        <v>21</v>
      </c>
      <c r="E478" s="52" t="s">
        <v>119</v>
      </c>
      <c r="F478" s="13">
        <v>45352</v>
      </c>
      <c r="G478" s="13">
        <v>45536</v>
      </c>
      <c r="H478" s="54">
        <v>115000</v>
      </c>
      <c r="I478" s="54">
        <v>15633.74</v>
      </c>
      <c r="J478" s="54">
        <v>0</v>
      </c>
      <c r="K478" s="14">
        <f t="shared" ref="K478:K479" si="687">H478*2.87%</f>
        <v>3300.5</v>
      </c>
      <c r="L478" s="14">
        <f t="shared" ref="L478:L479" si="688">H478*7.1%</f>
        <v>8165</v>
      </c>
      <c r="M478" s="14">
        <v>890.22</v>
      </c>
      <c r="N478" s="14">
        <f t="shared" ref="N478:N479" si="689">H478*3.04%</f>
        <v>3496</v>
      </c>
      <c r="O478" s="14">
        <f t="shared" si="664"/>
        <v>8153.5</v>
      </c>
      <c r="P478" s="54">
        <f>K478+L478+M478+N478+O478</f>
        <v>24005.22</v>
      </c>
      <c r="Q478" s="54">
        <f>J478</f>
        <v>0</v>
      </c>
      <c r="R478" s="54">
        <f>I478+K478+N478+Q478</f>
        <v>22430.240000000002</v>
      </c>
      <c r="S478" s="54">
        <f>L478+M478+O478</f>
        <v>17208.72</v>
      </c>
      <c r="T478" s="54">
        <f>H478-R478</f>
        <v>92569.76</v>
      </c>
      <c r="U478" s="92"/>
      <c r="V478" s="90"/>
    </row>
    <row r="479" spans="1:22" s="16" customFormat="1" ht="24.95" customHeight="1" x14ac:dyDescent="0.25">
      <c r="A479" s="58">
        <v>399</v>
      </c>
      <c r="B479" s="50" t="s">
        <v>415</v>
      </c>
      <c r="C479" s="51" t="s">
        <v>369</v>
      </c>
      <c r="D479" s="52" t="s">
        <v>21</v>
      </c>
      <c r="E479" s="55" t="s">
        <v>119</v>
      </c>
      <c r="F479" s="13">
        <v>45352</v>
      </c>
      <c r="G479" s="13">
        <v>45536</v>
      </c>
      <c r="H479" s="54">
        <v>55000</v>
      </c>
      <c r="I479" s="54">
        <v>2559.6799999999998</v>
      </c>
      <c r="J479" s="54">
        <v>0</v>
      </c>
      <c r="K479" s="14">
        <f t="shared" si="687"/>
        <v>1578.5</v>
      </c>
      <c r="L479" s="14">
        <f t="shared" si="688"/>
        <v>3905</v>
      </c>
      <c r="M479" s="56">
        <f t="shared" ref="M479" si="690">H479*1.15%</f>
        <v>632.5</v>
      </c>
      <c r="N479" s="14">
        <f t="shared" si="689"/>
        <v>1672</v>
      </c>
      <c r="O479" s="14">
        <f t="shared" si="664"/>
        <v>3899.5</v>
      </c>
      <c r="P479" s="54">
        <f t="shared" ref="P479" si="691">K479+L479+M479+N479+O479</f>
        <v>11687.5</v>
      </c>
      <c r="Q479" s="54">
        <f t="shared" ref="Q479" si="692">J479</f>
        <v>0</v>
      </c>
      <c r="R479" s="54">
        <f t="shared" ref="R479" si="693">I479+K479+N479+Q479</f>
        <v>5810.18</v>
      </c>
      <c r="S479" s="54">
        <f t="shared" ref="S479" si="694">L479+M479+O479</f>
        <v>8437</v>
      </c>
      <c r="T479" s="54">
        <f t="shared" ref="T479" si="695">H479-R479</f>
        <v>49189.82</v>
      </c>
      <c r="U479" s="92"/>
      <c r="V479" s="90"/>
    </row>
    <row r="480" spans="1:22" s="16" customFormat="1" ht="24.95" customHeight="1" x14ac:dyDescent="0.3">
      <c r="A480" s="24" t="s">
        <v>427</v>
      </c>
      <c r="B480" s="10"/>
      <c r="C480" s="10"/>
      <c r="D480" s="10"/>
      <c r="E480" s="10"/>
      <c r="F480" s="23"/>
      <c r="G480" s="23"/>
      <c r="H480" s="10"/>
      <c r="I480" s="10"/>
      <c r="J480" s="10"/>
      <c r="K480" s="10"/>
      <c r="L480" s="10"/>
      <c r="M480" s="33"/>
      <c r="N480" s="10"/>
      <c r="O480" s="10"/>
      <c r="P480" s="10"/>
      <c r="Q480" s="10"/>
      <c r="R480" s="10"/>
      <c r="S480" s="10"/>
      <c r="T480" s="10"/>
      <c r="U480" s="92"/>
      <c r="V480" s="90"/>
    </row>
    <row r="481" spans="1:22" s="16" customFormat="1" ht="24.95" customHeight="1" x14ac:dyDescent="0.25">
      <c r="A481" s="58">
        <v>400</v>
      </c>
      <c r="B481" s="50" t="s">
        <v>426</v>
      </c>
      <c r="C481" s="74" t="s">
        <v>323</v>
      </c>
      <c r="D481" s="75" t="s">
        <v>21</v>
      </c>
      <c r="E481" s="76" t="s">
        <v>119</v>
      </c>
      <c r="F481" s="69">
        <v>45200</v>
      </c>
      <c r="G481" s="69">
        <v>45383</v>
      </c>
      <c r="H481" s="77">
        <v>115000</v>
      </c>
      <c r="I481" s="77">
        <v>15633.74</v>
      </c>
      <c r="J481" s="77">
        <v>0</v>
      </c>
      <c r="K481" s="14">
        <f t="shared" ref="K481" si="696">H481*2.87%</f>
        <v>3300.5</v>
      </c>
      <c r="L481" s="14">
        <f>H481*7.1%</f>
        <v>8165</v>
      </c>
      <c r="M481" s="71">
        <v>890.22</v>
      </c>
      <c r="N481" s="14">
        <f t="shared" ref="N481" si="697">H481*3.04%</f>
        <v>3496</v>
      </c>
      <c r="O481" s="54">
        <f t="shared" ref="O481:O492" si="698">H481*7.09%</f>
        <v>8153.5</v>
      </c>
      <c r="P481" s="77">
        <f>K481+L481+M481+N481+O481</f>
        <v>24005.22</v>
      </c>
      <c r="Q481" s="77">
        <f>J481</f>
        <v>0</v>
      </c>
      <c r="R481" s="77">
        <f>I481+K481+N481+Q481</f>
        <v>22430.240000000002</v>
      </c>
      <c r="S481" s="77">
        <f>L481+M481+O481</f>
        <v>17208.72</v>
      </c>
      <c r="T481" s="77">
        <f>H481-R481</f>
        <v>92569.76</v>
      </c>
      <c r="U481" s="92"/>
      <c r="V481" s="90"/>
    </row>
    <row r="482" spans="1:22" s="49" customFormat="1" ht="24.95" customHeight="1" x14ac:dyDescent="0.3">
      <c r="A482" s="24" t="s">
        <v>375</v>
      </c>
      <c r="B482" s="10"/>
      <c r="C482" s="10"/>
      <c r="D482" s="10"/>
      <c r="E482" s="10"/>
      <c r="F482" s="23"/>
      <c r="G482" s="23"/>
      <c r="H482" s="10"/>
      <c r="I482" s="10"/>
      <c r="J482" s="10"/>
      <c r="K482" s="10"/>
      <c r="L482" s="10"/>
      <c r="M482" s="33"/>
      <c r="N482" s="10"/>
      <c r="O482" s="10"/>
      <c r="P482" s="10"/>
      <c r="Q482" s="10"/>
      <c r="R482" s="10"/>
      <c r="S482" s="10"/>
      <c r="T482" s="10"/>
      <c r="U482" s="92"/>
      <c r="V482" s="90"/>
    </row>
    <row r="483" spans="1:22" s="16" customFormat="1" ht="24.95" customHeight="1" x14ac:dyDescent="0.25">
      <c r="A483" s="9">
        <v>401</v>
      </c>
      <c r="B483" s="12" t="s">
        <v>376</v>
      </c>
      <c r="C483" s="8" t="s">
        <v>27</v>
      </c>
      <c r="D483" s="9" t="s">
        <v>21</v>
      </c>
      <c r="E483" s="18" t="s">
        <v>118</v>
      </c>
      <c r="F483" s="69">
        <v>45292</v>
      </c>
      <c r="G483" s="69">
        <v>45474</v>
      </c>
      <c r="H483" s="14">
        <v>115000</v>
      </c>
      <c r="I483" s="14">
        <v>15204.88</v>
      </c>
      <c r="J483" s="14">
        <v>0</v>
      </c>
      <c r="K483" s="14">
        <f t="shared" ref="K483" si="699">H483*2.87%</f>
        <v>3300.5</v>
      </c>
      <c r="L483" s="14">
        <f>H483*7.1%</f>
        <v>8165</v>
      </c>
      <c r="M483" s="36">
        <v>890.22</v>
      </c>
      <c r="N483" s="14">
        <f t="shared" ref="N483" si="700">H483*3.04%</f>
        <v>3496</v>
      </c>
      <c r="O483" s="54">
        <f t="shared" si="698"/>
        <v>8153.5</v>
      </c>
      <c r="P483" s="14">
        <f>K483+L483+M483+N483+O483</f>
        <v>24005.22</v>
      </c>
      <c r="Q483" s="14">
        <v>1715.46</v>
      </c>
      <c r="R483" s="14">
        <f>I483+K483+N483+Q483</f>
        <v>23716.84</v>
      </c>
      <c r="S483" s="14">
        <f>L483+M483+O483</f>
        <v>17208.72</v>
      </c>
      <c r="T483" s="14">
        <f>H483-R483</f>
        <v>91283.16</v>
      </c>
      <c r="U483" s="92"/>
      <c r="V483" s="90"/>
    </row>
    <row r="484" spans="1:22" s="16" customFormat="1" ht="24.95" customHeight="1" x14ac:dyDescent="0.3">
      <c r="A484" s="24" t="s">
        <v>433</v>
      </c>
      <c r="B484" s="10"/>
      <c r="C484" s="10"/>
      <c r="D484" s="10"/>
      <c r="E484" s="10"/>
      <c r="F484" s="23"/>
      <c r="G484" s="23"/>
      <c r="H484" s="10"/>
      <c r="I484" s="10"/>
      <c r="J484" s="10"/>
      <c r="K484" s="10"/>
      <c r="L484" s="10"/>
      <c r="M484" s="33"/>
      <c r="N484" s="10"/>
      <c r="O484" s="10"/>
      <c r="P484" s="10"/>
      <c r="Q484" s="10"/>
      <c r="R484" s="10"/>
      <c r="S484" s="10"/>
      <c r="T484" s="10"/>
      <c r="U484" s="92"/>
      <c r="V484" s="90"/>
    </row>
    <row r="485" spans="1:22" s="16" customFormat="1" ht="24.95" customHeight="1" x14ac:dyDescent="0.25">
      <c r="A485" s="58">
        <v>402</v>
      </c>
      <c r="B485" s="50" t="s">
        <v>434</v>
      </c>
      <c r="C485" s="74" t="s">
        <v>478</v>
      </c>
      <c r="D485" s="75" t="s">
        <v>21</v>
      </c>
      <c r="E485" s="76" t="s">
        <v>119</v>
      </c>
      <c r="F485" s="69">
        <v>45200</v>
      </c>
      <c r="G485" s="69">
        <v>45383</v>
      </c>
      <c r="H485" s="77">
        <v>115000</v>
      </c>
      <c r="I485" s="77">
        <v>15633.74</v>
      </c>
      <c r="J485" s="77">
        <v>0</v>
      </c>
      <c r="K485" s="14">
        <f t="shared" ref="K485" si="701">H485*2.87%</f>
        <v>3300.5</v>
      </c>
      <c r="L485" s="14">
        <f>H485*7.1%</f>
        <v>8165</v>
      </c>
      <c r="M485" s="71">
        <v>890.22</v>
      </c>
      <c r="N485" s="14">
        <f t="shared" ref="N485" si="702">H485*3.04%</f>
        <v>3496</v>
      </c>
      <c r="O485" s="54">
        <f t="shared" si="698"/>
        <v>8153.5</v>
      </c>
      <c r="P485" s="77">
        <f>K485+L485+M485+N485+O485</f>
        <v>24005.22</v>
      </c>
      <c r="Q485" s="77">
        <f>J485</f>
        <v>0</v>
      </c>
      <c r="R485" s="77">
        <f>I485+K485+N485+Q485</f>
        <v>22430.240000000002</v>
      </c>
      <c r="S485" s="77">
        <f>L485+M485+O485</f>
        <v>17208.72</v>
      </c>
      <c r="T485" s="77">
        <f>H485-R485</f>
        <v>92569.76</v>
      </c>
      <c r="U485" s="92"/>
      <c r="V485" s="90"/>
    </row>
    <row r="486" spans="1:22" s="16" customFormat="1" ht="24.95" customHeight="1" x14ac:dyDescent="0.3">
      <c r="A486" s="24" t="s">
        <v>428</v>
      </c>
      <c r="B486" s="10"/>
      <c r="C486" s="10"/>
      <c r="D486" s="10"/>
      <c r="E486" s="10"/>
      <c r="F486" s="23"/>
      <c r="G486" s="23"/>
      <c r="H486" s="10"/>
      <c r="I486" s="10"/>
      <c r="J486" s="10"/>
      <c r="K486" s="10"/>
      <c r="L486" s="10"/>
      <c r="M486" s="33"/>
      <c r="N486" s="10"/>
      <c r="O486" s="10"/>
      <c r="P486" s="10"/>
      <c r="Q486" s="10"/>
      <c r="R486" s="10"/>
      <c r="S486" s="10"/>
      <c r="T486" s="10"/>
      <c r="U486" s="92"/>
      <c r="V486" s="90"/>
    </row>
    <row r="487" spans="1:22" s="16" customFormat="1" ht="24.95" customHeight="1" x14ac:dyDescent="0.25">
      <c r="A487" s="58">
        <v>403</v>
      </c>
      <c r="B487" s="50" t="s">
        <v>429</v>
      </c>
      <c r="C487" s="51" t="s">
        <v>369</v>
      </c>
      <c r="D487" s="52" t="s">
        <v>21</v>
      </c>
      <c r="E487" s="55" t="s">
        <v>119</v>
      </c>
      <c r="F487" s="13">
        <v>45352</v>
      </c>
      <c r="G487" s="13">
        <v>45536</v>
      </c>
      <c r="H487" s="54">
        <v>55000</v>
      </c>
      <c r="I487" s="54">
        <v>2559.6799999999998</v>
      </c>
      <c r="J487" s="54">
        <v>0</v>
      </c>
      <c r="K487" s="14">
        <f t="shared" ref="K487:K492" si="703">H487*2.87%</f>
        <v>1578.5</v>
      </c>
      <c r="L487" s="14">
        <f t="shared" ref="L487:L492" si="704">H487*7.1%</f>
        <v>3905</v>
      </c>
      <c r="M487" s="56">
        <f t="shared" ref="M487:M492" si="705">H487*1.15%</f>
        <v>632.5</v>
      </c>
      <c r="N487" s="14">
        <f t="shared" ref="N487:N492" si="706">H487*3.04%</f>
        <v>1672</v>
      </c>
      <c r="O487" s="54">
        <f t="shared" si="698"/>
        <v>3899.5</v>
      </c>
      <c r="P487" s="54">
        <f t="shared" ref="P487:P488" si="707">K487+L487+M487+N487+O487</f>
        <v>11687.5</v>
      </c>
      <c r="Q487" s="54">
        <f t="shared" ref="Q487" si="708">J487</f>
        <v>0</v>
      </c>
      <c r="R487" s="54">
        <f t="shared" ref="R487:R488" si="709">I487+K487+N487+Q487</f>
        <v>5810.18</v>
      </c>
      <c r="S487" s="54">
        <f t="shared" ref="S487:S488" si="710">L487+M487+O487</f>
        <v>8437</v>
      </c>
      <c r="T487" s="54">
        <f t="shared" ref="T487:T488" si="711">H487-R487</f>
        <v>49189.82</v>
      </c>
      <c r="U487" s="92"/>
      <c r="V487" s="90"/>
    </row>
    <row r="488" spans="1:22" s="16" customFormat="1" ht="24.95" customHeight="1" x14ac:dyDescent="0.25">
      <c r="A488" s="34">
        <v>404</v>
      </c>
      <c r="B488" s="12" t="s">
        <v>482</v>
      </c>
      <c r="C488" s="8" t="s">
        <v>405</v>
      </c>
      <c r="D488" s="9" t="s">
        <v>21</v>
      </c>
      <c r="E488" s="18" t="s">
        <v>119</v>
      </c>
      <c r="F488" s="13">
        <v>45352</v>
      </c>
      <c r="G488" s="13">
        <v>45536</v>
      </c>
      <c r="H488" s="14">
        <v>75000</v>
      </c>
      <c r="I488" s="14">
        <v>5966.28</v>
      </c>
      <c r="J488" s="14">
        <v>0</v>
      </c>
      <c r="K488" s="14">
        <f t="shared" si="703"/>
        <v>2152.5</v>
      </c>
      <c r="L488" s="14">
        <f t="shared" si="704"/>
        <v>5325</v>
      </c>
      <c r="M488" s="36">
        <v>862.5</v>
      </c>
      <c r="N488" s="14">
        <f t="shared" si="706"/>
        <v>2280</v>
      </c>
      <c r="O488" s="54">
        <f t="shared" si="698"/>
        <v>5317.5</v>
      </c>
      <c r="P488" s="14">
        <f t="shared" si="707"/>
        <v>15937.5</v>
      </c>
      <c r="Q488" s="14">
        <v>1715.46</v>
      </c>
      <c r="R488" s="14">
        <f t="shared" si="709"/>
        <v>12114.24</v>
      </c>
      <c r="S488" s="14">
        <f t="shared" si="710"/>
        <v>11505</v>
      </c>
      <c r="T488" s="14">
        <f t="shared" si="711"/>
        <v>62885.760000000002</v>
      </c>
      <c r="U488" s="92"/>
      <c r="V488" s="90"/>
    </row>
    <row r="489" spans="1:22" s="16" customFormat="1" ht="24.95" customHeight="1" x14ac:dyDescent="0.25">
      <c r="A489" s="58">
        <v>405</v>
      </c>
      <c r="B489" s="50" t="s">
        <v>430</v>
      </c>
      <c r="C489" s="51" t="s">
        <v>27</v>
      </c>
      <c r="D489" s="52" t="s">
        <v>21</v>
      </c>
      <c r="E489" s="55" t="s">
        <v>119</v>
      </c>
      <c r="F489" s="13">
        <v>45352</v>
      </c>
      <c r="G489" s="13">
        <v>45536</v>
      </c>
      <c r="H489" s="54">
        <v>115000</v>
      </c>
      <c r="I489" s="54">
        <v>15633.74</v>
      </c>
      <c r="J489" s="54">
        <v>0</v>
      </c>
      <c r="K489" s="14">
        <f t="shared" si="703"/>
        <v>3300.5</v>
      </c>
      <c r="L489" s="14">
        <f t="shared" si="704"/>
        <v>8165</v>
      </c>
      <c r="M489" s="36">
        <v>890.22</v>
      </c>
      <c r="N489" s="14">
        <f t="shared" si="706"/>
        <v>3496</v>
      </c>
      <c r="O489" s="54">
        <f t="shared" si="698"/>
        <v>8153.5</v>
      </c>
      <c r="P489" s="54">
        <f>K489+L489+M489+N489+O489</f>
        <v>24005.22</v>
      </c>
      <c r="Q489" s="54">
        <f>J489</f>
        <v>0</v>
      </c>
      <c r="R489" s="54">
        <f>I489+K489+N489+Q489</f>
        <v>22430.240000000002</v>
      </c>
      <c r="S489" s="54">
        <f>L489+M489+O489</f>
        <v>17208.72</v>
      </c>
      <c r="T489" s="54">
        <f>H489-R489</f>
        <v>92569.76</v>
      </c>
      <c r="U489" s="92"/>
      <c r="V489" s="90"/>
    </row>
    <row r="490" spans="1:22" s="16" customFormat="1" ht="24.95" customHeight="1" x14ac:dyDescent="0.25">
      <c r="A490" s="34">
        <v>406</v>
      </c>
      <c r="B490" s="50" t="s">
        <v>431</v>
      </c>
      <c r="C490" s="51" t="s">
        <v>369</v>
      </c>
      <c r="D490" s="52" t="s">
        <v>21</v>
      </c>
      <c r="E490" s="55" t="s">
        <v>119</v>
      </c>
      <c r="F490" s="13">
        <v>45352</v>
      </c>
      <c r="G490" s="13">
        <v>45536</v>
      </c>
      <c r="H490" s="54">
        <v>55000</v>
      </c>
      <c r="I490" s="54">
        <v>2302.36</v>
      </c>
      <c r="J490" s="54">
        <v>0</v>
      </c>
      <c r="K490" s="14">
        <f t="shared" si="703"/>
        <v>1578.5</v>
      </c>
      <c r="L490" s="14">
        <f t="shared" si="704"/>
        <v>3905</v>
      </c>
      <c r="M490" s="54">
        <f t="shared" si="705"/>
        <v>632.5</v>
      </c>
      <c r="N490" s="14">
        <f t="shared" si="706"/>
        <v>1672</v>
      </c>
      <c r="O490" s="54">
        <f t="shared" si="698"/>
        <v>3899.5</v>
      </c>
      <c r="P490" s="54">
        <f t="shared" ref="P490:P491" si="712">K490+L490+M490+N490+O490</f>
        <v>11687.5</v>
      </c>
      <c r="Q490" s="54">
        <v>1715.46</v>
      </c>
      <c r="R490" s="54">
        <f t="shared" ref="R490:R491" si="713">I490+K490+N490+Q490</f>
        <v>7268.32</v>
      </c>
      <c r="S490" s="54">
        <f t="shared" ref="S490:S491" si="714">L490+M490+O490</f>
        <v>8437</v>
      </c>
      <c r="T490" s="54">
        <f t="shared" ref="T490:T491" si="715">H490-R490</f>
        <v>47731.68</v>
      </c>
      <c r="U490" s="92"/>
      <c r="V490" s="90"/>
    </row>
    <row r="491" spans="1:22" s="16" customFormat="1" ht="24.95" customHeight="1" x14ac:dyDescent="0.25">
      <c r="A491" s="58">
        <v>407</v>
      </c>
      <c r="B491" s="50" t="s">
        <v>432</v>
      </c>
      <c r="C491" s="51" t="s">
        <v>369</v>
      </c>
      <c r="D491" s="52" t="s">
        <v>21</v>
      </c>
      <c r="E491" s="55" t="s">
        <v>118</v>
      </c>
      <c r="F491" s="13">
        <v>45352</v>
      </c>
      <c r="G491" s="13">
        <v>45536</v>
      </c>
      <c r="H491" s="54">
        <v>55000</v>
      </c>
      <c r="I491" s="54">
        <v>2559.6799999999998</v>
      </c>
      <c r="J491" s="54">
        <v>0</v>
      </c>
      <c r="K491" s="14">
        <f t="shared" si="703"/>
        <v>1578.5</v>
      </c>
      <c r="L491" s="14">
        <f t="shared" si="704"/>
        <v>3905</v>
      </c>
      <c r="M491" s="56">
        <f t="shared" si="705"/>
        <v>632.5</v>
      </c>
      <c r="N491" s="14">
        <f t="shared" si="706"/>
        <v>1672</v>
      </c>
      <c r="O491" s="54">
        <f t="shared" si="698"/>
        <v>3899.5</v>
      </c>
      <c r="P491" s="54">
        <f t="shared" si="712"/>
        <v>11687.5</v>
      </c>
      <c r="Q491" s="54">
        <f t="shared" ref="Q491" si="716">J491</f>
        <v>0</v>
      </c>
      <c r="R491" s="54">
        <f t="shared" si="713"/>
        <v>5810.18</v>
      </c>
      <c r="S491" s="54">
        <f t="shared" si="714"/>
        <v>8437</v>
      </c>
      <c r="T491" s="54">
        <f t="shared" si="715"/>
        <v>49189.82</v>
      </c>
      <c r="U491" s="92"/>
      <c r="V491" s="90"/>
    </row>
    <row r="492" spans="1:22" s="16" customFormat="1" ht="24.95" customHeight="1" x14ac:dyDescent="0.25">
      <c r="A492" s="34">
        <v>408</v>
      </c>
      <c r="B492" s="50" t="s">
        <v>436</v>
      </c>
      <c r="C492" s="51" t="s">
        <v>369</v>
      </c>
      <c r="D492" s="52" t="s">
        <v>21</v>
      </c>
      <c r="E492" s="55" t="s">
        <v>119</v>
      </c>
      <c r="F492" s="13">
        <v>45352</v>
      </c>
      <c r="G492" s="13">
        <v>45536</v>
      </c>
      <c r="H492" s="54">
        <v>55000</v>
      </c>
      <c r="I492" s="54">
        <v>2559.6799999999998</v>
      </c>
      <c r="J492" s="54">
        <v>0</v>
      </c>
      <c r="K492" s="14">
        <f t="shared" si="703"/>
        <v>1578.5</v>
      </c>
      <c r="L492" s="14">
        <f t="shared" si="704"/>
        <v>3905</v>
      </c>
      <c r="M492" s="56">
        <f t="shared" si="705"/>
        <v>632.5</v>
      </c>
      <c r="N492" s="14">
        <f t="shared" si="706"/>
        <v>1672</v>
      </c>
      <c r="O492" s="54">
        <f t="shared" si="698"/>
        <v>3899.5</v>
      </c>
      <c r="P492" s="54">
        <f t="shared" ref="P492" si="717">K492+L492+M492+N492+O492</f>
        <v>11687.5</v>
      </c>
      <c r="Q492" s="54">
        <v>6346</v>
      </c>
      <c r="R492" s="54">
        <f t="shared" ref="R492" si="718">I492+K492+N492+Q492</f>
        <v>12156.18</v>
      </c>
      <c r="S492" s="54">
        <f t="shared" ref="S492" si="719">L492+M492+O492</f>
        <v>8437</v>
      </c>
      <c r="T492" s="54">
        <f t="shared" ref="T492" si="720">H492-R492</f>
        <v>42843.82</v>
      </c>
      <c r="U492" s="92"/>
      <c r="V492" s="90"/>
    </row>
    <row r="493" spans="1:22" s="48" customFormat="1" ht="24.95" customHeight="1" x14ac:dyDescent="0.3">
      <c r="A493" s="24" t="s">
        <v>437</v>
      </c>
      <c r="B493" s="10"/>
      <c r="C493" s="10"/>
      <c r="D493" s="10"/>
      <c r="E493" s="10"/>
      <c r="F493" s="23"/>
      <c r="G493" s="23"/>
      <c r="H493" s="10"/>
      <c r="I493" s="10"/>
      <c r="J493" s="10"/>
      <c r="K493" s="10"/>
      <c r="L493" s="10"/>
      <c r="M493" s="33"/>
      <c r="N493" s="10"/>
      <c r="O493" s="10"/>
      <c r="P493" s="10"/>
      <c r="Q493" s="10"/>
      <c r="R493" s="10"/>
      <c r="S493" s="10"/>
      <c r="T493" s="10"/>
      <c r="U493" s="92"/>
      <c r="V493" s="90"/>
    </row>
    <row r="494" spans="1:22" s="16" customFormat="1" ht="24.95" customHeight="1" x14ac:dyDescent="0.25">
      <c r="A494" s="58">
        <v>409</v>
      </c>
      <c r="B494" s="50" t="s">
        <v>438</v>
      </c>
      <c r="C494" s="51" t="s">
        <v>369</v>
      </c>
      <c r="D494" s="52" t="s">
        <v>21</v>
      </c>
      <c r="E494" s="55" t="s">
        <v>119</v>
      </c>
      <c r="F494" s="13">
        <v>45200</v>
      </c>
      <c r="G494" s="13">
        <v>45383</v>
      </c>
      <c r="H494" s="54">
        <v>55000</v>
      </c>
      <c r="I494" s="54">
        <v>2559.6799999999998</v>
      </c>
      <c r="J494" s="54">
        <v>0</v>
      </c>
      <c r="K494" s="14">
        <f t="shared" ref="K494" si="721">H494*2.87%</f>
        <v>1578.5</v>
      </c>
      <c r="L494" s="14">
        <f>H494*7.1%</f>
        <v>3905</v>
      </c>
      <c r="M494" s="56">
        <f t="shared" ref="M494" si="722">H494*1.15%</f>
        <v>632.5</v>
      </c>
      <c r="N494" s="14">
        <f t="shared" ref="N494:N497" si="723">H494*3.04%</f>
        <v>1672</v>
      </c>
      <c r="O494" s="54">
        <f t="shared" ref="O494" si="724">H494*7.09%</f>
        <v>3899.5</v>
      </c>
      <c r="P494" s="54">
        <f t="shared" ref="P494" si="725">K494+L494+M494+N494+O494</f>
        <v>11687.5</v>
      </c>
      <c r="Q494" s="54">
        <v>7046</v>
      </c>
      <c r="R494" s="54">
        <f t="shared" ref="R494" si="726">I494+K494+N494+Q494</f>
        <v>12856.18</v>
      </c>
      <c r="S494" s="54">
        <f t="shared" ref="S494" si="727">L494+M494+O494</f>
        <v>8437</v>
      </c>
      <c r="T494" s="54">
        <f t="shared" ref="T494" si="728">H494-R494</f>
        <v>42143.82</v>
      </c>
      <c r="U494" s="92"/>
      <c r="V494" s="90"/>
    </row>
    <row r="495" spans="1:22" s="48" customFormat="1" ht="24.95" customHeight="1" x14ac:dyDescent="0.3">
      <c r="A495" s="24" t="s">
        <v>121</v>
      </c>
      <c r="B495" s="10"/>
      <c r="C495" s="10"/>
      <c r="D495" s="10"/>
      <c r="E495" s="10"/>
      <c r="F495" s="23"/>
      <c r="G495" s="23"/>
      <c r="H495" s="10"/>
      <c r="I495" s="10"/>
      <c r="J495" s="10"/>
      <c r="K495" s="10"/>
      <c r="L495" s="10"/>
      <c r="M495" s="33"/>
      <c r="N495" s="10"/>
      <c r="O495" s="10"/>
      <c r="P495" s="10"/>
      <c r="Q495" s="10"/>
      <c r="R495" s="10"/>
      <c r="S495" s="10"/>
      <c r="T495" s="10"/>
      <c r="U495" s="92"/>
      <c r="V495" s="90"/>
    </row>
    <row r="496" spans="1:22" s="48" customFormat="1" ht="24.95" customHeight="1" x14ac:dyDescent="0.25">
      <c r="A496" s="52">
        <v>410</v>
      </c>
      <c r="B496" s="50" t="s">
        <v>418</v>
      </c>
      <c r="C496" s="51" t="s">
        <v>405</v>
      </c>
      <c r="D496" s="52" t="s">
        <v>21</v>
      </c>
      <c r="E496" s="55" t="s">
        <v>119</v>
      </c>
      <c r="F496" s="13">
        <v>45352</v>
      </c>
      <c r="G496" s="13">
        <v>45536</v>
      </c>
      <c r="H496" s="54">
        <v>90000</v>
      </c>
      <c r="I496" s="54">
        <v>9753.1200000000008</v>
      </c>
      <c r="J496" s="54">
        <v>0</v>
      </c>
      <c r="K496" s="14">
        <f t="shared" ref="K496:K497" si="729">H496*2.87%</f>
        <v>2583</v>
      </c>
      <c r="L496" s="14">
        <f t="shared" ref="L496:L497" si="730">H496*7.1%</f>
        <v>6390</v>
      </c>
      <c r="M496" s="36">
        <v>890.22</v>
      </c>
      <c r="N496" s="14">
        <f t="shared" si="723"/>
        <v>2736</v>
      </c>
      <c r="O496" s="70">
        <f>H496*7.09%</f>
        <v>6381</v>
      </c>
      <c r="P496" s="54">
        <f>K496+L496+M496+N496+O496</f>
        <v>18980.22</v>
      </c>
      <c r="Q496" s="54">
        <f t="shared" ref="Q496" si="731">J496</f>
        <v>0</v>
      </c>
      <c r="R496" s="54">
        <f>I496+K496+N496+Q496</f>
        <v>15072.12</v>
      </c>
      <c r="S496" s="54">
        <f>L496+M496+O496</f>
        <v>13661.22</v>
      </c>
      <c r="T496" s="54">
        <f>H496-R496</f>
        <v>74927.88</v>
      </c>
      <c r="U496" s="92"/>
      <c r="V496" s="90"/>
    </row>
    <row r="497" spans="1:22" s="16" customFormat="1" ht="24.95" customHeight="1" x14ac:dyDescent="0.25">
      <c r="A497" s="9">
        <v>411</v>
      </c>
      <c r="B497" s="12" t="s">
        <v>110</v>
      </c>
      <c r="C497" s="67" t="s">
        <v>117</v>
      </c>
      <c r="D497" s="68" t="s">
        <v>21</v>
      </c>
      <c r="E497" s="68" t="s">
        <v>118</v>
      </c>
      <c r="F497" s="69">
        <v>45200</v>
      </c>
      <c r="G497" s="69">
        <v>45383</v>
      </c>
      <c r="H497" s="70">
        <v>75000</v>
      </c>
      <c r="I497" s="70">
        <v>6309.38</v>
      </c>
      <c r="J497" s="70">
        <v>0</v>
      </c>
      <c r="K497" s="14">
        <f t="shared" si="729"/>
        <v>2152.5</v>
      </c>
      <c r="L497" s="14">
        <f t="shared" si="730"/>
        <v>5325</v>
      </c>
      <c r="M497" s="36">
        <v>862.5</v>
      </c>
      <c r="N497" s="14">
        <f t="shared" si="723"/>
        <v>2280</v>
      </c>
      <c r="O497" s="70">
        <f>H497*7.09%</f>
        <v>5317.5</v>
      </c>
      <c r="P497" s="70">
        <f>K497+L497+M497+N497+O497</f>
        <v>15937.5</v>
      </c>
      <c r="Q497" s="70">
        <f t="shared" si="590"/>
        <v>0</v>
      </c>
      <c r="R497" s="70">
        <f>I497+K497+N497+Q497</f>
        <v>10741.88</v>
      </c>
      <c r="S497" s="70">
        <f>L497+M497+O497</f>
        <v>11505</v>
      </c>
      <c r="T497" s="70">
        <f>H497-R497</f>
        <v>64258.12</v>
      </c>
      <c r="U497" s="92"/>
      <c r="V497" s="90"/>
    </row>
    <row r="498" spans="1:22" s="5" customFormat="1" ht="20.100000000000001" customHeight="1" x14ac:dyDescent="0.3">
      <c r="A498" s="24" t="s">
        <v>440</v>
      </c>
      <c r="B498" s="10"/>
      <c r="C498" s="10"/>
      <c r="D498" s="10"/>
      <c r="E498" s="10"/>
      <c r="F498" s="23"/>
      <c r="G498" s="23"/>
      <c r="H498" s="10"/>
      <c r="I498" s="10"/>
      <c r="J498" s="10"/>
      <c r="K498" s="10"/>
      <c r="L498" s="33"/>
      <c r="M498" s="33"/>
      <c r="N498" s="10"/>
      <c r="O498" s="10"/>
      <c r="P498" s="10"/>
      <c r="Q498" s="10"/>
      <c r="R498" s="10"/>
      <c r="S498" s="10"/>
      <c r="T498" s="10"/>
      <c r="U498" s="92"/>
      <c r="V498" s="90"/>
    </row>
    <row r="499" spans="1:22" s="5" customFormat="1" ht="20.100000000000001" customHeight="1" x14ac:dyDescent="0.25">
      <c r="A499" s="9">
        <v>412</v>
      </c>
      <c r="B499" s="12" t="s">
        <v>439</v>
      </c>
      <c r="C499" s="8" t="s">
        <v>323</v>
      </c>
      <c r="D499" s="9" t="s">
        <v>21</v>
      </c>
      <c r="E499" s="18" t="s">
        <v>118</v>
      </c>
      <c r="F499" s="13">
        <v>45323</v>
      </c>
      <c r="G499" s="13">
        <v>45505</v>
      </c>
      <c r="H499" s="14">
        <v>131000</v>
      </c>
      <c r="I499" s="14">
        <v>19397.34</v>
      </c>
      <c r="J499" s="14">
        <v>0</v>
      </c>
      <c r="K499" s="14">
        <f t="shared" ref="K499" si="732">H499*2.87%</f>
        <v>3759.7</v>
      </c>
      <c r="L499" s="14">
        <f>H499*7.1%</f>
        <v>9301</v>
      </c>
      <c r="M499" s="14">
        <v>890.22</v>
      </c>
      <c r="N499" s="14">
        <v>3982.4</v>
      </c>
      <c r="O499" s="70">
        <f>H499*7.09%</f>
        <v>9287.9</v>
      </c>
      <c r="P499" s="14">
        <f>K499+L499+M499+N499+O499</f>
        <v>27221.22</v>
      </c>
      <c r="Q499" s="14">
        <v>10046</v>
      </c>
      <c r="R499" s="14">
        <f>I499+K499+N499+Q499</f>
        <v>37185.440000000002</v>
      </c>
      <c r="S499" s="14">
        <f>L499+M499+O499</f>
        <v>19479.12</v>
      </c>
      <c r="T499" s="14">
        <f>H499-R499</f>
        <v>93814.56</v>
      </c>
      <c r="U499" s="92"/>
      <c r="V499" s="90"/>
    </row>
    <row r="500" spans="1:22" s="1" customFormat="1" ht="24.95" customHeight="1" x14ac:dyDescent="0.25">
      <c r="A500" s="99"/>
      <c r="B500" s="99"/>
      <c r="C500" s="99"/>
      <c r="D500" s="99"/>
      <c r="E500" s="99"/>
      <c r="F500" s="99"/>
      <c r="G500" s="99"/>
      <c r="H500" s="42">
        <f>SUM(H17:H499)</f>
        <v>30751500</v>
      </c>
      <c r="I500" s="42">
        <f>SUM(I18:I499)</f>
        <v>2518653.94</v>
      </c>
      <c r="J500" s="42">
        <v>0</v>
      </c>
      <c r="K500" s="42">
        <f>SUM(K18:K499)</f>
        <v>882568.05</v>
      </c>
      <c r="L500" s="42">
        <f>SUM(L18:L499)</f>
        <v>2183356.5</v>
      </c>
      <c r="M500" s="42">
        <f>SUM(M18:M499)</f>
        <v>312919.87</v>
      </c>
      <c r="N500" s="42">
        <f>SUM(N18:N499)</f>
        <v>934845.6</v>
      </c>
      <c r="O500" s="42">
        <f>SUM(O17:O499)</f>
        <v>2180281.35</v>
      </c>
      <c r="P500" s="42">
        <f>SUM(P17:P499)</f>
        <v>6493941.4400000004</v>
      </c>
      <c r="Q500" s="42">
        <f>SUM(Q18:Q499)</f>
        <v>1646572.7</v>
      </c>
      <c r="R500" s="42">
        <f>SUM(R18:R499)</f>
        <v>5982640.29</v>
      </c>
      <c r="S500" s="42">
        <f>SUM(S17:S499)</f>
        <v>4676527.79</v>
      </c>
      <c r="T500" s="42">
        <f>SUM(T17:T499)</f>
        <v>24768859.710000001</v>
      </c>
    </row>
    <row r="501" spans="1:22" ht="30" customHeight="1" x14ac:dyDescent="0.25">
      <c r="L501" s="3"/>
      <c r="P501" s="3"/>
      <c r="S501" s="3"/>
    </row>
    <row r="502" spans="1:22" ht="24.95" customHeight="1" x14ac:dyDescent="0.25">
      <c r="J502" s="6"/>
      <c r="L502" s="3"/>
      <c r="P502" s="3"/>
      <c r="S502" s="3"/>
    </row>
    <row r="503" spans="1:22" ht="24.95" customHeight="1" x14ac:dyDescent="0.25">
      <c r="J503" s="6"/>
    </row>
    <row r="504" spans="1:22" ht="24.95" customHeight="1" x14ac:dyDescent="0.25">
      <c r="J504" s="6"/>
    </row>
    <row r="505" spans="1:22" ht="23.25" customHeight="1" x14ac:dyDescent="0.25">
      <c r="J505" s="6"/>
    </row>
    <row r="506" spans="1:22" ht="24.95" customHeight="1" x14ac:dyDescent="0.25">
      <c r="J506" s="6"/>
    </row>
    <row r="507" spans="1:22" ht="24.95" customHeight="1" x14ac:dyDescent="0.25">
      <c r="J507" s="6"/>
    </row>
    <row r="508" spans="1:22" ht="24.95" customHeight="1" x14ac:dyDescent="0.25">
      <c r="J508" s="6"/>
    </row>
    <row r="509" spans="1:22" ht="24.95" customHeight="1" x14ac:dyDescent="0.25">
      <c r="J509" s="6"/>
    </row>
    <row r="510" spans="1:22" ht="24.95" customHeight="1" x14ac:dyDescent="0.25">
      <c r="J510" s="6"/>
    </row>
    <row r="511" spans="1:22" ht="24.95" customHeight="1" x14ac:dyDescent="0.25"/>
    <row r="512" spans="1:22" ht="24.95" customHeight="1" x14ac:dyDescent="0.25">
      <c r="M512" s="27"/>
      <c r="O512" s="27"/>
    </row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</sheetData>
  <mergeCells count="26">
    <mergeCell ref="A500:G500"/>
    <mergeCell ref="A6:T7"/>
    <mergeCell ref="A8:T8"/>
    <mergeCell ref="A9:T9"/>
    <mergeCell ref="R14:S14"/>
    <mergeCell ref="T14:T16"/>
    <mergeCell ref="K15:L15"/>
    <mergeCell ref="M15:M16"/>
    <mergeCell ref="N15:O15"/>
    <mergeCell ref="R15:R16"/>
    <mergeCell ref="H14:H16"/>
    <mergeCell ref="I14:I16"/>
    <mergeCell ref="A12:T12"/>
    <mergeCell ref="F14:G15"/>
    <mergeCell ref="A10:T10"/>
    <mergeCell ref="A13:T13"/>
    <mergeCell ref="C129:T129"/>
    <mergeCell ref="S15:S16"/>
    <mergeCell ref="A14:A16"/>
    <mergeCell ref="B14:B16"/>
    <mergeCell ref="J14:J16"/>
    <mergeCell ref="C14:C16"/>
    <mergeCell ref="P15:P16"/>
    <mergeCell ref="K14:P14"/>
    <mergeCell ref="D14:D16"/>
    <mergeCell ref="E14:E16"/>
  </mergeCells>
  <conditionalFormatting sqref="A1:A103 A105:A1048576">
    <cfRule type="duplicateValues" dxfId="4" priority="5"/>
  </conditionalFormatting>
  <conditionalFormatting sqref="A104">
    <cfRule type="duplicateValues" dxfId="3" priority="1"/>
    <cfRule type="duplicateValues" dxfId="2" priority="2"/>
  </conditionalFormatting>
  <conditionalFormatting sqref="B129">
    <cfRule type="duplicateValues" dxfId="1" priority="4"/>
  </conditionalFormatting>
  <conditionalFormatting sqref="B393:T393">
    <cfRule type="duplicateValues" dxfId="0" priority="3"/>
  </conditionalFormatting>
  <printOptions horizontalCentered="1"/>
  <pageMargins left="0.15748031496062992" right="0.19685039370078741" top="0.27559055118110237" bottom="0.19685039370078741" header="0.27559055118110237" footer="0.11811023622047245"/>
  <pageSetup paperSize="5" scale="43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rowBreaks count="1" manualBreakCount="1">
    <brk id="50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2024-04-05T19:55:35Z</cp:lastPrinted>
  <dcterms:created xsi:type="dcterms:W3CDTF">2017-09-27T15:04:47Z</dcterms:created>
  <dcterms:modified xsi:type="dcterms:W3CDTF">2024-04-05T19:57:16Z</dcterms:modified>
</cp:coreProperties>
</file>