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eofila.encarnacion.INABIE\AppData\Local\Microsoft\Windows\INetCache\Content.Outlook\OFEPERZ5\"/>
    </mc:Choice>
  </mc:AlternateContent>
  <xr:revisionPtr revIDLastSave="0" documentId="13_ncr:1_{5310B6BB-9D10-4B88-B914-5778BFE3B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_FilterDatabase" localSheetId="0" hidden="1">Sheet1!$F$1:$F$538</definedName>
    <definedName name="_xlnm.Print_Area" localSheetId="0">Sheet1!$A$1:$T$457</definedName>
    <definedName name="DATOS">#REF!</definedName>
    <definedName name="DATOSS">#REF!</definedName>
    <definedName name="_xlnm.Print_Titles" localSheetId="0">Sheet1!$1:$16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455" i="1" l="1"/>
  <c r="I455" i="1"/>
  <c r="S209" i="1"/>
  <c r="R209" i="1"/>
  <c r="T209" i="1" s="1"/>
  <c r="P209" i="1"/>
  <c r="S39" i="1"/>
  <c r="Q39" i="1"/>
  <c r="R39" i="1" s="1"/>
  <c r="T39" i="1" s="1"/>
  <c r="P39" i="1"/>
  <c r="Q281" i="1"/>
  <c r="O281" i="1"/>
  <c r="N281" i="1"/>
  <c r="M281" i="1"/>
  <c r="L281" i="1"/>
  <c r="K281" i="1"/>
  <c r="O317" i="1"/>
  <c r="N317" i="1"/>
  <c r="L317" i="1"/>
  <c r="K317" i="1"/>
  <c r="H455" i="1"/>
  <c r="L18" i="1"/>
  <c r="K18" i="1"/>
  <c r="S316" i="1"/>
  <c r="R316" i="1"/>
  <c r="T316" i="1" s="1"/>
  <c r="P316" i="1"/>
  <c r="S335" i="1"/>
  <c r="Q335" i="1"/>
  <c r="R335" i="1" s="1"/>
  <c r="T335" i="1" s="1"/>
  <c r="P335" i="1"/>
  <c r="O224" i="1"/>
  <c r="N224" i="1"/>
  <c r="M224" i="1"/>
  <c r="L224" i="1"/>
  <c r="K224" i="1"/>
  <c r="S221" i="1"/>
  <c r="Q221" i="1"/>
  <c r="R221" i="1" s="1"/>
  <c r="T221" i="1" s="1"/>
  <c r="P221" i="1"/>
  <c r="R357" i="1"/>
  <c r="T357" i="1" s="1"/>
  <c r="O357" i="1"/>
  <c r="M357" i="1"/>
  <c r="M385" i="1"/>
  <c r="O112" i="1"/>
  <c r="Q280" i="1"/>
  <c r="O280" i="1"/>
  <c r="N280" i="1"/>
  <c r="L280" i="1"/>
  <c r="K280" i="1"/>
  <c r="O51" i="1"/>
  <c r="N51" i="1"/>
  <c r="M51" i="1"/>
  <c r="L51" i="1"/>
  <c r="K51" i="1"/>
  <c r="O72" i="1"/>
  <c r="N72" i="1"/>
  <c r="L72" i="1"/>
  <c r="K72" i="1"/>
  <c r="O207" i="1"/>
  <c r="N207" i="1"/>
  <c r="L207" i="1"/>
  <c r="K207" i="1"/>
  <c r="Q370" i="1"/>
  <c r="O370" i="1"/>
  <c r="N370" i="1"/>
  <c r="L370" i="1"/>
  <c r="K370" i="1"/>
  <c r="Q279" i="1"/>
  <c r="O279" i="1"/>
  <c r="N279" i="1"/>
  <c r="L279" i="1"/>
  <c r="K279" i="1"/>
  <c r="Q278" i="1"/>
  <c r="O278" i="1"/>
  <c r="N278" i="1"/>
  <c r="M278" i="1"/>
  <c r="L278" i="1"/>
  <c r="K278" i="1"/>
  <c r="Q324" i="1"/>
  <c r="R324" i="1" s="1"/>
  <c r="T324" i="1" s="1"/>
  <c r="O324" i="1"/>
  <c r="M324" i="1"/>
  <c r="M19" i="1"/>
  <c r="M452" i="1"/>
  <c r="M449" i="1"/>
  <c r="M447" i="1"/>
  <c r="M446" i="1"/>
  <c r="M445" i="1"/>
  <c r="M444" i="1"/>
  <c r="M441" i="1"/>
  <c r="M433" i="1"/>
  <c r="M430" i="1"/>
  <c r="M429" i="1"/>
  <c r="M424" i="1"/>
  <c r="M423" i="1"/>
  <c r="M422" i="1"/>
  <c r="M420" i="1"/>
  <c r="M419" i="1"/>
  <c r="M417" i="1"/>
  <c r="M413" i="1"/>
  <c r="M412" i="1"/>
  <c r="M411" i="1"/>
  <c r="M406" i="1"/>
  <c r="M404" i="1"/>
  <c r="M403" i="1"/>
  <c r="M400" i="1"/>
  <c r="M399" i="1"/>
  <c r="M398" i="1"/>
  <c r="M395" i="1"/>
  <c r="M394" i="1"/>
  <c r="M393" i="1"/>
  <c r="M392" i="1"/>
  <c r="M391" i="1"/>
  <c r="M390" i="1"/>
  <c r="M389" i="1"/>
  <c r="M388" i="1"/>
  <c r="M387" i="1"/>
  <c r="M386" i="1"/>
  <c r="M384" i="1"/>
  <c r="M382" i="1"/>
  <c r="M371" i="1"/>
  <c r="M369" i="1"/>
  <c r="M368" i="1"/>
  <c r="M367" i="1"/>
  <c r="M364" i="1"/>
  <c r="M363" i="1"/>
  <c r="M362" i="1"/>
  <c r="M361" i="1"/>
  <c r="M360" i="1"/>
  <c r="M352" i="1"/>
  <c r="M351" i="1"/>
  <c r="M346" i="1"/>
  <c r="M336" i="1"/>
  <c r="M334" i="1"/>
  <c r="M333" i="1"/>
  <c r="M330" i="1"/>
  <c r="M329" i="1"/>
  <c r="M328" i="1"/>
  <c r="M325" i="1"/>
  <c r="M320" i="1"/>
  <c r="M318" i="1"/>
  <c r="M309" i="1"/>
  <c r="M307" i="1"/>
  <c r="M306" i="1"/>
  <c r="M305" i="1"/>
  <c r="M304" i="1"/>
  <c r="M303" i="1"/>
  <c r="M302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2" i="1"/>
  <c r="M277" i="1"/>
  <c r="M276" i="1"/>
  <c r="M275" i="1"/>
  <c r="M273" i="1"/>
  <c r="M272" i="1"/>
  <c r="M271" i="1"/>
  <c r="M270" i="1"/>
  <c r="M269" i="1"/>
  <c r="M268" i="1"/>
  <c r="M267" i="1"/>
  <c r="M265" i="1"/>
  <c r="M258" i="1"/>
  <c r="M256" i="1"/>
  <c r="M255" i="1"/>
  <c r="M254" i="1"/>
  <c r="M253" i="1"/>
  <c r="M252" i="1"/>
  <c r="M251" i="1"/>
  <c r="M250" i="1"/>
  <c r="M248" i="1"/>
  <c r="M239" i="1"/>
  <c r="M225" i="1"/>
  <c r="M219" i="1"/>
  <c r="M214" i="1"/>
  <c r="M213" i="1"/>
  <c r="M201" i="1"/>
  <c r="M198" i="1"/>
  <c r="M188" i="1"/>
  <c r="M184" i="1"/>
  <c r="M175" i="1"/>
  <c r="M173" i="1"/>
  <c r="M171" i="1"/>
  <c r="M170" i="1"/>
  <c r="M168" i="1"/>
  <c r="M167" i="1"/>
  <c r="M165" i="1"/>
  <c r="M164" i="1"/>
  <c r="M163" i="1"/>
  <c r="M162" i="1"/>
  <c r="M161" i="1"/>
  <c r="M160" i="1"/>
  <c r="M159" i="1"/>
  <c r="M158" i="1"/>
  <c r="M157" i="1"/>
  <c r="M155" i="1"/>
  <c r="M154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6" i="1"/>
  <c r="M125" i="1"/>
  <c r="M124" i="1"/>
  <c r="M123" i="1"/>
  <c r="M122" i="1"/>
  <c r="M121" i="1"/>
  <c r="M120" i="1"/>
  <c r="M119" i="1"/>
  <c r="M115" i="1"/>
  <c r="M112" i="1"/>
  <c r="M108" i="1"/>
  <c r="M107" i="1"/>
  <c r="M106" i="1"/>
  <c r="M103" i="1"/>
  <c r="M97" i="1"/>
  <c r="M96" i="1"/>
  <c r="M95" i="1"/>
  <c r="M93" i="1"/>
  <c r="M91" i="1"/>
  <c r="M87" i="1"/>
  <c r="M86" i="1"/>
  <c r="M85" i="1"/>
  <c r="M84" i="1"/>
  <c r="M83" i="1"/>
  <c r="M82" i="1"/>
  <c r="M79" i="1"/>
  <c r="M78" i="1"/>
  <c r="M77" i="1"/>
  <c r="M76" i="1"/>
  <c r="M73" i="1"/>
  <c r="M70" i="1"/>
  <c r="M69" i="1"/>
  <c r="M68" i="1"/>
  <c r="M67" i="1"/>
  <c r="M66" i="1"/>
  <c r="M64" i="1"/>
  <c r="M63" i="1"/>
  <c r="M62" i="1"/>
  <c r="M61" i="1"/>
  <c r="M60" i="1"/>
  <c r="M59" i="1"/>
  <c r="M49" i="1"/>
  <c r="M47" i="1"/>
  <c r="M46" i="1"/>
  <c r="M45" i="1"/>
  <c r="M44" i="1"/>
  <c r="M43" i="1"/>
  <c r="M42" i="1"/>
  <c r="M174" i="1"/>
  <c r="M34" i="1"/>
  <c r="M33" i="1"/>
  <c r="M32" i="1"/>
  <c r="M29" i="1"/>
  <c r="M27" i="1"/>
  <c r="M25" i="1"/>
  <c r="M24" i="1"/>
  <c r="M23" i="1"/>
  <c r="M20" i="1"/>
  <c r="S454" i="1"/>
  <c r="R454" i="1"/>
  <c r="P454" i="1"/>
  <c r="M455" i="1" l="1"/>
  <c r="S281" i="1"/>
  <c r="R281" i="1"/>
  <c r="T281" i="1" s="1"/>
  <c r="R317" i="1"/>
  <c r="T317" i="1" s="1"/>
  <c r="S317" i="1"/>
  <c r="P281" i="1"/>
  <c r="P317" i="1"/>
  <c r="R72" i="1"/>
  <c r="T72" i="1" s="1"/>
  <c r="R224" i="1"/>
  <c r="T224" i="1" s="1"/>
  <c r="S224" i="1"/>
  <c r="P224" i="1"/>
  <c r="S357" i="1"/>
  <c r="P357" i="1"/>
  <c r="S280" i="1"/>
  <c r="R280" i="1"/>
  <c r="T280" i="1" s="1"/>
  <c r="R51" i="1"/>
  <c r="T51" i="1" s="1"/>
  <c r="S51" i="1"/>
  <c r="P280" i="1"/>
  <c r="S370" i="1"/>
  <c r="P51" i="1"/>
  <c r="S72" i="1"/>
  <c r="P72" i="1"/>
  <c r="S207" i="1"/>
  <c r="R207" i="1"/>
  <c r="T207" i="1" s="1"/>
  <c r="R370" i="1"/>
  <c r="T370" i="1" s="1"/>
  <c r="P207" i="1"/>
  <c r="P370" i="1"/>
  <c r="S324" i="1"/>
  <c r="R278" i="1"/>
  <c r="T278" i="1" s="1"/>
  <c r="S278" i="1"/>
  <c r="S279" i="1"/>
  <c r="R279" i="1"/>
  <c r="T279" i="1" s="1"/>
  <c r="P279" i="1"/>
  <c r="P278" i="1"/>
  <c r="P324" i="1"/>
  <c r="T454" i="1"/>
  <c r="R449" i="1"/>
  <c r="T449" i="1" s="1"/>
  <c r="O449" i="1"/>
  <c r="R447" i="1"/>
  <c r="T447" i="1" s="1"/>
  <c r="O447" i="1"/>
  <c r="R446" i="1"/>
  <c r="T446" i="1" s="1"/>
  <c r="O446" i="1"/>
  <c r="Q399" i="1"/>
  <c r="R399" i="1" s="1"/>
  <c r="T399" i="1" s="1"/>
  <c r="O399" i="1"/>
  <c r="S439" i="1"/>
  <c r="Q439" i="1"/>
  <c r="R439" i="1" s="1"/>
  <c r="T439" i="1" s="1"/>
  <c r="P439" i="1"/>
  <c r="S442" i="1"/>
  <c r="R442" i="1"/>
  <c r="T442" i="1" s="1"/>
  <c r="P442" i="1"/>
  <c r="S443" i="1"/>
  <c r="Q443" i="1"/>
  <c r="R443" i="1" s="1"/>
  <c r="T443" i="1" s="1"/>
  <c r="P443" i="1"/>
  <c r="Q445" i="1"/>
  <c r="R445" i="1" s="1"/>
  <c r="T445" i="1" s="1"/>
  <c r="O445" i="1"/>
  <c r="Q444" i="1"/>
  <c r="R444" i="1" s="1"/>
  <c r="T444" i="1" s="1"/>
  <c r="O444" i="1"/>
  <c r="Q441" i="1"/>
  <c r="R441" i="1" s="1"/>
  <c r="T441" i="1" s="1"/>
  <c r="O441" i="1"/>
  <c r="S435" i="1"/>
  <c r="Q435" i="1"/>
  <c r="R435" i="1" s="1"/>
  <c r="T435" i="1" s="1"/>
  <c r="P435" i="1"/>
  <c r="S377" i="1"/>
  <c r="Q377" i="1"/>
  <c r="R377" i="1" s="1"/>
  <c r="T377" i="1" s="1"/>
  <c r="P377" i="1"/>
  <c r="Q56" i="1"/>
  <c r="O56" i="1"/>
  <c r="N56" i="1"/>
  <c r="L56" i="1"/>
  <c r="K56" i="1"/>
  <c r="Q54" i="1"/>
  <c r="O54" i="1"/>
  <c r="N54" i="1"/>
  <c r="L54" i="1"/>
  <c r="K54" i="1"/>
  <c r="Q334" i="1"/>
  <c r="R334" i="1" s="1"/>
  <c r="T334" i="1" s="1"/>
  <c r="O334" i="1"/>
  <c r="Q314" i="1"/>
  <c r="O314" i="1"/>
  <c r="N314" i="1"/>
  <c r="L314" i="1"/>
  <c r="K314" i="1"/>
  <c r="Q315" i="1"/>
  <c r="O315" i="1"/>
  <c r="N315" i="1"/>
  <c r="L315" i="1"/>
  <c r="K315" i="1"/>
  <c r="S451" i="1"/>
  <c r="Q451" i="1"/>
  <c r="R451" i="1" s="1"/>
  <c r="T451" i="1" s="1"/>
  <c r="P451" i="1"/>
  <c r="Q418" i="1"/>
  <c r="O418" i="1"/>
  <c r="N418" i="1"/>
  <c r="L418" i="1"/>
  <c r="K418" i="1"/>
  <c r="Q419" i="1"/>
  <c r="R419" i="1" s="1"/>
  <c r="T419" i="1" s="1"/>
  <c r="O419" i="1"/>
  <c r="S432" i="1"/>
  <c r="Q432" i="1"/>
  <c r="R432" i="1" s="1"/>
  <c r="T432" i="1" s="1"/>
  <c r="P432" i="1"/>
  <c r="Q433" i="1"/>
  <c r="R433" i="1" s="1"/>
  <c r="T433" i="1" s="1"/>
  <c r="O433" i="1"/>
  <c r="Q262" i="1"/>
  <c r="R305" i="1"/>
  <c r="T305" i="1" s="1"/>
  <c r="O305" i="1"/>
  <c r="R299" i="1"/>
  <c r="T299" i="1" s="1"/>
  <c r="O299" i="1"/>
  <c r="R297" i="1"/>
  <c r="T297" i="1" s="1"/>
  <c r="O297" i="1"/>
  <c r="S217" i="1"/>
  <c r="Q217" i="1"/>
  <c r="R217" i="1" s="1"/>
  <c r="T217" i="1" s="1"/>
  <c r="P217" i="1"/>
  <c r="S260" i="1"/>
  <c r="Q260" i="1"/>
  <c r="R260" i="1" s="1"/>
  <c r="T260" i="1" s="1"/>
  <c r="P260" i="1"/>
  <c r="S301" i="1"/>
  <c r="R296" i="1"/>
  <c r="T296" i="1" s="1"/>
  <c r="O296" i="1"/>
  <c r="Q336" i="1"/>
  <c r="R336" i="1" s="1"/>
  <c r="T336" i="1" s="1"/>
  <c r="O336" i="1"/>
  <c r="R289" i="1"/>
  <c r="T289" i="1" s="1"/>
  <c r="O289" i="1"/>
  <c r="R290" i="1"/>
  <c r="T290" i="1" s="1"/>
  <c r="O290" i="1"/>
  <c r="R291" i="1"/>
  <c r="T291" i="1" s="1"/>
  <c r="O291" i="1"/>
  <c r="R288" i="1"/>
  <c r="T288" i="1" s="1"/>
  <c r="O288" i="1"/>
  <c r="R292" i="1"/>
  <c r="T292" i="1" s="1"/>
  <c r="O292" i="1"/>
  <c r="R321" i="1"/>
  <c r="T321" i="1" s="1"/>
  <c r="Q329" i="1"/>
  <c r="R329" i="1" s="1"/>
  <c r="T329" i="1" s="1"/>
  <c r="O329" i="1"/>
  <c r="Q328" i="1"/>
  <c r="R328" i="1" s="1"/>
  <c r="T328" i="1" s="1"/>
  <c r="O328" i="1"/>
  <c r="Q277" i="1"/>
  <c r="R277" i="1" s="1"/>
  <c r="T277" i="1" s="1"/>
  <c r="O277" i="1"/>
  <c r="S277" i="1" s="1"/>
  <c r="O20" i="1"/>
  <c r="O22" i="1"/>
  <c r="O23" i="1"/>
  <c r="O24" i="1"/>
  <c r="O25" i="1"/>
  <c r="O27" i="1"/>
  <c r="O29" i="1"/>
  <c r="O32" i="1"/>
  <c r="O33" i="1"/>
  <c r="O34" i="1"/>
  <c r="O174" i="1"/>
  <c r="O42" i="1"/>
  <c r="O43" i="1"/>
  <c r="O44" i="1"/>
  <c r="O45" i="1"/>
  <c r="O46" i="1"/>
  <c r="O47" i="1"/>
  <c r="O49" i="1"/>
  <c r="O50" i="1"/>
  <c r="O52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3" i="1"/>
  <c r="O75" i="1"/>
  <c r="O76" i="1"/>
  <c r="O77" i="1"/>
  <c r="O78" i="1"/>
  <c r="O79" i="1"/>
  <c r="O80" i="1"/>
  <c r="O82" i="1"/>
  <c r="O83" i="1"/>
  <c r="O84" i="1"/>
  <c r="O85" i="1"/>
  <c r="O86" i="1"/>
  <c r="O87" i="1"/>
  <c r="O90" i="1"/>
  <c r="O91" i="1"/>
  <c r="O93" i="1"/>
  <c r="O95" i="1"/>
  <c r="O96" i="1"/>
  <c r="O97" i="1"/>
  <c r="O99" i="1"/>
  <c r="O100" i="1"/>
  <c r="O103" i="1"/>
  <c r="O104" i="1"/>
  <c r="O106" i="1"/>
  <c r="O107" i="1"/>
  <c r="O108" i="1"/>
  <c r="O109" i="1"/>
  <c r="O114" i="1"/>
  <c r="O115" i="1"/>
  <c r="O117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5" i="1"/>
  <c r="O179" i="1"/>
  <c r="O181" i="1"/>
  <c r="O183" i="1"/>
  <c r="O184" i="1"/>
  <c r="O188" i="1"/>
  <c r="O190" i="1"/>
  <c r="O192" i="1"/>
  <c r="O193" i="1"/>
  <c r="O194" i="1"/>
  <c r="O195" i="1"/>
  <c r="O196" i="1"/>
  <c r="O197" i="1"/>
  <c r="O198" i="1"/>
  <c r="O199" i="1"/>
  <c r="O200" i="1"/>
  <c r="O201" i="1"/>
  <c r="O202" i="1"/>
  <c r="O205" i="1"/>
  <c r="O206" i="1"/>
  <c r="O210" i="1"/>
  <c r="O212" i="1"/>
  <c r="O213" i="1"/>
  <c r="O214" i="1"/>
  <c r="O215" i="1"/>
  <c r="O218" i="1"/>
  <c r="O219" i="1"/>
  <c r="O225" i="1"/>
  <c r="O227" i="1"/>
  <c r="O228" i="1"/>
  <c r="O229" i="1"/>
  <c r="O231" i="1"/>
  <c r="O232" i="1"/>
  <c r="O233" i="1"/>
  <c r="O234" i="1"/>
  <c r="O236" i="1"/>
  <c r="O238" i="1"/>
  <c r="O239" i="1"/>
  <c r="O240" i="1"/>
  <c r="O243" i="1"/>
  <c r="O244" i="1"/>
  <c r="O246" i="1"/>
  <c r="O248" i="1"/>
  <c r="O250" i="1"/>
  <c r="O251" i="1"/>
  <c r="O252" i="1"/>
  <c r="O253" i="1"/>
  <c r="O254" i="1"/>
  <c r="O255" i="1"/>
  <c r="O256" i="1"/>
  <c r="O258" i="1"/>
  <c r="O264" i="1"/>
  <c r="O265" i="1"/>
  <c r="O267" i="1"/>
  <c r="O268" i="1"/>
  <c r="O269" i="1"/>
  <c r="O270" i="1"/>
  <c r="O271" i="1"/>
  <c r="O272" i="1"/>
  <c r="O273" i="1"/>
  <c r="O275" i="1"/>
  <c r="O276" i="1"/>
  <c r="O282" i="1"/>
  <c r="O286" i="1"/>
  <c r="O287" i="1"/>
  <c r="O293" i="1"/>
  <c r="O294" i="1"/>
  <c r="O295" i="1"/>
  <c r="O298" i="1"/>
  <c r="O349" i="1"/>
  <c r="O302" i="1"/>
  <c r="O303" i="1"/>
  <c r="O304" i="1"/>
  <c r="O306" i="1"/>
  <c r="O307" i="1"/>
  <c r="O308" i="1"/>
  <c r="O309" i="1"/>
  <c r="O310" i="1"/>
  <c r="O311" i="1"/>
  <c r="O312" i="1"/>
  <c r="O313" i="1"/>
  <c r="O318" i="1"/>
  <c r="O320" i="1"/>
  <c r="O323" i="1"/>
  <c r="O325" i="1"/>
  <c r="O330" i="1"/>
  <c r="O333" i="1"/>
  <c r="O341" i="1"/>
  <c r="O342" i="1"/>
  <c r="O343" i="1"/>
  <c r="O344" i="1"/>
  <c r="O345" i="1"/>
  <c r="O346" i="1"/>
  <c r="O351" i="1"/>
  <c r="O352" i="1"/>
  <c r="O359" i="1"/>
  <c r="O360" i="1"/>
  <c r="O361" i="1"/>
  <c r="O92" i="1"/>
  <c r="O362" i="1"/>
  <c r="O363" i="1"/>
  <c r="O364" i="1"/>
  <c r="O367" i="1"/>
  <c r="O368" i="1"/>
  <c r="O369" i="1"/>
  <c r="O371" i="1"/>
  <c r="O379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8" i="1"/>
  <c r="O400" i="1"/>
  <c r="O403" i="1"/>
  <c r="O404" i="1"/>
  <c r="O406" i="1"/>
  <c r="O411" i="1"/>
  <c r="O412" i="1"/>
  <c r="O413" i="1"/>
  <c r="O417" i="1"/>
  <c r="O420" i="1"/>
  <c r="O422" i="1"/>
  <c r="O423" i="1"/>
  <c r="O424" i="1"/>
  <c r="O429" i="1"/>
  <c r="O430" i="1"/>
  <c r="O452" i="1"/>
  <c r="Q256" i="1"/>
  <c r="N256" i="1"/>
  <c r="L256" i="1"/>
  <c r="K256" i="1"/>
  <c r="S405" i="1"/>
  <c r="Q405" i="1"/>
  <c r="R405" i="1" s="1"/>
  <c r="T405" i="1" s="1"/>
  <c r="P405" i="1"/>
  <c r="S428" i="1"/>
  <c r="Q428" i="1"/>
  <c r="R428" i="1" s="1"/>
  <c r="T428" i="1" s="1"/>
  <c r="P428" i="1"/>
  <c r="Q429" i="1"/>
  <c r="R429" i="1" s="1"/>
  <c r="T429" i="1" s="1"/>
  <c r="Q430" i="1"/>
  <c r="R430" i="1" s="1"/>
  <c r="T430" i="1" s="1"/>
  <c r="P414" i="1"/>
  <c r="S414" i="1"/>
  <c r="Q414" i="1"/>
  <c r="R414" i="1" s="1"/>
  <c r="T414" i="1" s="1"/>
  <c r="S410" i="1"/>
  <c r="Q410" i="1"/>
  <c r="R410" i="1" s="1"/>
  <c r="T410" i="1" s="1"/>
  <c r="P410" i="1"/>
  <c r="Q413" i="1"/>
  <c r="R413" i="1" s="1"/>
  <c r="T413" i="1" s="1"/>
  <c r="Q412" i="1"/>
  <c r="R412" i="1" s="1"/>
  <c r="T412" i="1" s="1"/>
  <c r="Q424" i="1"/>
  <c r="R424" i="1" s="1"/>
  <c r="T424" i="1" s="1"/>
  <c r="R423" i="1"/>
  <c r="T423" i="1" s="1"/>
  <c r="Q422" i="1"/>
  <c r="R422" i="1" s="1"/>
  <c r="T422" i="1" s="1"/>
  <c r="R33" i="1"/>
  <c r="T33" i="1" s="1"/>
  <c r="N32" i="1"/>
  <c r="L32" i="1"/>
  <c r="K32" i="1"/>
  <c r="Q173" i="1"/>
  <c r="N173" i="1"/>
  <c r="L173" i="1"/>
  <c r="K173" i="1"/>
  <c r="Q417" i="1"/>
  <c r="R417" i="1" s="1"/>
  <c r="T417" i="1" s="1"/>
  <c r="S208" i="1"/>
  <c r="R208" i="1"/>
  <c r="T208" i="1" s="1"/>
  <c r="P208" i="1"/>
  <c r="N24" i="1"/>
  <c r="L24" i="1"/>
  <c r="K24" i="1"/>
  <c r="S447" i="1" l="1"/>
  <c r="S449" i="1"/>
  <c r="P446" i="1"/>
  <c r="P449" i="1"/>
  <c r="S446" i="1"/>
  <c r="S399" i="1"/>
  <c r="P447" i="1"/>
  <c r="P399" i="1"/>
  <c r="S444" i="1"/>
  <c r="S441" i="1"/>
  <c r="S445" i="1"/>
  <c r="P445" i="1"/>
  <c r="P444" i="1"/>
  <c r="P441" i="1"/>
  <c r="P56" i="1"/>
  <c r="R56" i="1"/>
  <c r="T56" i="1" s="1"/>
  <c r="S56" i="1"/>
  <c r="S314" i="1"/>
  <c r="S54" i="1"/>
  <c r="S334" i="1"/>
  <c r="R54" i="1"/>
  <c r="T54" i="1" s="1"/>
  <c r="P54" i="1"/>
  <c r="S418" i="1"/>
  <c r="P334" i="1"/>
  <c r="R314" i="1"/>
  <c r="T314" i="1" s="1"/>
  <c r="R315" i="1"/>
  <c r="T315" i="1" s="1"/>
  <c r="S315" i="1"/>
  <c r="P314" i="1"/>
  <c r="P315" i="1"/>
  <c r="R418" i="1"/>
  <c r="T418" i="1" s="1"/>
  <c r="S419" i="1"/>
  <c r="P419" i="1"/>
  <c r="P418" i="1"/>
  <c r="P433" i="1"/>
  <c r="S433" i="1"/>
  <c r="S297" i="1"/>
  <c r="P297" i="1"/>
  <c r="S305" i="1"/>
  <c r="S299" i="1"/>
  <c r="P305" i="1"/>
  <c r="P299" i="1"/>
  <c r="P291" i="1"/>
  <c r="S329" i="1"/>
  <c r="S291" i="1"/>
  <c r="S336" i="1"/>
  <c r="P329" i="1"/>
  <c r="S328" i="1"/>
  <c r="S288" i="1"/>
  <c r="S290" i="1"/>
  <c r="P336" i="1"/>
  <c r="S289" i="1"/>
  <c r="S296" i="1"/>
  <c r="S292" i="1"/>
  <c r="P296" i="1"/>
  <c r="P289" i="1"/>
  <c r="P290" i="1"/>
  <c r="P288" i="1"/>
  <c r="P292" i="1"/>
  <c r="P328" i="1"/>
  <c r="P277" i="1"/>
  <c r="S256" i="1"/>
  <c r="R256" i="1"/>
  <c r="T256" i="1" s="1"/>
  <c r="P256" i="1"/>
  <c r="S430" i="1"/>
  <c r="S429" i="1"/>
  <c r="S422" i="1"/>
  <c r="P429" i="1"/>
  <c r="P430" i="1"/>
  <c r="R32" i="1"/>
  <c r="T32" i="1" s="1"/>
  <c r="S413" i="1"/>
  <c r="S412" i="1"/>
  <c r="P413" i="1"/>
  <c r="P412" i="1"/>
  <c r="P423" i="1"/>
  <c r="S173" i="1"/>
  <c r="S33" i="1"/>
  <c r="S424" i="1"/>
  <c r="P424" i="1"/>
  <c r="S423" i="1"/>
  <c r="P422" i="1"/>
  <c r="S24" i="1"/>
  <c r="P33" i="1"/>
  <c r="S32" i="1"/>
  <c r="P32" i="1"/>
  <c r="P24" i="1"/>
  <c r="R24" i="1"/>
  <c r="T24" i="1" s="1"/>
  <c r="R173" i="1"/>
  <c r="T173" i="1" s="1"/>
  <c r="S417" i="1"/>
  <c r="P173" i="1"/>
  <c r="P417" i="1"/>
  <c r="L144" i="1"/>
  <c r="L143" i="1"/>
  <c r="Q50" i="1" l="1"/>
  <c r="N50" i="1"/>
  <c r="L50" i="1"/>
  <c r="K50" i="1"/>
  <c r="Q213" i="1"/>
  <c r="N213" i="1"/>
  <c r="L213" i="1"/>
  <c r="K213" i="1"/>
  <c r="Q276" i="1"/>
  <c r="N276" i="1"/>
  <c r="L276" i="1"/>
  <c r="K276" i="1"/>
  <c r="S50" i="1" l="1"/>
  <c r="R50" i="1"/>
  <c r="T50" i="1" s="1"/>
  <c r="R213" i="1"/>
  <c r="T213" i="1" s="1"/>
  <c r="S213" i="1"/>
  <c r="P50" i="1"/>
  <c r="P213" i="1"/>
  <c r="R276" i="1"/>
  <c r="T276" i="1" s="1"/>
  <c r="S276" i="1"/>
  <c r="P276" i="1"/>
  <c r="Q258" i="1"/>
  <c r="N258" i="1"/>
  <c r="L258" i="1"/>
  <c r="K258" i="1"/>
  <c r="N255" i="1"/>
  <c r="L255" i="1"/>
  <c r="K255" i="1"/>
  <c r="Q400" i="1"/>
  <c r="R400" i="1" s="1"/>
  <c r="T400" i="1" s="1"/>
  <c r="N313" i="1"/>
  <c r="L313" i="1"/>
  <c r="K313" i="1"/>
  <c r="S381" i="1"/>
  <c r="Q381" i="1"/>
  <c r="R381" i="1" s="1"/>
  <c r="T381" i="1" s="1"/>
  <c r="P381" i="1"/>
  <c r="S437" i="1"/>
  <c r="Q437" i="1"/>
  <c r="R437" i="1" s="1"/>
  <c r="T437" i="1" s="1"/>
  <c r="P437" i="1"/>
  <c r="R313" i="1" l="1"/>
  <c r="T313" i="1" s="1"/>
  <c r="R255" i="1"/>
  <c r="T255" i="1" s="1"/>
  <c r="P400" i="1"/>
  <c r="S258" i="1"/>
  <c r="S255" i="1"/>
  <c r="R258" i="1"/>
  <c r="T258" i="1" s="1"/>
  <c r="P258" i="1"/>
  <c r="P255" i="1"/>
  <c r="S313" i="1"/>
  <c r="S400" i="1"/>
  <c r="P313" i="1"/>
  <c r="R333" i="1"/>
  <c r="T333" i="1" s="1"/>
  <c r="Q312" i="1"/>
  <c r="N312" i="1"/>
  <c r="L312" i="1"/>
  <c r="K312" i="1"/>
  <c r="Q311" i="1"/>
  <c r="N311" i="1"/>
  <c r="L311" i="1"/>
  <c r="K311" i="1"/>
  <c r="Q404" i="1"/>
  <c r="R404" i="1" s="1"/>
  <c r="T404" i="1" s="1"/>
  <c r="Q420" i="1"/>
  <c r="R420" i="1" s="1"/>
  <c r="T420" i="1" s="1"/>
  <c r="Q406" i="1"/>
  <c r="R406" i="1" s="1"/>
  <c r="T406" i="1" s="1"/>
  <c r="Q403" i="1"/>
  <c r="R403" i="1" s="1"/>
  <c r="T403" i="1" s="1"/>
  <c r="Q394" i="1"/>
  <c r="R394" i="1" s="1"/>
  <c r="T394" i="1" s="1"/>
  <c r="R320" i="1"/>
  <c r="T320" i="1" s="1"/>
  <c r="S416" i="1"/>
  <c r="R416" i="1"/>
  <c r="T416" i="1" s="1"/>
  <c r="P416" i="1"/>
  <c r="Q411" i="1"/>
  <c r="R411" i="1" s="1"/>
  <c r="T411" i="1" s="1"/>
  <c r="S284" i="1"/>
  <c r="Q284" i="1"/>
  <c r="R284" i="1" s="1"/>
  <c r="T284" i="1" s="1"/>
  <c r="P284" i="1"/>
  <c r="S332" i="1"/>
  <c r="Q332" i="1"/>
  <c r="R332" i="1" s="1"/>
  <c r="T332" i="1" s="1"/>
  <c r="P332" i="1"/>
  <c r="N323" i="1"/>
  <c r="L323" i="1"/>
  <c r="K323" i="1"/>
  <c r="N379" i="1"/>
  <c r="L379" i="1"/>
  <c r="K379" i="1"/>
  <c r="S312" i="1" l="1"/>
  <c r="S333" i="1"/>
  <c r="P333" i="1"/>
  <c r="S404" i="1"/>
  <c r="R312" i="1"/>
  <c r="T312" i="1" s="1"/>
  <c r="P312" i="1"/>
  <c r="R311" i="1"/>
  <c r="T311" i="1" s="1"/>
  <c r="S311" i="1"/>
  <c r="P311" i="1"/>
  <c r="S394" i="1"/>
  <c r="P420" i="1"/>
  <c r="P404" i="1"/>
  <c r="R379" i="1"/>
  <c r="T379" i="1" s="1"/>
  <c r="S420" i="1"/>
  <c r="S406" i="1"/>
  <c r="P406" i="1"/>
  <c r="S320" i="1"/>
  <c r="S403" i="1"/>
  <c r="P403" i="1"/>
  <c r="P394" i="1"/>
  <c r="P411" i="1"/>
  <c r="P320" i="1"/>
  <c r="S411" i="1"/>
  <c r="R323" i="1"/>
  <c r="T323" i="1" s="1"/>
  <c r="S323" i="1"/>
  <c r="P323" i="1"/>
  <c r="S379" i="1"/>
  <c r="P379" i="1"/>
  <c r="Q369" i="1" l="1"/>
  <c r="N369" i="1"/>
  <c r="L369" i="1"/>
  <c r="K369" i="1"/>
  <c r="Q52" i="1"/>
  <c r="Q49" i="1"/>
  <c r="N49" i="1"/>
  <c r="L49" i="1"/>
  <c r="K49" i="1"/>
  <c r="Q171" i="1"/>
  <c r="N171" i="1"/>
  <c r="L171" i="1"/>
  <c r="K171" i="1"/>
  <c r="R96" i="1"/>
  <c r="T96" i="1" s="1"/>
  <c r="N310" i="1"/>
  <c r="L310" i="1"/>
  <c r="K310" i="1"/>
  <c r="Q170" i="1"/>
  <c r="N170" i="1"/>
  <c r="L170" i="1"/>
  <c r="K170" i="1"/>
  <c r="Q309" i="1"/>
  <c r="R309" i="1" s="1"/>
  <c r="T309" i="1" s="1"/>
  <c r="S331" i="1"/>
  <c r="Q331" i="1"/>
  <c r="R331" i="1" s="1"/>
  <c r="T331" i="1" s="1"/>
  <c r="P331" i="1"/>
  <c r="Q212" i="1"/>
  <c r="N212" i="1"/>
  <c r="L212" i="1"/>
  <c r="K212" i="1"/>
  <c r="Q69" i="1"/>
  <c r="N69" i="1"/>
  <c r="L69" i="1"/>
  <c r="K69" i="1"/>
  <c r="S365" i="1"/>
  <c r="R365" i="1"/>
  <c r="T365" i="1" s="1"/>
  <c r="P365" i="1"/>
  <c r="Q179" i="1"/>
  <c r="N179" i="1"/>
  <c r="L179" i="1"/>
  <c r="K179" i="1"/>
  <c r="N27" i="1"/>
  <c r="L27" i="1"/>
  <c r="K27" i="1"/>
  <c r="S26" i="1"/>
  <c r="R26" i="1"/>
  <c r="T26" i="1" s="1"/>
  <c r="P26" i="1"/>
  <c r="N252" i="1"/>
  <c r="L252" i="1"/>
  <c r="K252" i="1"/>
  <c r="K251" i="1"/>
  <c r="N251" i="1"/>
  <c r="L251" i="1"/>
  <c r="N233" i="1"/>
  <c r="L233" i="1"/>
  <c r="K233" i="1"/>
  <c r="N232" i="1"/>
  <c r="L232" i="1"/>
  <c r="K232" i="1"/>
  <c r="N23" i="1"/>
  <c r="L23" i="1"/>
  <c r="K23" i="1"/>
  <c r="S249" i="1"/>
  <c r="Q249" i="1"/>
  <c r="R249" i="1" s="1"/>
  <c r="T249" i="1" s="1"/>
  <c r="P249" i="1"/>
  <c r="N246" i="1"/>
  <c r="L246" i="1"/>
  <c r="K246" i="1"/>
  <c r="S247" i="1"/>
  <c r="R247" i="1"/>
  <c r="T247" i="1" s="1"/>
  <c r="P247" i="1"/>
  <c r="N183" i="1"/>
  <c r="L183" i="1"/>
  <c r="K183" i="1"/>
  <c r="N248" i="1"/>
  <c r="L248" i="1"/>
  <c r="K248" i="1"/>
  <c r="R108" i="1"/>
  <c r="T108" i="1" s="1"/>
  <c r="N346" i="1"/>
  <c r="L346" i="1"/>
  <c r="K346" i="1"/>
  <c r="Q236" i="1"/>
  <c r="N236" i="1"/>
  <c r="L236" i="1"/>
  <c r="K236" i="1"/>
  <c r="R34" i="1"/>
  <c r="T34" i="1" s="1"/>
  <c r="Q97" i="1"/>
  <c r="N97" i="1"/>
  <c r="L97" i="1"/>
  <c r="K97" i="1"/>
  <c r="N206" i="1"/>
  <c r="L206" i="1"/>
  <c r="K206" i="1"/>
  <c r="S354" i="1"/>
  <c r="R354" i="1"/>
  <c r="T354" i="1" s="1"/>
  <c r="P354" i="1"/>
  <c r="S31" i="1"/>
  <c r="Q31" i="1"/>
  <c r="R31" i="1" s="1"/>
  <c r="T31" i="1" s="1"/>
  <c r="P31" i="1"/>
  <c r="N169" i="1"/>
  <c r="L169" i="1"/>
  <c r="K169" i="1"/>
  <c r="S96" i="1" l="1"/>
  <c r="S310" i="1"/>
  <c r="R369" i="1"/>
  <c r="T369" i="1" s="1"/>
  <c r="S369" i="1"/>
  <c r="R49" i="1"/>
  <c r="T49" i="1" s="1"/>
  <c r="P369" i="1"/>
  <c r="S49" i="1"/>
  <c r="P49" i="1"/>
  <c r="R171" i="1"/>
  <c r="T171" i="1" s="1"/>
  <c r="S171" i="1"/>
  <c r="R170" i="1"/>
  <c r="T170" i="1" s="1"/>
  <c r="S309" i="1"/>
  <c r="P171" i="1"/>
  <c r="P96" i="1"/>
  <c r="R310" i="1"/>
  <c r="T310" i="1" s="1"/>
  <c r="P310" i="1"/>
  <c r="S170" i="1"/>
  <c r="P170" i="1"/>
  <c r="R246" i="1"/>
  <c r="T246" i="1" s="1"/>
  <c r="P309" i="1"/>
  <c r="R212" i="1"/>
  <c r="T212" i="1" s="1"/>
  <c r="S212" i="1"/>
  <c r="R251" i="1"/>
  <c r="T251" i="1" s="1"/>
  <c r="S246" i="1"/>
  <c r="S233" i="1"/>
  <c r="P27" i="1"/>
  <c r="S252" i="1"/>
  <c r="S27" i="1"/>
  <c r="R69" i="1"/>
  <c r="T69" i="1" s="1"/>
  <c r="S69" i="1"/>
  <c r="P212" i="1"/>
  <c r="R232" i="1"/>
  <c r="T232" i="1" s="1"/>
  <c r="R248" i="1"/>
  <c r="T248" i="1" s="1"/>
  <c r="S251" i="1"/>
  <c r="S232" i="1"/>
  <c r="P69" i="1"/>
  <c r="P246" i="1"/>
  <c r="S248" i="1"/>
  <c r="S23" i="1"/>
  <c r="R233" i="1"/>
  <c r="T233" i="1" s="1"/>
  <c r="R252" i="1"/>
  <c r="T252" i="1" s="1"/>
  <c r="S183" i="1"/>
  <c r="R27" i="1"/>
  <c r="T27" i="1" s="1"/>
  <c r="R179" i="1"/>
  <c r="T179" i="1" s="1"/>
  <c r="R183" i="1"/>
  <c r="T183" i="1" s="1"/>
  <c r="P248" i="1"/>
  <c r="R23" i="1"/>
  <c r="T23" i="1" s="1"/>
  <c r="S179" i="1"/>
  <c r="P179" i="1"/>
  <c r="P252" i="1"/>
  <c r="P251" i="1"/>
  <c r="P233" i="1"/>
  <c r="P232" i="1"/>
  <c r="P23" i="1"/>
  <c r="P183" i="1"/>
  <c r="P108" i="1"/>
  <c r="P34" i="1"/>
  <c r="R346" i="1"/>
  <c r="T346" i="1" s="1"/>
  <c r="S108" i="1"/>
  <c r="S346" i="1"/>
  <c r="P346" i="1"/>
  <c r="R97" i="1"/>
  <c r="T97" i="1" s="1"/>
  <c r="P169" i="1"/>
  <c r="S97" i="1"/>
  <c r="S169" i="1"/>
  <c r="S236" i="1"/>
  <c r="S206" i="1"/>
  <c r="R236" i="1"/>
  <c r="T236" i="1" s="1"/>
  <c r="P236" i="1"/>
  <c r="S34" i="1"/>
  <c r="P97" i="1"/>
  <c r="P206" i="1"/>
  <c r="R206" i="1"/>
  <c r="T206" i="1" s="1"/>
  <c r="R169" i="1"/>
  <c r="T169" i="1" s="1"/>
  <c r="Q190" i="1"/>
  <c r="N190" i="1"/>
  <c r="L190" i="1"/>
  <c r="K190" i="1"/>
  <c r="S177" i="1"/>
  <c r="R177" i="1"/>
  <c r="T177" i="1" s="1"/>
  <c r="P177" i="1"/>
  <c r="Q215" i="1"/>
  <c r="N215" i="1"/>
  <c r="L215" i="1"/>
  <c r="K215" i="1"/>
  <c r="S48" i="1"/>
  <c r="Q48" i="1"/>
  <c r="R48" i="1" s="1"/>
  <c r="T48" i="1" s="1"/>
  <c r="P48" i="1"/>
  <c r="N167" i="1"/>
  <c r="L167" i="1"/>
  <c r="K167" i="1"/>
  <c r="N166" i="1"/>
  <c r="L166" i="1"/>
  <c r="K166" i="1"/>
  <c r="Q165" i="1"/>
  <c r="N165" i="1"/>
  <c r="L165" i="1"/>
  <c r="K165" i="1"/>
  <c r="Q168" i="1"/>
  <c r="R168" i="1" s="1"/>
  <c r="T168" i="1" s="1"/>
  <c r="Q164" i="1"/>
  <c r="R164" i="1" s="1"/>
  <c r="T164" i="1" s="1"/>
  <c r="N205" i="1"/>
  <c r="L205" i="1"/>
  <c r="K205" i="1"/>
  <c r="S204" i="1"/>
  <c r="R204" i="1"/>
  <c r="T204" i="1" s="1"/>
  <c r="P204" i="1"/>
  <c r="Q308" i="1"/>
  <c r="N308" i="1"/>
  <c r="L308" i="1"/>
  <c r="K308" i="1"/>
  <c r="Q307" i="1"/>
  <c r="N307" i="1"/>
  <c r="L307" i="1"/>
  <c r="K307" i="1"/>
  <c r="Q47" i="1"/>
  <c r="N47" i="1"/>
  <c r="L47" i="1"/>
  <c r="K47" i="1"/>
  <c r="N109" i="1"/>
  <c r="L109" i="1"/>
  <c r="K109" i="1"/>
  <c r="S215" i="1" l="1"/>
  <c r="S190" i="1"/>
  <c r="R167" i="1"/>
  <c r="T167" i="1" s="1"/>
  <c r="S307" i="1"/>
  <c r="R307" i="1"/>
  <c r="T307" i="1" s="1"/>
  <c r="R205" i="1"/>
  <c r="T205" i="1" s="1"/>
  <c r="S205" i="1"/>
  <c r="S167" i="1"/>
  <c r="R190" i="1"/>
  <c r="T190" i="1" s="1"/>
  <c r="S308" i="1"/>
  <c r="P190" i="1"/>
  <c r="R215" i="1"/>
  <c r="T215" i="1" s="1"/>
  <c r="S168" i="1"/>
  <c r="R166" i="1"/>
  <c r="T166" i="1" s="1"/>
  <c r="R308" i="1"/>
  <c r="T308" i="1" s="1"/>
  <c r="S166" i="1"/>
  <c r="P167" i="1"/>
  <c r="R165" i="1"/>
  <c r="T165" i="1" s="1"/>
  <c r="S165" i="1"/>
  <c r="S164" i="1"/>
  <c r="P215" i="1"/>
  <c r="P166" i="1"/>
  <c r="P165" i="1"/>
  <c r="P168" i="1"/>
  <c r="P164" i="1"/>
  <c r="P205" i="1"/>
  <c r="S47" i="1"/>
  <c r="P308" i="1"/>
  <c r="P307" i="1"/>
  <c r="S109" i="1"/>
  <c r="P47" i="1"/>
  <c r="R47" i="1"/>
  <c r="T47" i="1" s="1"/>
  <c r="P109" i="1"/>
  <c r="R109" i="1"/>
  <c r="T109" i="1" s="1"/>
  <c r="N359" i="1"/>
  <c r="L359" i="1"/>
  <c r="K359" i="1"/>
  <c r="R135" i="1"/>
  <c r="Q264" i="1"/>
  <c r="N264" i="1"/>
  <c r="L264" i="1"/>
  <c r="K264" i="1"/>
  <c r="N306" i="1"/>
  <c r="L306" i="1"/>
  <c r="K306" i="1"/>
  <c r="R359" i="1" l="1"/>
  <c r="T359" i="1" s="1"/>
  <c r="S264" i="1"/>
  <c r="R264" i="1"/>
  <c r="T264" i="1" s="1"/>
  <c r="S306" i="1"/>
  <c r="S359" i="1"/>
  <c r="P359" i="1"/>
  <c r="P264" i="1"/>
  <c r="R306" i="1"/>
  <c r="T306" i="1" s="1"/>
  <c r="P306" i="1"/>
  <c r="N117" i="1"/>
  <c r="L117" i="1"/>
  <c r="K117" i="1"/>
  <c r="Q325" i="1"/>
  <c r="N325" i="1"/>
  <c r="L325" i="1"/>
  <c r="K325" i="1"/>
  <c r="Q345" i="1"/>
  <c r="N345" i="1"/>
  <c r="L345" i="1"/>
  <c r="K345" i="1"/>
  <c r="S203" i="1"/>
  <c r="Q203" i="1"/>
  <c r="R203" i="1" s="1"/>
  <c r="T203" i="1" s="1"/>
  <c r="P203" i="1"/>
  <c r="S111" i="1"/>
  <c r="R111" i="1"/>
  <c r="T111" i="1" s="1"/>
  <c r="P111" i="1"/>
  <c r="Q344" i="1"/>
  <c r="N344" i="1"/>
  <c r="L344" i="1"/>
  <c r="K344" i="1"/>
  <c r="S36" i="1"/>
  <c r="Q36" i="1"/>
  <c r="R36" i="1" s="1"/>
  <c r="T36" i="1" s="1"/>
  <c r="P36" i="1"/>
  <c r="Q343" i="1"/>
  <c r="N343" i="1"/>
  <c r="L343" i="1"/>
  <c r="K343" i="1"/>
  <c r="R304" i="1"/>
  <c r="T304" i="1" s="1"/>
  <c r="R303" i="1"/>
  <c r="T303" i="1" s="1"/>
  <c r="Q330" i="1"/>
  <c r="R330" i="1" s="1"/>
  <c r="T330" i="1" s="1"/>
  <c r="Q342" i="1"/>
  <c r="N342" i="1"/>
  <c r="L342" i="1"/>
  <c r="K342" i="1"/>
  <c r="N341" i="1"/>
  <c r="L341" i="1"/>
  <c r="K341" i="1"/>
  <c r="R302" i="1"/>
  <c r="T302" i="1" s="1"/>
  <c r="S110" i="1"/>
  <c r="R110" i="1"/>
  <c r="T110" i="1" s="1"/>
  <c r="P110" i="1"/>
  <c r="N254" i="1"/>
  <c r="L254" i="1"/>
  <c r="K254" i="1"/>
  <c r="S117" i="1" l="1"/>
  <c r="S342" i="1"/>
  <c r="R325" i="1"/>
  <c r="T325" i="1" s="1"/>
  <c r="R344" i="1"/>
  <c r="T344" i="1" s="1"/>
  <c r="S344" i="1"/>
  <c r="S325" i="1"/>
  <c r="R117" i="1"/>
  <c r="T117" i="1" s="1"/>
  <c r="P117" i="1"/>
  <c r="P325" i="1"/>
  <c r="R345" i="1"/>
  <c r="T345" i="1" s="1"/>
  <c r="S304" i="1"/>
  <c r="P342" i="1"/>
  <c r="S345" i="1"/>
  <c r="P345" i="1"/>
  <c r="P344" i="1"/>
  <c r="S343" i="1"/>
  <c r="S341" i="1"/>
  <c r="S330" i="1"/>
  <c r="S303" i="1"/>
  <c r="R341" i="1"/>
  <c r="T341" i="1" s="1"/>
  <c r="R343" i="1"/>
  <c r="T343" i="1" s="1"/>
  <c r="P343" i="1"/>
  <c r="P304" i="1"/>
  <c r="P303" i="1"/>
  <c r="P330" i="1"/>
  <c r="R342" i="1"/>
  <c r="T342" i="1" s="1"/>
  <c r="P341" i="1"/>
  <c r="R254" i="1"/>
  <c r="T254" i="1" s="1"/>
  <c r="S254" i="1"/>
  <c r="S302" i="1"/>
  <c r="P302" i="1"/>
  <c r="P254" i="1"/>
  <c r="N228" i="1"/>
  <c r="L228" i="1"/>
  <c r="K228" i="1"/>
  <c r="R368" i="1"/>
  <c r="T368" i="1" s="1"/>
  <c r="R228" i="1" l="1"/>
  <c r="T228" i="1" s="1"/>
  <c r="S228" i="1"/>
  <c r="S368" i="1"/>
  <c r="P228" i="1"/>
  <c r="P368" i="1"/>
  <c r="S30" i="1"/>
  <c r="Q30" i="1"/>
  <c r="R30" i="1" s="1"/>
  <c r="T30" i="1" s="1"/>
  <c r="P30" i="1"/>
  <c r="N71" i="1"/>
  <c r="L71" i="1"/>
  <c r="K71" i="1"/>
  <c r="R71" i="1" l="1"/>
  <c r="T71" i="1" s="1"/>
  <c r="S71" i="1"/>
  <c r="P71" i="1"/>
  <c r="N93" i="1" l="1"/>
  <c r="L93" i="1"/>
  <c r="K93" i="1"/>
  <c r="R136" i="1"/>
  <c r="T136" i="1" s="1"/>
  <c r="N99" i="1"/>
  <c r="L99" i="1"/>
  <c r="K99" i="1"/>
  <c r="R93" i="1" l="1"/>
  <c r="T93" i="1" s="1"/>
  <c r="S93" i="1"/>
  <c r="P93" i="1"/>
  <c r="P136" i="1"/>
  <c r="S136" i="1"/>
  <c r="S99" i="1"/>
  <c r="R99" i="1"/>
  <c r="T99" i="1" s="1"/>
  <c r="P99" i="1"/>
  <c r="Q184" i="1" l="1"/>
  <c r="Q275" i="1"/>
  <c r="N275" i="1"/>
  <c r="L275" i="1"/>
  <c r="K275" i="1"/>
  <c r="Q163" i="1"/>
  <c r="R163" i="1" s="1"/>
  <c r="T163" i="1" s="1"/>
  <c r="Q162" i="1"/>
  <c r="R162" i="1" s="1"/>
  <c r="T162" i="1" s="1"/>
  <c r="Q253" i="1"/>
  <c r="N253" i="1"/>
  <c r="L253" i="1"/>
  <c r="K253" i="1"/>
  <c r="Q70" i="1"/>
  <c r="R70" i="1" s="1"/>
  <c r="T70" i="1" s="1"/>
  <c r="Q161" i="1"/>
  <c r="R161" i="1" s="1"/>
  <c r="T161" i="1" s="1"/>
  <c r="Q160" i="1"/>
  <c r="N160" i="1"/>
  <c r="L160" i="1"/>
  <c r="K160" i="1"/>
  <c r="Q159" i="1"/>
  <c r="R159" i="1" s="1"/>
  <c r="T159" i="1" s="1"/>
  <c r="S102" i="1"/>
  <c r="R102" i="1"/>
  <c r="T102" i="1" s="1"/>
  <c r="P102" i="1"/>
  <c r="Q158" i="1"/>
  <c r="R158" i="1" s="1"/>
  <c r="T158" i="1" s="1"/>
  <c r="Q157" i="1"/>
  <c r="R157" i="1" s="1"/>
  <c r="T157" i="1" s="1"/>
  <c r="Q242" i="1"/>
  <c r="L242" i="1"/>
  <c r="S242" i="1" s="1"/>
  <c r="K242" i="1"/>
  <c r="Q349" i="1"/>
  <c r="N349" i="1"/>
  <c r="L349" i="1"/>
  <c r="K349" i="1"/>
  <c r="Q301" i="1"/>
  <c r="R301" i="1" s="1"/>
  <c r="T301" i="1" s="1"/>
  <c r="P301" i="1"/>
  <c r="Q46" i="1"/>
  <c r="N46" i="1"/>
  <c r="L46" i="1"/>
  <c r="K46" i="1"/>
  <c r="N156" i="1"/>
  <c r="L156" i="1"/>
  <c r="K156" i="1"/>
  <c r="S274" i="1"/>
  <c r="R274" i="1"/>
  <c r="T274" i="1" s="1"/>
  <c r="P274" i="1"/>
  <c r="Q155" i="1"/>
  <c r="N155" i="1"/>
  <c r="L155" i="1"/>
  <c r="K155" i="1"/>
  <c r="Q367" i="1"/>
  <c r="N367" i="1"/>
  <c r="L367" i="1"/>
  <c r="K367" i="1"/>
  <c r="R29" i="1"/>
  <c r="T29" i="1" s="1"/>
  <c r="S58" i="1"/>
  <c r="R58" i="1"/>
  <c r="T58" i="1" s="1"/>
  <c r="P58" i="1"/>
  <c r="Q154" i="1"/>
  <c r="R154" i="1" s="1"/>
  <c r="T154" i="1" s="1"/>
  <c r="Q225" i="1"/>
  <c r="R225" i="1" s="1"/>
  <c r="T225" i="1" s="1"/>
  <c r="S300" i="1"/>
  <c r="Q300" i="1"/>
  <c r="R300" i="1" s="1"/>
  <c r="T300" i="1" s="1"/>
  <c r="P300" i="1"/>
  <c r="S28" i="1"/>
  <c r="Q28" i="1"/>
  <c r="R28" i="1" s="1"/>
  <c r="T28" i="1" s="1"/>
  <c r="P28" i="1"/>
  <c r="Q45" i="1"/>
  <c r="N45" i="1"/>
  <c r="L45" i="1"/>
  <c r="K45" i="1"/>
  <c r="S89" i="1"/>
  <c r="R89" i="1"/>
  <c r="T89" i="1" s="1"/>
  <c r="P89" i="1"/>
  <c r="S349" i="1" l="1"/>
  <c r="S158" i="1"/>
  <c r="R253" i="1"/>
  <c r="T253" i="1" s="1"/>
  <c r="P163" i="1"/>
  <c r="S29" i="1"/>
  <c r="R367" i="1"/>
  <c r="T367" i="1" s="1"/>
  <c r="P242" i="1"/>
  <c r="P367" i="1"/>
  <c r="S367" i="1"/>
  <c r="R349" i="1"/>
  <c r="T349" i="1" s="1"/>
  <c r="R275" i="1"/>
  <c r="T275" i="1" s="1"/>
  <c r="S46" i="1"/>
  <c r="S275" i="1"/>
  <c r="S70" i="1"/>
  <c r="R46" i="1"/>
  <c r="T46" i="1" s="1"/>
  <c r="R242" i="1"/>
  <c r="T242" i="1" s="1"/>
  <c r="P275" i="1"/>
  <c r="P160" i="1"/>
  <c r="S162" i="1"/>
  <c r="S163" i="1"/>
  <c r="S161" i="1"/>
  <c r="P162" i="1"/>
  <c r="P159" i="1"/>
  <c r="S253" i="1"/>
  <c r="P253" i="1"/>
  <c r="S159" i="1"/>
  <c r="R160" i="1"/>
  <c r="T160" i="1" s="1"/>
  <c r="P70" i="1"/>
  <c r="P161" i="1"/>
  <c r="S160" i="1"/>
  <c r="P158" i="1"/>
  <c r="P157" i="1"/>
  <c r="S157" i="1"/>
  <c r="P349" i="1"/>
  <c r="S154" i="1"/>
  <c r="R156" i="1"/>
  <c r="T156" i="1" s="1"/>
  <c r="S155" i="1"/>
  <c r="S156" i="1"/>
  <c r="P46" i="1"/>
  <c r="P156" i="1"/>
  <c r="R155" i="1"/>
  <c r="T155" i="1" s="1"/>
  <c r="P155" i="1"/>
  <c r="P29" i="1"/>
  <c r="S225" i="1"/>
  <c r="S45" i="1"/>
  <c r="P154" i="1"/>
  <c r="P225" i="1"/>
  <c r="R45" i="1"/>
  <c r="T45" i="1" s="1"/>
  <c r="P45" i="1"/>
  <c r="R20" i="1" l="1"/>
  <c r="T20" i="1" s="1"/>
  <c r="S20" i="1" l="1"/>
  <c r="P20" i="1"/>
  <c r="N153" i="1" l="1"/>
  <c r="L153" i="1"/>
  <c r="K153" i="1"/>
  <c r="R153" i="1" l="1"/>
  <c r="T153" i="1" s="1"/>
  <c r="S153" i="1"/>
  <c r="P153" i="1"/>
  <c r="Q68" i="1"/>
  <c r="N68" i="1"/>
  <c r="L68" i="1"/>
  <c r="K68" i="1"/>
  <c r="Q19" i="1"/>
  <c r="R19" i="1" s="1"/>
  <c r="T19" i="1" s="1"/>
  <c r="O19" i="1"/>
  <c r="P19" i="1" l="1"/>
  <c r="R68" i="1"/>
  <c r="T68" i="1" s="1"/>
  <c r="S68" i="1"/>
  <c r="P68" i="1"/>
  <c r="S19" i="1"/>
  <c r="Q44" i="1" l="1"/>
  <c r="N44" i="1"/>
  <c r="L44" i="1"/>
  <c r="K44" i="1"/>
  <c r="Q152" i="1"/>
  <c r="R152" i="1" s="1"/>
  <c r="T152" i="1" s="1"/>
  <c r="N67" i="1"/>
  <c r="L67" i="1"/>
  <c r="K67" i="1"/>
  <c r="S366" i="1"/>
  <c r="R366" i="1"/>
  <c r="T366" i="1" s="1"/>
  <c r="P366" i="1"/>
  <c r="Q151" i="1"/>
  <c r="R151" i="1" s="1"/>
  <c r="T151" i="1" s="1"/>
  <c r="N43" i="1"/>
  <c r="L43" i="1"/>
  <c r="K43" i="1"/>
  <c r="L262" i="1"/>
  <c r="S262" i="1" s="1"/>
  <c r="K262" i="1"/>
  <c r="S151" i="1" l="1"/>
  <c r="S152" i="1"/>
  <c r="S44" i="1"/>
  <c r="S67" i="1"/>
  <c r="R44" i="1"/>
  <c r="T44" i="1" s="1"/>
  <c r="P152" i="1"/>
  <c r="P43" i="1"/>
  <c r="P67" i="1"/>
  <c r="R262" i="1"/>
  <c r="T262" i="1" s="1"/>
  <c r="R67" i="1"/>
  <c r="T67" i="1" s="1"/>
  <c r="P44" i="1"/>
  <c r="P151" i="1"/>
  <c r="S43" i="1"/>
  <c r="R43" i="1"/>
  <c r="T43" i="1" s="1"/>
  <c r="P262" i="1"/>
  <c r="Q73" i="1"/>
  <c r="N73" i="1"/>
  <c r="L73" i="1"/>
  <c r="K73" i="1"/>
  <c r="Q150" i="1"/>
  <c r="N150" i="1"/>
  <c r="L150" i="1"/>
  <c r="K150" i="1"/>
  <c r="Q66" i="1"/>
  <c r="N66" i="1"/>
  <c r="L66" i="1"/>
  <c r="K66" i="1"/>
  <c r="Q298" i="1"/>
  <c r="N298" i="1"/>
  <c r="L298" i="1"/>
  <c r="K298" i="1"/>
  <c r="N65" i="1"/>
  <c r="L65" i="1"/>
  <c r="K65" i="1"/>
  <c r="Q149" i="1"/>
  <c r="N149" i="1"/>
  <c r="L149" i="1"/>
  <c r="K149" i="1"/>
  <c r="N147" i="1"/>
  <c r="L147" i="1"/>
  <c r="K147" i="1"/>
  <c r="Q91" i="1"/>
  <c r="N91" i="1"/>
  <c r="L91" i="1"/>
  <c r="K91" i="1"/>
  <c r="Q148" i="1"/>
  <c r="N148" i="1"/>
  <c r="L148" i="1"/>
  <c r="K148" i="1"/>
  <c r="N146" i="1"/>
  <c r="L146" i="1"/>
  <c r="K146" i="1"/>
  <c r="R364" i="1"/>
  <c r="T364" i="1" s="1"/>
  <c r="Q64" i="1"/>
  <c r="N64" i="1"/>
  <c r="L64" i="1"/>
  <c r="K64" i="1"/>
  <c r="Q340" i="1"/>
  <c r="L340" i="1"/>
  <c r="S340" i="1" s="1"/>
  <c r="K340" i="1"/>
  <c r="R298" i="1" l="1"/>
  <c r="T298" i="1" s="1"/>
  <c r="S298" i="1"/>
  <c r="S91" i="1"/>
  <c r="P149" i="1"/>
  <c r="R147" i="1"/>
  <c r="T147" i="1" s="1"/>
  <c r="P364" i="1"/>
  <c r="R91" i="1"/>
  <c r="T91" i="1" s="1"/>
  <c r="S147" i="1"/>
  <c r="R73" i="1"/>
  <c r="T73" i="1" s="1"/>
  <c r="S73" i="1"/>
  <c r="P73" i="1"/>
  <c r="S150" i="1"/>
  <c r="R148" i="1"/>
  <c r="T148" i="1" s="1"/>
  <c r="R64" i="1"/>
  <c r="T64" i="1" s="1"/>
  <c r="S148" i="1"/>
  <c r="R340" i="1"/>
  <c r="T340" i="1" s="1"/>
  <c r="S64" i="1"/>
  <c r="R146" i="1"/>
  <c r="T146" i="1" s="1"/>
  <c r="R66" i="1"/>
  <c r="T66" i="1" s="1"/>
  <c r="P150" i="1"/>
  <c r="R65" i="1"/>
  <c r="T65" i="1" s="1"/>
  <c r="R150" i="1"/>
  <c r="T150" i="1" s="1"/>
  <c r="S66" i="1"/>
  <c r="R149" i="1"/>
  <c r="T149" i="1" s="1"/>
  <c r="S149" i="1"/>
  <c r="P66" i="1"/>
  <c r="P298" i="1"/>
  <c r="P65" i="1"/>
  <c r="S65" i="1"/>
  <c r="P147" i="1"/>
  <c r="P91" i="1"/>
  <c r="P148" i="1"/>
  <c r="S146" i="1"/>
  <c r="P146" i="1"/>
  <c r="S364" i="1"/>
  <c r="P64" i="1"/>
  <c r="P340" i="1"/>
  <c r="Q103" i="1" l="1"/>
  <c r="N103" i="1"/>
  <c r="L103" i="1"/>
  <c r="K103" i="1"/>
  <c r="Q145" i="1"/>
  <c r="N145" i="1"/>
  <c r="L145" i="1"/>
  <c r="K145" i="1"/>
  <c r="Q79" i="1"/>
  <c r="N79" i="1"/>
  <c r="L79" i="1"/>
  <c r="K79" i="1"/>
  <c r="N52" i="1"/>
  <c r="L52" i="1"/>
  <c r="K52" i="1"/>
  <c r="Q273" i="1"/>
  <c r="N273" i="1"/>
  <c r="L273" i="1"/>
  <c r="K273" i="1"/>
  <c r="Q144" i="1"/>
  <c r="N144" i="1"/>
  <c r="K144" i="1"/>
  <c r="N202" i="1"/>
  <c r="L202" i="1"/>
  <c r="K202" i="1"/>
  <c r="N143" i="1"/>
  <c r="K143" i="1"/>
  <c r="N352" i="1"/>
  <c r="L352" i="1"/>
  <c r="K352" i="1"/>
  <c r="Q383" i="1"/>
  <c r="N383" i="1"/>
  <c r="L383" i="1"/>
  <c r="K383" i="1"/>
  <c r="Q75" i="1"/>
  <c r="N75" i="1"/>
  <c r="L75" i="1"/>
  <c r="K75" i="1"/>
  <c r="Q78" i="1"/>
  <c r="N78" i="1"/>
  <c r="L78" i="1"/>
  <c r="K78" i="1"/>
  <c r="N142" i="1"/>
  <c r="L142" i="1"/>
  <c r="K142" i="1"/>
  <c r="Q141" i="1"/>
  <c r="N141" i="1"/>
  <c r="L141" i="1"/>
  <c r="K141" i="1"/>
  <c r="Q239" i="1"/>
  <c r="N239" i="1"/>
  <c r="L239" i="1"/>
  <c r="K239" i="1"/>
  <c r="Q244" i="1"/>
  <c r="N244" i="1"/>
  <c r="L244" i="1"/>
  <c r="K244" i="1"/>
  <c r="Q42" i="1"/>
  <c r="N42" i="1"/>
  <c r="L42" i="1"/>
  <c r="K42" i="1"/>
  <c r="Q140" i="1"/>
  <c r="N140" i="1"/>
  <c r="L140" i="1"/>
  <c r="K140" i="1"/>
  <c r="N139" i="1"/>
  <c r="L139" i="1"/>
  <c r="K139" i="1"/>
  <c r="N218" i="1"/>
  <c r="L218" i="1"/>
  <c r="K218" i="1"/>
  <c r="N219" i="1"/>
  <c r="L219" i="1"/>
  <c r="K219" i="1"/>
  <c r="S202" i="1" l="1"/>
  <c r="R145" i="1"/>
  <c r="T145" i="1" s="1"/>
  <c r="S145" i="1"/>
  <c r="R142" i="1"/>
  <c r="T142" i="1" s="1"/>
  <c r="R144" i="1"/>
  <c r="T144" i="1" s="1"/>
  <c r="P79" i="1"/>
  <c r="S142" i="1"/>
  <c r="R273" i="1"/>
  <c r="T273" i="1" s="1"/>
  <c r="R42" i="1"/>
  <c r="T42" i="1" s="1"/>
  <c r="S218" i="1"/>
  <c r="R383" i="1"/>
  <c r="T383" i="1" s="1"/>
  <c r="R202" i="1"/>
  <c r="T202" i="1" s="1"/>
  <c r="S144" i="1"/>
  <c r="P145" i="1"/>
  <c r="S79" i="1"/>
  <c r="R143" i="1"/>
  <c r="T143" i="1" s="1"/>
  <c r="R79" i="1"/>
  <c r="T79" i="1" s="1"/>
  <c r="R52" i="1"/>
  <c r="T52" i="1" s="1"/>
  <c r="S143" i="1"/>
  <c r="R103" i="1"/>
  <c r="T103" i="1" s="1"/>
  <c r="P143" i="1"/>
  <c r="S273" i="1"/>
  <c r="S103" i="1"/>
  <c r="P103" i="1"/>
  <c r="S52" i="1"/>
  <c r="P52" i="1"/>
  <c r="P273" i="1"/>
  <c r="P144" i="1"/>
  <c r="P202" i="1"/>
  <c r="S352" i="1"/>
  <c r="P352" i="1"/>
  <c r="R352" i="1"/>
  <c r="T352" i="1" s="1"/>
  <c r="R239" i="1"/>
  <c r="T239" i="1" s="1"/>
  <c r="R141" i="1"/>
  <c r="T141" i="1" s="1"/>
  <c r="R75" i="1"/>
  <c r="T75" i="1" s="1"/>
  <c r="R139" i="1"/>
  <c r="T139" i="1" s="1"/>
  <c r="S75" i="1"/>
  <c r="R140" i="1"/>
  <c r="T140" i="1" s="1"/>
  <c r="P383" i="1"/>
  <c r="S383" i="1"/>
  <c r="P142" i="1"/>
  <c r="S42" i="1"/>
  <c r="S141" i="1"/>
  <c r="S140" i="1"/>
  <c r="P239" i="1"/>
  <c r="S239" i="1"/>
  <c r="R78" i="1"/>
  <c r="T78" i="1" s="1"/>
  <c r="S139" i="1"/>
  <c r="P244" i="1"/>
  <c r="S78" i="1"/>
  <c r="R218" i="1"/>
  <c r="T218" i="1" s="1"/>
  <c r="S244" i="1"/>
  <c r="P78" i="1"/>
  <c r="P75" i="1"/>
  <c r="P141" i="1"/>
  <c r="R244" i="1"/>
  <c r="T244" i="1" s="1"/>
  <c r="P42" i="1"/>
  <c r="P140" i="1"/>
  <c r="P139" i="1"/>
  <c r="P218" i="1"/>
  <c r="S219" i="1"/>
  <c r="P219" i="1"/>
  <c r="R219" i="1"/>
  <c r="T219" i="1" s="1"/>
  <c r="R138" i="1" l="1"/>
  <c r="T138" i="1" s="1"/>
  <c r="Q137" i="1"/>
  <c r="N137" i="1"/>
  <c r="L137" i="1"/>
  <c r="K137" i="1"/>
  <c r="S338" i="1"/>
  <c r="R338" i="1"/>
  <c r="T338" i="1" s="1"/>
  <c r="P338" i="1"/>
  <c r="R363" i="1"/>
  <c r="T363" i="1" s="1"/>
  <c r="Q362" i="1"/>
  <c r="N362" i="1"/>
  <c r="L362" i="1"/>
  <c r="K362" i="1"/>
  <c r="N201" i="1"/>
  <c r="L201" i="1"/>
  <c r="K201" i="1"/>
  <c r="S373" i="1"/>
  <c r="Q373" i="1"/>
  <c r="R373" i="1" s="1"/>
  <c r="T373" i="1" s="1"/>
  <c r="P373" i="1"/>
  <c r="N86" i="1"/>
  <c r="L86" i="1"/>
  <c r="K86" i="1"/>
  <c r="N104" i="1"/>
  <c r="L104" i="1"/>
  <c r="K104" i="1"/>
  <c r="Q231" i="1"/>
  <c r="N231" i="1"/>
  <c r="L231" i="1"/>
  <c r="K231" i="1"/>
  <c r="N172" i="1"/>
  <c r="L172" i="1"/>
  <c r="K172" i="1"/>
  <c r="N200" i="1"/>
  <c r="L200" i="1"/>
  <c r="K200" i="1"/>
  <c r="Q114" i="1"/>
  <c r="N114" i="1"/>
  <c r="L114" i="1"/>
  <c r="K114" i="1"/>
  <c r="N199" i="1"/>
  <c r="L199" i="1"/>
  <c r="K199" i="1"/>
  <c r="Q240" i="1"/>
  <c r="N240" i="1"/>
  <c r="L240" i="1"/>
  <c r="K240" i="1"/>
  <c r="Q198" i="1"/>
  <c r="N198" i="1"/>
  <c r="L198" i="1"/>
  <c r="K198" i="1"/>
  <c r="S199" i="1" l="1"/>
  <c r="S138" i="1"/>
  <c r="P138" i="1"/>
  <c r="S201" i="1"/>
  <c r="S137" i="1"/>
  <c r="R137" i="1"/>
  <c r="T137" i="1" s="1"/>
  <c r="P137" i="1"/>
  <c r="S363" i="1"/>
  <c r="P363" i="1"/>
  <c r="R362" i="1"/>
  <c r="T362" i="1" s="1"/>
  <c r="S362" i="1"/>
  <c r="P362" i="1"/>
  <c r="S86" i="1"/>
  <c r="R201" i="1"/>
  <c r="T201" i="1" s="1"/>
  <c r="S240" i="1"/>
  <c r="P201" i="1"/>
  <c r="R86" i="1"/>
  <c r="T86" i="1" s="1"/>
  <c r="P86" i="1"/>
  <c r="R104" i="1"/>
  <c r="T104" i="1" s="1"/>
  <c r="S104" i="1"/>
  <c r="P104" i="1"/>
  <c r="R231" i="1"/>
  <c r="T231" i="1" s="1"/>
  <c r="R114" i="1"/>
  <c r="T114" i="1" s="1"/>
  <c r="S231" i="1"/>
  <c r="S200" i="1"/>
  <c r="S114" i="1"/>
  <c r="R172" i="1"/>
  <c r="T172" i="1" s="1"/>
  <c r="P231" i="1"/>
  <c r="S172" i="1"/>
  <c r="P172" i="1"/>
  <c r="P200" i="1"/>
  <c r="R200" i="1"/>
  <c r="T200" i="1" s="1"/>
  <c r="R240" i="1"/>
  <c r="T240" i="1" s="1"/>
  <c r="P114" i="1"/>
  <c r="P198" i="1"/>
  <c r="S198" i="1"/>
  <c r="R199" i="1"/>
  <c r="T199" i="1" s="1"/>
  <c r="P199" i="1"/>
  <c r="P240" i="1"/>
  <c r="R198" i="1"/>
  <c r="T198" i="1" s="1"/>
  <c r="Q127" i="1" l="1"/>
  <c r="N127" i="1"/>
  <c r="L127" i="1"/>
  <c r="K127" i="1"/>
  <c r="S127" i="1" l="1"/>
  <c r="R127" i="1"/>
  <c r="T127" i="1" s="1"/>
  <c r="P127" i="1"/>
  <c r="N100" i="1" l="1"/>
  <c r="L100" i="1"/>
  <c r="K100" i="1"/>
  <c r="R100" i="1" l="1"/>
  <c r="T100" i="1" s="1"/>
  <c r="S100" i="1"/>
  <c r="P100" i="1"/>
  <c r="Q250" i="1" l="1"/>
  <c r="N250" i="1"/>
  <c r="L250" i="1"/>
  <c r="K250" i="1"/>
  <c r="S250" i="1" l="1"/>
  <c r="P250" i="1"/>
  <c r="R250" i="1"/>
  <c r="T250" i="1" s="1"/>
  <c r="N95" i="1" l="1"/>
  <c r="L95" i="1"/>
  <c r="K95" i="1"/>
  <c r="P95" i="1" l="1"/>
  <c r="S95" i="1"/>
  <c r="R95" i="1"/>
  <c r="T95" i="1" s="1"/>
  <c r="N197" i="1" l="1"/>
  <c r="L197" i="1"/>
  <c r="K197" i="1"/>
  <c r="S197" i="1" l="1"/>
  <c r="P197" i="1"/>
  <c r="R197" i="1"/>
  <c r="T197" i="1" s="1"/>
  <c r="P105" i="1" l="1"/>
  <c r="R105" i="1"/>
  <c r="T105" i="1" s="1"/>
  <c r="S105" i="1"/>
  <c r="Q77" i="1" l="1"/>
  <c r="N77" i="1"/>
  <c r="L77" i="1"/>
  <c r="K77" i="1"/>
  <c r="Q196" i="1"/>
  <c r="N196" i="1"/>
  <c r="L196" i="1"/>
  <c r="K196" i="1"/>
  <c r="Q18" i="1"/>
  <c r="O18" i="1"/>
  <c r="O455" i="1" s="1"/>
  <c r="N18" i="1"/>
  <c r="Q243" i="1"/>
  <c r="N243" i="1"/>
  <c r="L243" i="1"/>
  <c r="K243" i="1"/>
  <c r="Q63" i="1"/>
  <c r="N63" i="1"/>
  <c r="L63" i="1"/>
  <c r="K63" i="1"/>
  <c r="Q85" i="1"/>
  <c r="N85" i="1"/>
  <c r="L85" i="1"/>
  <c r="K85" i="1"/>
  <c r="N229" i="1"/>
  <c r="L229" i="1"/>
  <c r="K229" i="1"/>
  <c r="P188" i="1"/>
  <c r="R188" i="1"/>
  <c r="T188" i="1" s="1"/>
  <c r="S188" i="1"/>
  <c r="Q80" i="1"/>
  <c r="N80" i="1"/>
  <c r="L80" i="1"/>
  <c r="K80" i="1"/>
  <c r="N210" i="1"/>
  <c r="L210" i="1"/>
  <c r="K210" i="1"/>
  <c r="N238" i="1"/>
  <c r="L238" i="1"/>
  <c r="K238" i="1"/>
  <c r="N227" i="1"/>
  <c r="L227" i="1"/>
  <c r="K227" i="1"/>
  <c r="Q192" i="1"/>
  <c r="N192" i="1"/>
  <c r="L192" i="1"/>
  <c r="K192" i="1"/>
  <c r="N90" i="1"/>
  <c r="L90" i="1"/>
  <c r="K90" i="1"/>
  <c r="L223" i="1"/>
  <c r="K223" i="1"/>
  <c r="N22" i="1"/>
  <c r="L22" i="1"/>
  <c r="K22" i="1"/>
  <c r="S196" i="1" l="1"/>
  <c r="R77" i="1"/>
  <c r="T77" i="1" s="1"/>
  <c r="S77" i="1"/>
  <c r="P77" i="1"/>
  <c r="R196" i="1"/>
  <c r="T196" i="1" s="1"/>
  <c r="P196" i="1"/>
  <c r="R63" i="1"/>
  <c r="T63" i="1" s="1"/>
  <c r="R18" i="1"/>
  <c r="S18" i="1"/>
  <c r="R85" i="1"/>
  <c r="T85" i="1" s="1"/>
  <c r="P18" i="1"/>
  <c r="S243" i="1"/>
  <c r="R229" i="1"/>
  <c r="T229" i="1" s="1"/>
  <c r="R243" i="1"/>
  <c r="T243" i="1" s="1"/>
  <c r="S63" i="1"/>
  <c r="S85" i="1"/>
  <c r="S223" i="1"/>
  <c r="R80" i="1"/>
  <c r="T80" i="1" s="1"/>
  <c r="S229" i="1"/>
  <c r="P243" i="1"/>
  <c r="P63" i="1"/>
  <c r="P85" i="1"/>
  <c r="P229" i="1"/>
  <c r="S80" i="1"/>
  <c r="R210" i="1"/>
  <c r="T210" i="1" s="1"/>
  <c r="S90" i="1"/>
  <c r="S210" i="1"/>
  <c r="P80" i="1"/>
  <c r="R238" i="1"/>
  <c r="T238" i="1" s="1"/>
  <c r="P210" i="1"/>
  <c r="S22" i="1"/>
  <c r="R227" i="1"/>
  <c r="T227" i="1" s="1"/>
  <c r="S227" i="1"/>
  <c r="P238" i="1"/>
  <c r="S238" i="1"/>
  <c r="P227" i="1"/>
  <c r="R223" i="1"/>
  <c r="T223" i="1" s="1"/>
  <c r="R192" i="1"/>
  <c r="T192" i="1" s="1"/>
  <c r="P22" i="1"/>
  <c r="S192" i="1"/>
  <c r="R90" i="1"/>
  <c r="T90" i="1" s="1"/>
  <c r="P90" i="1"/>
  <c r="P192" i="1"/>
  <c r="P223" i="1"/>
  <c r="R22" i="1"/>
  <c r="T18" i="1" l="1"/>
  <c r="T22" i="1"/>
  <c r="Q195" i="1"/>
  <c r="N195" i="1"/>
  <c r="L195" i="1"/>
  <c r="K195" i="1"/>
  <c r="R195" i="1" l="1"/>
  <c r="T195" i="1" s="1"/>
  <c r="S195" i="1"/>
  <c r="P195" i="1"/>
  <c r="Q92" i="1" l="1"/>
  <c r="N92" i="1"/>
  <c r="L92" i="1"/>
  <c r="K92" i="1"/>
  <c r="Q84" i="1"/>
  <c r="N84" i="1"/>
  <c r="L84" i="1"/>
  <c r="K84" i="1"/>
  <c r="N194" i="1"/>
  <c r="L194" i="1"/>
  <c r="K194" i="1"/>
  <c r="N193" i="1"/>
  <c r="L193" i="1"/>
  <c r="K193" i="1"/>
  <c r="Q83" i="1"/>
  <c r="N83" i="1"/>
  <c r="L83" i="1"/>
  <c r="K83" i="1"/>
  <c r="Q234" i="1"/>
  <c r="N234" i="1"/>
  <c r="L234" i="1"/>
  <c r="K234" i="1"/>
  <c r="S92" i="1" l="1"/>
  <c r="R92" i="1"/>
  <c r="T92" i="1" s="1"/>
  <c r="P92" i="1"/>
  <c r="R84" i="1"/>
  <c r="T84" i="1" s="1"/>
  <c r="S84" i="1"/>
  <c r="R194" i="1"/>
  <c r="T194" i="1" s="1"/>
  <c r="S234" i="1"/>
  <c r="P84" i="1"/>
  <c r="S194" i="1"/>
  <c r="R193" i="1"/>
  <c r="T193" i="1" s="1"/>
  <c r="S193" i="1"/>
  <c r="R83" i="1"/>
  <c r="T83" i="1" s="1"/>
  <c r="P194" i="1"/>
  <c r="P193" i="1"/>
  <c r="S83" i="1"/>
  <c r="P83" i="1"/>
  <c r="R234" i="1"/>
  <c r="T234" i="1" s="1"/>
  <c r="P234" i="1"/>
  <c r="S25" i="1" l="1"/>
  <c r="S37" i="1"/>
  <c r="S41" i="1"/>
  <c r="S214" i="1"/>
  <c r="S62" i="1"/>
  <c r="S174" i="1"/>
  <c r="S61" i="1"/>
  <c r="S82" i="1"/>
  <c r="S76" i="1"/>
  <c r="S60" i="1"/>
  <c r="S106" i="1"/>
  <c r="S107" i="1"/>
  <c r="S112" i="1"/>
  <c r="S115" i="1"/>
  <c r="S118" i="1"/>
  <c r="S119" i="1"/>
  <c r="S120" i="1"/>
  <c r="S121" i="1"/>
  <c r="S122" i="1"/>
  <c r="S123" i="1"/>
  <c r="S124" i="1"/>
  <c r="S125" i="1"/>
  <c r="S126" i="1"/>
  <c r="S128" i="1"/>
  <c r="S129" i="1"/>
  <c r="S130" i="1"/>
  <c r="S131" i="1"/>
  <c r="S132" i="1"/>
  <c r="S133" i="1"/>
  <c r="S134" i="1"/>
  <c r="S135" i="1"/>
  <c r="S175" i="1"/>
  <c r="S184" i="1"/>
  <c r="S426" i="1"/>
  <c r="S245" i="1"/>
  <c r="S327" i="1"/>
  <c r="S186" i="1"/>
  <c r="S265" i="1"/>
  <c r="S266" i="1"/>
  <c r="S267" i="1"/>
  <c r="S268" i="1"/>
  <c r="S269" i="1"/>
  <c r="S270" i="1"/>
  <c r="S271" i="1"/>
  <c r="S272" i="1"/>
  <c r="S282" i="1"/>
  <c r="S286" i="1"/>
  <c r="S287" i="1"/>
  <c r="S293" i="1"/>
  <c r="S294" i="1"/>
  <c r="S295" i="1"/>
  <c r="S318" i="1"/>
  <c r="S348" i="1"/>
  <c r="S351" i="1"/>
  <c r="S356" i="1"/>
  <c r="S360" i="1"/>
  <c r="S361" i="1"/>
  <c r="S371" i="1"/>
  <c r="S375" i="1"/>
  <c r="S382" i="1"/>
  <c r="S384" i="1"/>
  <c r="S385" i="1"/>
  <c r="S386" i="1"/>
  <c r="S387" i="1"/>
  <c r="S388" i="1"/>
  <c r="S389" i="1"/>
  <c r="S390" i="1"/>
  <c r="S391" i="1"/>
  <c r="S392" i="1"/>
  <c r="S393" i="1"/>
  <c r="S395" i="1"/>
  <c r="S397" i="1"/>
  <c r="S398" i="1"/>
  <c r="S402" i="1"/>
  <c r="S408" i="1"/>
  <c r="S452" i="1"/>
  <c r="P25" i="1"/>
  <c r="P37" i="1"/>
  <c r="P41" i="1"/>
  <c r="P214" i="1"/>
  <c r="P62" i="1"/>
  <c r="P174" i="1"/>
  <c r="P61" i="1"/>
  <c r="P82" i="1"/>
  <c r="P76" i="1"/>
  <c r="P60" i="1"/>
  <c r="P106" i="1"/>
  <c r="P107" i="1"/>
  <c r="P112" i="1"/>
  <c r="P115" i="1"/>
  <c r="P118" i="1"/>
  <c r="P119" i="1"/>
  <c r="P120" i="1"/>
  <c r="P121" i="1"/>
  <c r="P122" i="1"/>
  <c r="P123" i="1"/>
  <c r="P124" i="1"/>
  <c r="P125" i="1"/>
  <c r="P126" i="1"/>
  <c r="P128" i="1"/>
  <c r="P129" i="1"/>
  <c r="P130" i="1"/>
  <c r="P131" i="1"/>
  <c r="P132" i="1"/>
  <c r="P133" i="1"/>
  <c r="P134" i="1"/>
  <c r="P135" i="1"/>
  <c r="P175" i="1"/>
  <c r="P184" i="1"/>
  <c r="P426" i="1"/>
  <c r="P245" i="1"/>
  <c r="P327" i="1"/>
  <c r="P186" i="1"/>
  <c r="P265" i="1"/>
  <c r="P266" i="1"/>
  <c r="P267" i="1"/>
  <c r="P268" i="1"/>
  <c r="P269" i="1"/>
  <c r="P270" i="1"/>
  <c r="P271" i="1"/>
  <c r="P272" i="1"/>
  <c r="P282" i="1"/>
  <c r="P286" i="1"/>
  <c r="P287" i="1"/>
  <c r="P293" i="1"/>
  <c r="P294" i="1"/>
  <c r="P295" i="1"/>
  <c r="P318" i="1"/>
  <c r="P348" i="1"/>
  <c r="P351" i="1"/>
  <c r="P356" i="1"/>
  <c r="P360" i="1"/>
  <c r="P361" i="1"/>
  <c r="P371" i="1"/>
  <c r="P375" i="1"/>
  <c r="P382" i="1"/>
  <c r="P384" i="1"/>
  <c r="P385" i="1"/>
  <c r="P386" i="1"/>
  <c r="P387" i="1"/>
  <c r="P388" i="1"/>
  <c r="P389" i="1"/>
  <c r="P390" i="1"/>
  <c r="P391" i="1"/>
  <c r="P392" i="1"/>
  <c r="P393" i="1"/>
  <c r="P395" i="1"/>
  <c r="P397" i="1"/>
  <c r="P398" i="1"/>
  <c r="P402" i="1"/>
  <c r="P408" i="1"/>
  <c r="P452" i="1"/>
  <c r="S87" i="1"/>
  <c r="R87" i="1"/>
  <c r="P87" i="1"/>
  <c r="Q181" i="1" l="1"/>
  <c r="N181" i="1"/>
  <c r="L181" i="1"/>
  <c r="K181" i="1"/>
  <c r="Q59" i="1"/>
  <c r="N59" i="1"/>
  <c r="N455" i="1" s="1"/>
  <c r="L59" i="1"/>
  <c r="L455" i="1" s="1"/>
  <c r="K59" i="1"/>
  <c r="K455" i="1" s="1"/>
  <c r="S181" i="1" l="1"/>
  <c r="P181" i="1"/>
  <c r="R59" i="1"/>
  <c r="T59" i="1" s="1"/>
  <c r="P59" i="1"/>
  <c r="S59" i="1"/>
  <c r="R181" i="1"/>
  <c r="T181" i="1" s="1"/>
  <c r="R25" i="1" l="1"/>
  <c r="Q37" i="1"/>
  <c r="Q41" i="1"/>
  <c r="R41" i="1" s="1"/>
  <c r="T41" i="1" s="1"/>
  <c r="Q214" i="1"/>
  <c r="R214" i="1" s="1"/>
  <c r="T214" i="1" s="1"/>
  <c r="R62" i="1"/>
  <c r="T62" i="1" s="1"/>
  <c r="Q174" i="1"/>
  <c r="R174" i="1" s="1"/>
  <c r="T174" i="1" s="1"/>
  <c r="Q61" i="1"/>
  <c r="R61" i="1" s="1"/>
  <c r="T61" i="1" s="1"/>
  <c r="R82" i="1"/>
  <c r="T82" i="1" s="1"/>
  <c r="R76" i="1"/>
  <c r="T76" i="1" s="1"/>
  <c r="R60" i="1"/>
  <c r="T60" i="1" s="1"/>
  <c r="Q106" i="1"/>
  <c r="R106" i="1" s="1"/>
  <c r="T106" i="1" s="1"/>
  <c r="Q107" i="1"/>
  <c r="R107" i="1" s="1"/>
  <c r="T107" i="1" s="1"/>
  <c r="R112" i="1"/>
  <c r="T112" i="1" s="1"/>
  <c r="Q115" i="1"/>
  <c r="R115" i="1" s="1"/>
  <c r="T115" i="1" s="1"/>
  <c r="Q118" i="1"/>
  <c r="R118" i="1" s="1"/>
  <c r="T118" i="1" s="1"/>
  <c r="R119" i="1"/>
  <c r="T119" i="1" s="1"/>
  <c r="Q120" i="1"/>
  <c r="R120" i="1" s="1"/>
  <c r="T120" i="1" s="1"/>
  <c r="R121" i="1"/>
  <c r="T121" i="1" s="1"/>
  <c r="R122" i="1"/>
  <c r="T122" i="1" s="1"/>
  <c r="R123" i="1"/>
  <c r="T123" i="1" s="1"/>
  <c r="Q124" i="1"/>
  <c r="R124" i="1" s="1"/>
  <c r="T124" i="1" s="1"/>
  <c r="R125" i="1"/>
  <c r="T125" i="1" s="1"/>
  <c r="Q126" i="1"/>
  <c r="R126" i="1" s="1"/>
  <c r="T126" i="1" s="1"/>
  <c r="R128" i="1"/>
  <c r="T128" i="1" s="1"/>
  <c r="Q129" i="1"/>
  <c r="R129" i="1" s="1"/>
  <c r="T129" i="1" s="1"/>
  <c r="Q130" i="1"/>
  <c r="R130" i="1" s="1"/>
  <c r="T130" i="1" s="1"/>
  <c r="R131" i="1"/>
  <c r="T131" i="1" s="1"/>
  <c r="Q132" i="1"/>
  <c r="R132" i="1" s="1"/>
  <c r="T132" i="1" s="1"/>
  <c r="R133" i="1"/>
  <c r="T133" i="1" s="1"/>
  <c r="Q134" i="1"/>
  <c r="R134" i="1" s="1"/>
  <c r="T134" i="1" s="1"/>
  <c r="T135" i="1"/>
  <c r="R175" i="1"/>
  <c r="T175" i="1" s="1"/>
  <c r="R184" i="1"/>
  <c r="T184" i="1" s="1"/>
  <c r="R426" i="1"/>
  <c r="T426" i="1" s="1"/>
  <c r="Q245" i="1"/>
  <c r="R245" i="1" s="1"/>
  <c r="T245" i="1" s="1"/>
  <c r="Q327" i="1"/>
  <c r="R327" i="1" s="1"/>
  <c r="T327" i="1" s="1"/>
  <c r="Q186" i="1"/>
  <c r="R186" i="1" s="1"/>
  <c r="T186" i="1" s="1"/>
  <c r="R265" i="1"/>
  <c r="T265" i="1" s="1"/>
  <c r="Q266" i="1"/>
  <c r="R266" i="1" s="1"/>
  <c r="T266" i="1" s="1"/>
  <c r="Q267" i="1"/>
  <c r="R267" i="1" s="1"/>
  <c r="T267" i="1" s="1"/>
  <c r="Q268" i="1"/>
  <c r="R268" i="1" s="1"/>
  <c r="T268" i="1" s="1"/>
  <c r="Q269" i="1"/>
  <c r="R269" i="1" s="1"/>
  <c r="T269" i="1" s="1"/>
  <c r="Q270" i="1"/>
  <c r="R270" i="1" s="1"/>
  <c r="T270" i="1" s="1"/>
  <c r="Q271" i="1"/>
  <c r="R271" i="1" s="1"/>
  <c r="T271" i="1" s="1"/>
  <c r="Q272" i="1"/>
  <c r="R272" i="1" s="1"/>
  <c r="T272" i="1" s="1"/>
  <c r="R282" i="1"/>
  <c r="T282" i="1" s="1"/>
  <c r="Q286" i="1"/>
  <c r="R286" i="1" s="1"/>
  <c r="T286" i="1" s="1"/>
  <c r="R287" i="1"/>
  <c r="T287" i="1" s="1"/>
  <c r="R293" i="1"/>
  <c r="T293" i="1" s="1"/>
  <c r="R294" i="1"/>
  <c r="T294" i="1" s="1"/>
  <c r="R295" i="1"/>
  <c r="T295" i="1" s="1"/>
  <c r="Q318" i="1"/>
  <c r="R318" i="1" s="1"/>
  <c r="T318" i="1" s="1"/>
  <c r="Q348" i="1"/>
  <c r="R348" i="1" s="1"/>
  <c r="T348" i="1" s="1"/>
  <c r="R351" i="1"/>
  <c r="T351" i="1" s="1"/>
  <c r="Q356" i="1"/>
  <c r="R356" i="1" s="1"/>
  <c r="T356" i="1" s="1"/>
  <c r="R360" i="1"/>
  <c r="T360" i="1" s="1"/>
  <c r="R361" i="1"/>
  <c r="T361" i="1" s="1"/>
  <c r="R371" i="1"/>
  <c r="T371" i="1" s="1"/>
  <c r="R375" i="1"/>
  <c r="T375" i="1" s="1"/>
  <c r="Q382" i="1"/>
  <c r="R382" i="1" s="1"/>
  <c r="T382" i="1" s="1"/>
  <c r="R384" i="1"/>
  <c r="T384" i="1" s="1"/>
  <c r="Q385" i="1"/>
  <c r="R385" i="1" s="1"/>
  <c r="T385" i="1" s="1"/>
  <c r="R386" i="1"/>
  <c r="T386" i="1" s="1"/>
  <c r="Q387" i="1"/>
  <c r="R387" i="1" s="1"/>
  <c r="T387" i="1" s="1"/>
  <c r="Q388" i="1"/>
  <c r="R388" i="1" s="1"/>
  <c r="T388" i="1" s="1"/>
  <c r="Q389" i="1"/>
  <c r="R389" i="1" s="1"/>
  <c r="T389" i="1" s="1"/>
  <c r="Q390" i="1"/>
  <c r="R390" i="1" s="1"/>
  <c r="T390" i="1" s="1"/>
  <c r="Q391" i="1"/>
  <c r="R391" i="1" s="1"/>
  <c r="T391" i="1" s="1"/>
  <c r="Q392" i="1"/>
  <c r="R392" i="1" s="1"/>
  <c r="T392" i="1" s="1"/>
  <c r="Q393" i="1"/>
  <c r="R393" i="1" s="1"/>
  <c r="T393" i="1" s="1"/>
  <c r="Q395" i="1"/>
  <c r="R395" i="1" s="1"/>
  <c r="T395" i="1" s="1"/>
  <c r="R397" i="1"/>
  <c r="T397" i="1" s="1"/>
  <c r="R398" i="1"/>
  <c r="T398" i="1" s="1"/>
  <c r="Q402" i="1"/>
  <c r="R402" i="1" s="1"/>
  <c r="T402" i="1" s="1"/>
  <c r="R408" i="1"/>
  <c r="T408" i="1" s="1"/>
  <c r="Q452" i="1"/>
  <c r="R452" i="1" s="1"/>
  <c r="T452" i="1" s="1"/>
  <c r="Q455" i="1" l="1"/>
  <c r="T25" i="1"/>
  <c r="R37" i="1"/>
  <c r="T37" i="1" s="1"/>
  <c r="T87" i="1"/>
  <c r="R455" i="1" l="1"/>
  <c r="S321" i="1"/>
  <c r="S455" i="1" s="1"/>
  <c r="P321" i="1"/>
  <c r="P455" i="1" s="1"/>
</calcChain>
</file>

<file path=xl/sharedStrings.xml><?xml version="1.0" encoding="utf-8"?>
<sst xmlns="http://schemas.openxmlformats.org/spreadsheetml/2006/main" count="1570" uniqueCount="576">
  <si>
    <t>Total Retenciones y Aportes</t>
  </si>
  <si>
    <t>Estatus</t>
  </si>
  <si>
    <t>Seguro de Pensión (9.97%)</t>
  </si>
  <si>
    <t>Aportes Patronal</t>
  </si>
  <si>
    <t>Empleado (2.87%)</t>
  </si>
  <si>
    <t>Empleado (3.04%)</t>
  </si>
  <si>
    <t>Patronal (7.09%)</t>
  </si>
  <si>
    <t xml:space="preserve">No. </t>
  </si>
  <si>
    <t>Sub-total TSS</t>
  </si>
  <si>
    <t xml:space="preserve">Cargo </t>
  </si>
  <si>
    <t>Seguro de Salud (10.53%)</t>
  </si>
  <si>
    <t>Nombre</t>
  </si>
  <si>
    <t>Seguro de Vida</t>
  </si>
  <si>
    <t>Riesgos Laborales
(1.15%)</t>
  </si>
  <si>
    <t>Deducción
Empleado</t>
  </si>
  <si>
    <t>Departamento de Servicios Estudiantiles</t>
  </si>
  <si>
    <t>Sueldo Bruto 
en RD$</t>
  </si>
  <si>
    <t>Sueldo Neto 
en RD$</t>
  </si>
  <si>
    <t>ISR 
Ley 11-92</t>
  </si>
  <si>
    <t>Seguridad Social (Ley No.87-01)</t>
  </si>
  <si>
    <t>Patronal (7.10%)</t>
  </si>
  <si>
    <t>Contratado</t>
  </si>
  <si>
    <t>Fecha de Contrato</t>
  </si>
  <si>
    <t>Desde</t>
  </si>
  <si>
    <t>Hasta</t>
  </si>
  <si>
    <r>
      <rPr>
        <b/>
        <sz val="10"/>
        <color theme="1"/>
        <rFont val="Malgun Gothic"/>
        <family val="2"/>
      </rPr>
      <t>CAPITULO:</t>
    </r>
    <r>
      <rPr>
        <sz val="10"/>
        <color theme="1"/>
        <rFont val="Malgun Gothic"/>
        <family val="2"/>
      </rPr>
      <t xml:space="preserve"> 0206          </t>
    </r>
    <r>
      <rPr>
        <b/>
        <sz val="10"/>
        <color theme="1"/>
        <rFont val="Malgun Gothic"/>
        <family val="2"/>
      </rPr>
      <t xml:space="preserve">SUBCAPITULO: </t>
    </r>
    <r>
      <rPr>
        <sz val="10"/>
        <color theme="1"/>
        <rFont val="Malgun Gothic"/>
        <family val="2"/>
      </rPr>
      <t xml:space="preserve">01        </t>
    </r>
    <r>
      <rPr>
        <b/>
        <sz val="10"/>
        <color theme="1"/>
        <rFont val="Malgun Gothic"/>
        <family val="2"/>
      </rPr>
      <t xml:space="preserve">  DAF: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UE:</t>
    </r>
    <r>
      <rPr>
        <sz val="10"/>
        <color theme="1"/>
        <rFont val="Malgun Gothic"/>
        <family val="2"/>
      </rPr>
      <t xml:space="preserve"> 0010          </t>
    </r>
    <r>
      <rPr>
        <b/>
        <sz val="10"/>
        <color theme="1"/>
        <rFont val="Malgun Gothic"/>
        <family val="2"/>
      </rPr>
      <t xml:space="preserve">PROGRAMA: </t>
    </r>
    <r>
      <rPr>
        <sz val="10"/>
        <color theme="1"/>
        <rFont val="Malgun Gothic"/>
        <family val="2"/>
      </rPr>
      <t xml:space="preserve">16          </t>
    </r>
    <r>
      <rPr>
        <b/>
        <sz val="10"/>
        <color theme="1"/>
        <rFont val="Malgun Gothic"/>
        <family val="2"/>
      </rPr>
      <t xml:space="preserve">SUBPROGRAMA: </t>
    </r>
    <r>
      <rPr>
        <sz val="10"/>
        <color theme="1"/>
        <rFont val="Malgun Gothic"/>
        <family val="2"/>
      </rPr>
      <t xml:space="preserve">01         </t>
    </r>
    <r>
      <rPr>
        <b/>
        <sz val="10"/>
        <color theme="1"/>
        <rFont val="Malgun Gothic"/>
        <family val="2"/>
      </rPr>
      <t xml:space="preserve"> PROYECTO:</t>
    </r>
    <r>
      <rPr>
        <sz val="10"/>
        <color theme="1"/>
        <rFont val="Malgun Gothic"/>
        <family val="2"/>
      </rPr>
      <t xml:space="preserve"> 00          </t>
    </r>
    <r>
      <rPr>
        <b/>
        <sz val="10"/>
        <color theme="1"/>
        <rFont val="Malgun Gothic"/>
        <family val="2"/>
      </rPr>
      <t>ACTIVIDAD</t>
    </r>
    <r>
      <rPr>
        <sz val="10"/>
        <color theme="1"/>
        <rFont val="Malgun Gothic"/>
        <family val="2"/>
      </rPr>
      <t xml:space="preserve">: 0001         </t>
    </r>
    <r>
      <rPr>
        <b/>
        <sz val="10"/>
        <color theme="1"/>
        <rFont val="Malgun Gothic"/>
        <family val="2"/>
      </rPr>
      <t xml:space="preserve"> CUENTA:</t>
    </r>
    <r>
      <rPr>
        <sz val="10"/>
        <color theme="1"/>
        <rFont val="Malgun Gothic"/>
        <family val="2"/>
      </rPr>
      <t xml:space="preserve"> 2.1.1.2.10          </t>
    </r>
    <r>
      <rPr>
        <b/>
        <sz val="10"/>
        <color theme="1"/>
        <rFont val="Malgun Gothic"/>
        <family val="2"/>
      </rPr>
      <t>FONDO</t>
    </r>
    <r>
      <rPr>
        <sz val="10"/>
        <color theme="1"/>
        <rFont val="Malgun Gothic"/>
        <family val="2"/>
      </rPr>
      <t>: 0100</t>
    </r>
  </si>
  <si>
    <t>Departamento de Comunicaciones</t>
  </si>
  <si>
    <t>Encargado</t>
  </si>
  <si>
    <t>Encargado (A)</t>
  </si>
  <si>
    <t>Abogado</t>
  </si>
  <si>
    <t>Paralegal</t>
  </si>
  <si>
    <t>División de Litigios</t>
  </si>
  <si>
    <t>Analista De Recursos Humanos</t>
  </si>
  <si>
    <t>Glenda Jimenez Alvarado</t>
  </si>
  <si>
    <t>Daniel Jeffrey Quezada Romero</t>
  </si>
  <si>
    <t>Auxiliar De Contabilidad</t>
  </si>
  <si>
    <t>Contador</t>
  </si>
  <si>
    <t>Ana Teresa Rodriguez Florentino</t>
  </si>
  <si>
    <t>Reyita De Los Santos Mesa</t>
  </si>
  <si>
    <t xml:space="preserve">Yaneira Alexandra Robles Moreno De </t>
  </si>
  <si>
    <t>Allennis Danneris Alcantara Feliz</t>
  </si>
  <si>
    <t>Tecnico</t>
  </si>
  <si>
    <t>Aridelfi Montero Montero</t>
  </si>
  <si>
    <t>Betania Hidalisa Segura Sanchez</t>
  </si>
  <si>
    <t>Cinthia Elizabeth Cuevas Vargas</t>
  </si>
  <si>
    <t>Hector Rafael Villalona Quezada</t>
  </si>
  <si>
    <t>Maria Celeste Ruiz Paulino</t>
  </si>
  <si>
    <t>Rosa Margarita Santana Rosario</t>
  </si>
  <si>
    <t>Wendy Delia Vidal Lance</t>
  </si>
  <si>
    <t>Yanuary Sanchez Figuereo</t>
  </si>
  <si>
    <t>Rosilvia Maria Moya Brea</t>
  </si>
  <si>
    <t>División de Transportación</t>
  </si>
  <si>
    <t>Sección de Mantenimiento y Seguridad Planta Física</t>
  </si>
  <si>
    <t>Josias Lantigua Alcantara</t>
  </si>
  <si>
    <t>Tecnico De Compras</t>
  </si>
  <si>
    <t>División de Compras</t>
  </si>
  <si>
    <t>Claudio Familia Vallejo</t>
  </si>
  <si>
    <t>Angel Manuel Tejeda Tejada</t>
  </si>
  <si>
    <t>Soporte Tecnico</t>
  </si>
  <si>
    <t>Departamento Aseguramiento de la Calidad de los Alimentos</t>
  </si>
  <si>
    <t>Santa Ysabel Abad Beltran</t>
  </si>
  <si>
    <t>Enmanuel Valdez Alcantara</t>
  </si>
  <si>
    <t>Pamela Anyinet Mejia Taveras</t>
  </si>
  <si>
    <t>Departamento de Nutrición</t>
  </si>
  <si>
    <t>Yeni Miguelina Martes Montero</t>
  </si>
  <si>
    <t>Ruth Yojaira Cairo Monegro de Rodri</t>
  </si>
  <si>
    <t>División de Salud Bucal</t>
  </si>
  <si>
    <t>Nancy Gissett Paredes Rodriguez</t>
  </si>
  <si>
    <t>Odontologo Escolar</t>
  </si>
  <si>
    <t>Casiris Miguel Roman</t>
  </si>
  <si>
    <t xml:space="preserve">Tecnico De Calidad Y Empaque </t>
  </si>
  <si>
    <t>División de Apoyo Estudiantil</t>
  </si>
  <si>
    <t>Veronica Liberato Ramos</t>
  </si>
  <si>
    <t>Francina Maria Rodriguez Osoria</t>
  </si>
  <si>
    <t>Marleny Paulino Santos</t>
  </si>
  <si>
    <t>Martha Maria Nuñez Fernandez</t>
  </si>
  <si>
    <t>Maria Luisa Santos Rosario</t>
  </si>
  <si>
    <t>Luis Omar Santiago Mosquea</t>
  </si>
  <si>
    <t>Mirnaliz Herrera Estevez</t>
  </si>
  <si>
    <t>Milthon Paniagua Delgado</t>
  </si>
  <si>
    <t>Loida Eunice Leonardo Rijo</t>
  </si>
  <si>
    <t>Coordinador Adm</t>
  </si>
  <si>
    <t>Tecnico Adm</t>
  </si>
  <si>
    <t>Tecnico De Servicios Sociales</t>
  </si>
  <si>
    <t>Oficina de Acceso a la Información Pública</t>
  </si>
  <si>
    <t>Departamento de Fiscalización Y Control</t>
  </si>
  <si>
    <t>Departamento de Cooperación Internacional</t>
  </si>
  <si>
    <t>Simona Rosa Lantigua</t>
  </si>
  <si>
    <t>Gricelda Mercedes Peña De Candelari</t>
  </si>
  <si>
    <t>Aldro Diaz Natera</t>
  </si>
  <si>
    <t>Dirección de Planificación y Desarrollo</t>
  </si>
  <si>
    <t>Eladio Malaquia Arias Suarez</t>
  </si>
  <si>
    <t>Regional la Vega</t>
  </si>
  <si>
    <t>Regional Nordeste</t>
  </si>
  <si>
    <t>Regional Santiago</t>
  </si>
  <si>
    <t>Regional de Bani</t>
  </si>
  <si>
    <t>Asistente</t>
  </si>
  <si>
    <t>Departamento Gestión de Salud Escolar</t>
  </si>
  <si>
    <t>Dirección de Salud y Servicios Sociales</t>
  </si>
  <si>
    <t>Director (A)</t>
  </si>
  <si>
    <t>Yosvani Cespedes Sabina</t>
  </si>
  <si>
    <t>Administrador de Monitoreo</t>
  </si>
  <si>
    <t>Eduardo Andres Leyba Rosario</t>
  </si>
  <si>
    <t>Ariela Quezada Mora</t>
  </si>
  <si>
    <t>Rafaela Samandra Bernavel Cuevas</t>
  </si>
  <si>
    <t>Rafaelina Beriguete Salvador</t>
  </si>
  <si>
    <t>Martin Simeon Liriano Guzman</t>
  </si>
  <si>
    <t>Auxiiar De Contabilidad</t>
  </si>
  <si>
    <t>Periodista</t>
  </si>
  <si>
    <t>División de Relaciones Públicas</t>
  </si>
  <si>
    <t>Florangel Shantal Quezada Mora</t>
  </si>
  <si>
    <t>Luis Fabio Bonelly Piña</t>
  </si>
  <si>
    <t>Ranyeli Frias Campusano</t>
  </si>
  <si>
    <t>Bernardo Figuereo Guzman</t>
  </si>
  <si>
    <t>Maria Mercedes Torres Guerrero</t>
  </si>
  <si>
    <t>Victor Melo Reyes</t>
  </si>
  <si>
    <t>Xenia Maria Mercado Mejia</t>
  </si>
  <si>
    <t>Taimi Sugely Gonzalez Dominguez</t>
  </si>
  <si>
    <t>Fello Antonio De Leon Valdez</t>
  </si>
  <si>
    <t>Ernesto Abel Martinez Silvestre</t>
  </si>
  <si>
    <t>Lourdes Trinidad Suriel</t>
  </si>
  <si>
    <t>Diagramador</t>
  </si>
  <si>
    <t>Supervisor De Distrito</t>
  </si>
  <si>
    <t>Masculino</t>
  </si>
  <si>
    <t>Femenino</t>
  </si>
  <si>
    <t>Género</t>
  </si>
  <si>
    <t>Regional Barahona</t>
  </si>
  <si>
    <t>Yuderkis Cabral Corcino</t>
  </si>
  <si>
    <t>Yanilda Altagracia Fernandez Baez</t>
  </si>
  <si>
    <t>Ana Paola Moran Rodriguez</t>
  </si>
  <si>
    <t>William Guillermo Perez De Dios</t>
  </si>
  <si>
    <t>Yslandy Yunilda Rodriguez Valerio</t>
  </si>
  <si>
    <t>Angela Melissa Tavarez Blanco</t>
  </si>
  <si>
    <t>Esther Martinez De La Rosa</t>
  </si>
  <si>
    <t>Adamilca Franco Quezada</t>
  </si>
  <si>
    <t>Técnico De Comunicaciones</t>
  </si>
  <si>
    <t>Ruddy Miranda Peña</t>
  </si>
  <si>
    <t>Purisima Altagracia Sosa De Arias</t>
  </si>
  <si>
    <t>Clark Roy Familia Mejia</t>
  </si>
  <si>
    <t>Factima De La Cruz Brazoban</t>
  </si>
  <si>
    <t>Juan Emilio Tavarez Reyes</t>
  </si>
  <si>
    <t>Juan Carlos Lopez Lopez</t>
  </si>
  <si>
    <t>Jesusa Sanchez Sanchez</t>
  </si>
  <si>
    <t>Luis Alberto Bocio Diaz</t>
  </si>
  <si>
    <t>Administrador De Red</t>
  </si>
  <si>
    <t>Analista Legal</t>
  </si>
  <si>
    <t>Sularka Maribel Perez Gomez</t>
  </si>
  <si>
    <t xml:space="preserve">Oresty Teodora Del Socorro De Leon </t>
  </si>
  <si>
    <t>Rosalba Maria Payamps Cepeda</t>
  </si>
  <si>
    <t>Juan Bautista Silven Javier</t>
  </si>
  <si>
    <t>Johan Manuel De Oleo Jerez</t>
  </si>
  <si>
    <t>Ramona Eridania Medina Michel</t>
  </si>
  <si>
    <t>Enmanuel Feliz Espinal</t>
  </si>
  <si>
    <t>Promotor Social</t>
  </si>
  <si>
    <t>Sara Milagros Pimentel Garcia</t>
  </si>
  <si>
    <t>Publicista</t>
  </si>
  <si>
    <t>Gendy Abismael De Oleo Montero</t>
  </si>
  <si>
    <t>Soporte Técnico Informático</t>
  </si>
  <si>
    <t>Daisy Yoselina Cerda Alvarez</t>
  </si>
  <si>
    <t>División de Capacitación y Desarrollo</t>
  </si>
  <si>
    <t>Departamento Formulación Monitoreo Y Evaluación de PPP</t>
  </si>
  <si>
    <t>Ashley Michelle Franco Dominguez</t>
  </si>
  <si>
    <t>Mercedes Elizabeth Peña Carrasco</t>
  </si>
  <si>
    <t>Rina Bel De Los Santos Sanchez</t>
  </si>
  <si>
    <t>Massiel Judit Genao De Los Santos</t>
  </si>
  <si>
    <t>División de Salud Auditiva</t>
  </si>
  <si>
    <t>Anyeli Maria Hernandez De Jesus</t>
  </si>
  <si>
    <t>Técnico De Contabilidad</t>
  </si>
  <si>
    <t>División de Tesorería</t>
  </si>
  <si>
    <t>Otros</t>
  </si>
  <si>
    <t>Descuentos</t>
  </si>
  <si>
    <t>Gisela Maria Tavarez Peña</t>
  </si>
  <si>
    <t>Analista De Desarrollo Institucional Y Calidad En la Gestion</t>
  </si>
  <si>
    <t>Angel Joel Soriano Benitez</t>
  </si>
  <si>
    <t>Francisco Alberto Rodriguez Peña</t>
  </si>
  <si>
    <t>Oscar Jesus Pozo Payano</t>
  </si>
  <si>
    <t>Encarcado De Tecnologia</t>
  </si>
  <si>
    <t>Abrahan Stalyn Plata Mejia</t>
  </si>
  <si>
    <t>Amparo Montero Rivera</t>
  </si>
  <si>
    <t>Ana Delly Moquete Bello</t>
  </si>
  <si>
    <t>Ana Isabel Montero Montes De Oca</t>
  </si>
  <si>
    <t>Ana Silvia Torres Peña</t>
  </si>
  <si>
    <t>Anny Yanette Casado Arias</t>
  </si>
  <si>
    <t>Betsy Yasira Reyes Nieve</t>
  </si>
  <si>
    <t>Elvys Mharcell Crullon Ruiz</t>
  </si>
  <si>
    <t>Estarlin Arsenio Taveras Laureano</t>
  </si>
  <si>
    <t xml:space="preserve">Gerard Radhames De Los Santos Valdez </t>
  </si>
  <si>
    <t>Israel Rosey Perez</t>
  </si>
  <si>
    <t>Juan Antonio Lora Aguasvivas</t>
  </si>
  <si>
    <t>Larissa Leomary Garcia Acosta</t>
  </si>
  <si>
    <t>Limbert Junior Perez Peña</t>
  </si>
  <si>
    <t>Analista De Presupuesto</t>
  </si>
  <si>
    <t>Martina De La Cruz Pinales</t>
  </si>
  <si>
    <t>Mayerlin Margarita Javier Liriano</t>
  </si>
  <si>
    <t>Ana Chavely Valdez</t>
  </si>
  <si>
    <t>Juana Ivelisse De Los Santos Nin</t>
  </si>
  <si>
    <t>Kimberly Erismel Castro Matos</t>
  </si>
  <si>
    <t>Mario Rafael Peña Frica</t>
  </si>
  <si>
    <t>Prisila Ortega Guzman</t>
  </si>
  <si>
    <t>Tania Beatriz Jaquez De Lara</t>
  </si>
  <si>
    <t>Ysamar Matos Pantaleon</t>
  </si>
  <si>
    <t xml:space="preserve">Ada Yris Esteves De Los Santos </t>
  </si>
  <si>
    <t>Adrian Stewar Roa Espinosa</t>
  </si>
  <si>
    <t>Analista De Proyecto</t>
  </si>
  <si>
    <t>Albelis Heredia Abreu</t>
  </si>
  <si>
    <t>Tecnico Analista De Compras Y Contrataciones</t>
  </si>
  <si>
    <t xml:space="preserve">Angel F Miguel Sebastian Rodriguez    </t>
  </si>
  <si>
    <t>Clara Pastora Pimentel Candelario</t>
  </si>
  <si>
    <t>Elizabeth Margarita Frias Nuñez</t>
  </si>
  <si>
    <t>Emelinda Guerrero Vallejo</t>
  </si>
  <si>
    <t xml:space="preserve">Regional San Juan </t>
  </si>
  <si>
    <t>Ernesto Vantroy De Jesus Olmos</t>
  </si>
  <si>
    <t>Euclides Hiraldo Vargas</t>
  </si>
  <si>
    <t>Isabel Cristina Mendez De Diaz</t>
  </si>
  <si>
    <t>Jeimy Marte German</t>
  </si>
  <si>
    <t>Kenia Libertina Lopez Gomez</t>
  </si>
  <si>
    <t>Laura Esther Concepcion Paulino</t>
  </si>
  <si>
    <t>Analista De Medios Digitales</t>
  </si>
  <si>
    <t xml:space="preserve">Promotor Social </t>
  </si>
  <si>
    <t>Martha Marina Diaz De Luna</t>
  </si>
  <si>
    <t>Maryeris Alvarez Natera</t>
  </si>
  <si>
    <t xml:space="preserve">Tecnico De Servicios Sociales </t>
  </si>
  <si>
    <t>Mia Espinosa Urbaez</t>
  </si>
  <si>
    <t>Rafael Veras Chacon</t>
  </si>
  <si>
    <t xml:space="preserve">Raquel Cristina Asensio Rivas </t>
  </si>
  <si>
    <t xml:space="preserve">Wendy Alexandra Encarnacion Nin </t>
  </si>
  <si>
    <t xml:space="preserve">Anyibel De La Cruz De La Rosa </t>
  </si>
  <si>
    <t>Elba Luisa Roa Roa</t>
  </si>
  <si>
    <t>Francisco Samuel Vegazo Fanith</t>
  </si>
  <si>
    <t>Greisy Catiuska Santana Baez</t>
  </si>
  <si>
    <t>Analista De Relaciones Internacional</t>
  </si>
  <si>
    <t>Guillermo Ivan De Jesus Santana</t>
  </si>
  <si>
    <t>Jocelyn Altagracia Salas Del Orbe</t>
  </si>
  <si>
    <t>Juan Francisco Vidal Manzanillo</t>
  </si>
  <si>
    <t>Judith Esther Pimentel Martinez</t>
  </si>
  <si>
    <t>Laura Jacqueline Frias Fabian</t>
  </si>
  <si>
    <t>Tecnicos De Equipos Dentales</t>
  </si>
  <si>
    <t>Leandro Caraballo</t>
  </si>
  <si>
    <t xml:space="preserve"> Analista De Compras Y Contrataciones</t>
  </si>
  <si>
    <t>Marina Mendoza Gutirrez</t>
  </si>
  <si>
    <t>Mario Guillermo Dujarric Diaz</t>
  </si>
  <si>
    <t>Nadia Ynes Rosario Mercedes</t>
  </si>
  <si>
    <t>Raul Almanzar</t>
  </si>
  <si>
    <t>Ruth Elizabeth Payano Nuñez</t>
  </si>
  <si>
    <t>Sonalis Marleny Lagares Santana</t>
  </si>
  <si>
    <t>Audrey Rosanna Lora De Cabrera</t>
  </si>
  <si>
    <t xml:space="preserve">Darnellis Rosario Belen </t>
  </si>
  <si>
    <t>Dhariana Figueroa Villar</t>
  </si>
  <si>
    <t>Elizabeth De Paula Nuñez</t>
  </si>
  <si>
    <t>Isabel Martinez Brito</t>
  </si>
  <si>
    <t>Jean Luis Joaquin Hurtado</t>
  </si>
  <si>
    <t>Jorge Michael Henriquez Robles</t>
  </si>
  <si>
    <t>Jose Miguel Linares</t>
  </si>
  <si>
    <t>Kathy Almonte Martinez</t>
  </si>
  <si>
    <t>Librada Dinorah Vidal Reyes</t>
  </si>
  <si>
    <t>Michael Zabala Cuello</t>
  </si>
  <si>
    <t>Noely Franchesca Reynoso Vargas</t>
  </si>
  <si>
    <t>Omar Eduardo Guzman Muñoz</t>
  </si>
  <si>
    <t>Rebeca Lugo Peña</t>
  </si>
  <si>
    <t xml:space="preserve">Somery Marina Batista Acencio </t>
  </si>
  <si>
    <t>Oficial De Acceso A La Información</t>
  </si>
  <si>
    <t>Ana Romilda Suero Fanini De Inoa</t>
  </si>
  <si>
    <t>Candy Giselle De Leon Ubri</t>
  </si>
  <si>
    <t>Carla Pendones Castillo</t>
  </si>
  <si>
    <t>Carlos Rafael Hernandez Reyes</t>
  </si>
  <si>
    <t>Cesar Neftali Carraco Soto</t>
  </si>
  <si>
    <t>Jonatan Aglisberto Cabrera Peguero</t>
  </si>
  <si>
    <t>Luis Abel Nuñez Martinez</t>
  </si>
  <si>
    <t>Cornelio Florian Mateo</t>
  </si>
  <si>
    <t>Alejandra Abreu De Banks</t>
  </si>
  <si>
    <t>Altagracia Sobeida Arias Calderon</t>
  </si>
  <si>
    <t>Anacely Berenice Gomez Martinez</t>
  </si>
  <si>
    <t>Tecnico De Datos Estadisticos</t>
  </si>
  <si>
    <t>Dalila Noemi Padilla De Diaz</t>
  </si>
  <si>
    <t>Dauris Antonio Santana Arias</t>
  </si>
  <si>
    <t>Elvira Mercedes Polanco Cuevas</t>
  </si>
  <si>
    <t>Analista De Nutricion Escolar</t>
  </si>
  <si>
    <t>Gioberta Yaritin Tavarez De Gutierr</t>
  </si>
  <si>
    <t>Hugo Alfonzo Paulino Guzman</t>
  </si>
  <si>
    <t>Jennifer Altagracia Mata Vega</t>
  </si>
  <si>
    <t>Kenhichi Sasaki Tabata</t>
  </si>
  <si>
    <t>Lourdes Altagracia Duran Hidalgo</t>
  </si>
  <si>
    <t>Luisa Fernanda Sanchez Tapia</t>
  </si>
  <si>
    <t>Luisa Josefina Luna Castellanos</t>
  </si>
  <si>
    <t>Director (A) Financiera</t>
  </si>
  <si>
    <t>Maria Esther Garcia Garcia</t>
  </si>
  <si>
    <t>Mariel Isabel De Leon Sanchez</t>
  </si>
  <si>
    <t>Miguel Ernesto Gabriel Lera</t>
  </si>
  <si>
    <t>Pablo Ismael Sanchez Rijo</t>
  </si>
  <si>
    <t>Patricia Leines Thomas Dominguez</t>
  </si>
  <si>
    <t>Randy Antonio Hubiere Gomez</t>
  </si>
  <si>
    <t>Yahaira Garcia Batista</t>
  </si>
  <si>
    <t>Yenny Isaura Aristy Melo</t>
  </si>
  <si>
    <t>Departamento de Registro, Control y Nómina de Personal</t>
  </si>
  <si>
    <t>Dirección Financiera</t>
  </si>
  <si>
    <t>Deparmento de Contabilidad</t>
  </si>
  <si>
    <t>Deparmento de Servicios Generales</t>
  </si>
  <si>
    <t>Departamento de Operaciones</t>
  </si>
  <si>
    <t>Jordani Daniel Cancu</t>
  </si>
  <si>
    <t>Departamento de Elaboración de Documentos Legales</t>
  </si>
  <si>
    <t xml:space="preserve">Departamento de Desarrollo Institucional </t>
  </si>
  <si>
    <t>Dirección de Tecnología de la Información Y Comunicación</t>
  </si>
  <si>
    <t>Dirección de Formulación y Evaluación Nutricional</t>
  </si>
  <si>
    <t>Dirección de Gestión Alimentaria</t>
  </si>
  <si>
    <t>Ana Regina Flores Martinez</t>
  </si>
  <si>
    <t>Analista Finaciero</t>
  </si>
  <si>
    <t>Carlos Alexander Montilla Tejeda</t>
  </si>
  <si>
    <t>Soporte Técnio informático</t>
  </si>
  <si>
    <t>Asis Bianeiri Vargas</t>
  </si>
  <si>
    <t>Daneury Gonzalez Perez</t>
  </si>
  <si>
    <t>Adalgisa Perez Suriel</t>
  </si>
  <si>
    <t>Beatriz Feliz Santos</t>
  </si>
  <si>
    <t>Frederic Alberto Montilla Cruz</t>
  </si>
  <si>
    <t>Genesis Nazaret Villafaña Sepulveda</t>
  </si>
  <si>
    <t>Handel Keiser Matos Alcantara</t>
  </si>
  <si>
    <t>Sección de Mayordomía</t>
  </si>
  <si>
    <t>Israel Garcia Ureña</t>
  </si>
  <si>
    <t>Ivelquis Anagel Silverio Paniagua</t>
  </si>
  <si>
    <t>Jeimy Arlethy Corcino Laureano</t>
  </si>
  <si>
    <t>Jose Bernardo De Js. Garcia Diaz</t>
  </si>
  <si>
    <t>Josefina Medina Juan Luis</t>
  </si>
  <si>
    <t>Linette Fernanda Lara Garcia</t>
  </si>
  <si>
    <t>Lourdes Inmaculada Sanchez Crisosto</t>
  </si>
  <si>
    <t>Mary Esther De Los Santos Payano</t>
  </si>
  <si>
    <t>Michelle Taveras De León</t>
  </si>
  <si>
    <t>Pamela Cavallari Guerrero</t>
  </si>
  <si>
    <t>Rosaura Brito Brito</t>
  </si>
  <si>
    <t>Werlin Handerson De Los Santos Tibu</t>
  </si>
  <si>
    <t>Yassiel Margarita Diaz Casado</t>
  </si>
  <si>
    <t>Yomaira Altagracia Tejeda Castillo</t>
  </si>
  <si>
    <t>Encargado (A) de la división</t>
  </si>
  <si>
    <t>Analista De Fiscalizacion Y Control</t>
  </si>
  <si>
    <t>Analista De Fscalizacion y Control</t>
  </si>
  <si>
    <t>Dirección Jurídica</t>
  </si>
  <si>
    <t>Dirección de Recursos Humanos</t>
  </si>
  <si>
    <t xml:space="preserve">Encargado </t>
  </si>
  <si>
    <t>Analista De Planificacion Y Desarrollo</t>
  </si>
  <si>
    <t>Tecnico Analista En Compras Y Contrataciones</t>
  </si>
  <si>
    <t>Analista De Compras y Contrataciones</t>
  </si>
  <si>
    <t>Analista De Sistemas Informaticos</t>
  </si>
  <si>
    <t>Inspector De Aseguramiento De la Calidad</t>
  </si>
  <si>
    <t xml:space="preserve">Analista De Seguimiento </t>
  </si>
  <si>
    <t>Coordinador (A) Regional De Nutrición</t>
  </si>
  <si>
    <t>Tecnico De Alimentacion Escolar</t>
  </si>
  <si>
    <t xml:space="preserve">Tecnico De Oper. Programa De Alimentación </t>
  </si>
  <si>
    <t>Analista De Seguimiento</t>
  </si>
  <si>
    <t>Tecnico De Opr. programa de Alimentación</t>
  </si>
  <si>
    <t>Deparmento de Seguimiento al Servicio de Alimentación</t>
  </si>
  <si>
    <t>Coordinador (A) Regional de Salud y Servicios Sociales</t>
  </si>
  <si>
    <t>Coordinador (a) del Programa de Transporte Estudiantil</t>
  </si>
  <si>
    <t>Coordinador  (a) del Programa de Becas Estudiantiles</t>
  </si>
  <si>
    <t>Coordinador (A) Programa De Turismo</t>
  </si>
  <si>
    <t>Coordinador  (A) De Uniformes Y Utiles Escolares</t>
  </si>
  <si>
    <t>Coordinador (A)  Adm Regional De Nutrición</t>
  </si>
  <si>
    <t xml:space="preserve">Encargado (A) Regional </t>
  </si>
  <si>
    <t>Agustin Antonio Cabral Ceida</t>
  </si>
  <si>
    <t>Victor Morel Martinez</t>
  </si>
  <si>
    <t>Felix Javier Velez Morel</t>
  </si>
  <si>
    <t>Silvia Nallelis Duran Payams</t>
  </si>
  <si>
    <t>Idania Martinez Gervacio</t>
  </si>
  <si>
    <t>Mabel Carolina Andujar Fructuosos</t>
  </si>
  <si>
    <t>Roselin Garcia Mendez</t>
  </si>
  <si>
    <t>Maritza Fernandez Orozco De Soto</t>
  </si>
  <si>
    <t>Marlenny Peralta Paulino</t>
  </si>
  <si>
    <t>Reynaldo Francisco Tejada Taveras</t>
  </si>
  <si>
    <t>Direccion Administrativa</t>
  </si>
  <si>
    <t>Yeudi Francisca Santos Japa</t>
  </si>
  <si>
    <t>Sección de Archivo Central</t>
  </si>
  <si>
    <t>Franklin Nathanael Zapata Pujols</t>
  </si>
  <si>
    <t>Losenny Paulino Reynoso</t>
  </si>
  <si>
    <t xml:space="preserve">Division de Epidemiologia e Investigacion </t>
  </si>
  <si>
    <t>Mabel Gonzalez Manzueta</t>
  </si>
  <si>
    <t>Maria Luz Lopez Noboa</t>
  </si>
  <si>
    <t>Mario Romero Paniagua Montero</t>
  </si>
  <si>
    <t>Melvin Jose Bejaran Oviedo</t>
  </si>
  <si>
    <t>Whitney Victoria Gutierrez Abreu</t>
  </si>
  <si>
    <t xml:space="preserve">Encargada del Departamento de Desarrollo Institucional </t>
  </si>
  <si>
    <t>Ramona Cabrera Yzquierdo</t>
  </si>
  <si>
    <t>Tecnico de Contabilidad</t>
  </si>
  <si>
    <t>Departamento de Calidad en la Gestion</t>
  </si>
  <si>
    <t>Encargada</t>
  </si>
  <si>
    <t>Division De Atencion Al Usuario</t>
  </si>
  <si>
    <t>Cianelda Yiroky Romero Almonte</t>
  </si>
  <si>
    <t>Suleidy Corniel Almonte</t>
  </si>
  <si>
    <t>Analista De Seg Al Servicio Del Programa Alimentacion Escolar</t>
  </si>
  <si>
    <t>Agridalirvis Vargas Smith</t>
  </si>
  <si>
    <t>Yudy Nieve Espinosa Mejia</t>
  </si>
  <si>
    <t>Gloria Morillo Cipion</t>
  </si>
  <si>
    <t>Elisa Jacqueline Pimentel Perez</t>
  </si>
  <si>
    <t>Simon Bolivar Ogando Montero</t>
  </si>
  <si>
    <t>Juan Guzman Marte</t>
  </si>
  <si>
    <t>Regional Santo Domingo</t>
  </si>
  <si>
    <t>Sahira Altagracia Manzano Medrano</t>
  </si>
  <si>
    <t>Dilenia Emilia Reyes Tapia</t>
  </si>
  <si>
    <t>Diseñador De Productos</t>
  </si>
  <si>
    <t>Regional Monte Cristi</t>
  </si>
  <si>
    <t>Aracelys Peralta Vasquez</t>
  </si>
  <si>
    <t>Reginal San Pedro de Macoris</t>
  </si>
  <si>
    <t>Yubelkis Astacio Lopez</t>
  </si>
  <si>
    <t>Carlos Jose De Leon Marte</t>
  </si>
  <si>
    <t>Jose Alberto Tejada Santos</t>
  </si>
  <si>
    <t>Jose Alfonso Espaillat Candelier</t>
  </si>
  <si>
    <t>Ada Carolina Almonte De Regalado</t>
  </si>
  <si>
    <t>Inspector De Aseguramiento De la Calidad de los Alimentos</t>
  </si>
  <si>
    <t>Yuridia Desiree Guerrero Garcia</t>
  </si>
  <si>
    <t>Francisco Javier Jimenez Cabreja</t>
  </si>
  <si>
    <t>Alexander Ramona Monegro Gonzalez</t>
  </si>
  <si>
    <t>Hector Montero Reyes</t>
  </si>
  <si>
    <t>Alexandra Rodriguez Bencosme</t>
  </si>
  <si>
    <t>Regional Puerto Plata</t>
  </si>
  <si>
    <t>Jeury Jaziel Minaya Rivero</t>
  </si>
  <si>
    <t>Jessica Maria Jimenez Guzman</t>
  </si>
  <si>
    <t>Wendy Salvador Medina Alvarez</t>
  </si>
  <si>
    <t>Marino Paulino Lizardo</t>
  </si>
  <si>
    <t>Makendy Diaz Guerrier</t>
  </si>
  <si>
    <t>Soporte De Usuario</t>
  </si>
  <si>
    <t>Departamento de Desarrollo E Implementacion De Sistema</t>
  </si>
  <si>
    <t>Jordin Jose Rosario Cespedes</t>
  </si>
  <si>
    <t>Programador De Computadora</t>
  </si>
  <si>
    <t>Elida De Jesus</t>
  </si>
  <si>
    <t>Antropometra</t>
  </si>
  <si>
    <t>Analista</t>
  </si>
  <si>
    <t xml:space="preserve">Analista </t>
  </si>
  <si>
    <t>Sección de Correspondencia</t>
  </si>
  <si>
    <t xml:space="preserve">Departamento de Compras Y Contrataciones </t>
  </si>
  <si>
    <t>Analista  De Compras Y Contrataciones</t>
  </si>
  <si>
    <t>Stalcy Beatriz Agesta Gonzalez</t>
  </si>
  <si>
    <t>Marlenys Elizabeth Baez Perez</t>
  </si>
  <si>
    <t>Evelyn Mercedes Cruz Hiciano</t>
  </si>
  <si>
    <t>Editor</t>
  </si>
  <si>
    <t>Regional Azua</t>
  </si>
  <si>
    <t>Anabel Diaz Garcia</t>
  </si>
  <si>
    <t>Jhon Grau Perez Diaz</t>
  </si>
  <si>
    <t>Yaneurys Bienvenido Sencion Perez</t>
  </si>
  <si>
    <t>Marlin Esther Vasquez Guzman</t>
  </si>
  <si>
    <t>Wanda Jasmin Cordero Alvarez</t>
  </si>
  <si>
    <t>Rafael Andres Socias Garcia</t>
  </si>
  <si>
    <t>División de Participación Social</t>
  </si>
  <si>
    <t>Ramon Emilio Rodriguez Baez</t>
  </si>
  <si>
    <t>Coordinador(A) Administrativo</t>
  </si>
  <si>
    <t>Regional San Cristobal</t>
  </si>
  <si>
    <t>Gema Caridad De Los Milagros Gallar</t>
  </si>
  <si>
    <t>Jose Alberto Corporan Diaz</t>
  </si>
  <si>
    <t>Raysa Vickiana Vizcaino Sanchez</t>
  </si>
  <si>
    <t>Francisco Morales Feliz</t>
  </si>
  <si>
    <t>Miguel Angel Guerrero Martinez</t>
  </si>
  <si>
    <t>Division de inspeccion y Verificacion A Proveedores</t>
  </si>
  <si>
    <t>Departamento de Administracion de Servicios TIC</t>
  </si>
  <si>
    <t>Regional De Bahoruco</t>
  </si>
  <si>
    <t>Miguelina De Los Milagros Guerrero</t>
  </si>
  <si>
    <t>Arnord Peña Trinidad</t>
  </si>
  <si>
    <t>Zacarias Romero Figuereo</t>
  </si>
  <si>
    <t>Carmen Acosta Avila</t>
  </si>
  <si>
    <t>Yosel Dohertys De Jesus Perez</t>
  </si>
  <si>
    <t>Nelsy Cristina Rodriguez Genao</t>
  </si>
  <si>
    <t>Andy Javier Muñoz Castillo</t>
  </si>
  <si>
    <t>Carlos Jose Feliz Uribe</t>
  </si>
  <si>
    <t>División de Control Financiero</t>
  </si>
  <si>
    <t>Ambar Yamilet Cruz Hernandez</t>
  </si>
  <si>
    <t>División de Fiscalizacion De Transferencia A Centros Educativos</t>
  </si>
  <si>
    <t>Regional La Altagracia</t>
  </si>
  <si>
    <t>Ruben Antonio Moni Pepen</t>
  </si>
  <si>
    <t>Leiris Gechanis Batista Perez</t>
  </si>
  <si>
    <t>Regional Independencia</t>
  </si>
  <si>
    <t>Regional Maria Trinidad Sanchez</t>
  </si>
  <si>
    <t>Martha Esther Carela Willmore</t>
  </si>
  <si>
    <t>licet Manzueta Adames</t>
  </si>
  <si>
    <t>Melanie Patricia Hiciano Saenz</t>
  </si>
  <si>
    <t>Ana Celia Nuñez Sanchez</t>
  </si>
  <si>
    <t>Jens Luis Baez Reyes</t>
  </si>
  <si>
    <t>Regional Monte Plata</t>
  </si>
  <si>
    <t>Florangel Hidalgo Heredia</t>
  </si>
  <si>
    <t>Jose Luis Santos Jimenez</t>
  </si>
  <si>
    <t>Luis Maria Lopez Morel</t>
  </si>
  <si>
    <t>Yohamny Josefina Almonte Gonzalez</t>
  </si>
  <si>
    <t>Regional Valverde</t>
  </si>
  <si>
    <t>Dennise Masiel Jimenez</t>
  </si>
  <si>
    <t>Ramon Fermin Cruz Moya</t>
  </si>
  <si>
    <t>Regional San Francisco de Macoris</t>
  </si>
  <si>
    <t>Luis Raul Cunillera Demorizi</t>
  </si>
  <si>
    <t>Ana Catherine De La Cruz Garcia</t>
  </si>
  <si>
    <t>Bianca Bejaran Español</t>
  </si>
  <si>
    <t>Raisa Rincon De Gomez</t>
  </si>
  <si>
    <t>Luis Felipe Reyes Bejaran</t>
  </si>
  <si>
    <t>Francisco Jose Aponte Pons</t>
  </si>
  <si>
    <t>Paola Maria Rosario Maria</t>
  </si>
  <si>
    <t xml:space="preserve">Harlyn Manuel Polanco Corporan </t>
  </si>
  <si>
    <t>Jorge Luis Minaya De La Cruz</t>
  </si>
  <si>
    <t>Yunior Miguel Bonilla Rodriguez</t>
  </si>
  <si>
    <t>Analista de Planificación y Desarrollo</t>
  </si>
  <si>
    <t>Dayanna Montas Ortiz</t>
  </si>
  <si>
    <t>Ada Virginia Soto Robles</t>
  </si>
  <si>
    <t>Division de Licitaciones</t>
  </si>
  <si>
    <t>Coordinador(A) Regional De Aseguramiento de la Calidad de los Alimentos</t>
  </si>
  <si>
    <t>Tecnico De Oper. Programa De Alimentación Escolar</t>
  </si>
  <si>
    <t>Soporte Técnio Informático</t>
  </si>
  <si>
    <t>Alexis Terrero Medrano</t>
  </si>
  <si>
    <t xml:space="preserve">Cynthian Pamela Batista Sandoval </t>
  </si>
  <si>
    <t>Division de Eventos y Protocolo</t>
  </si>
  <si>
    <t>Waleska Sibelis Guerrero Caraballo</t>
  </si>
  <si>
    <t>Nómina Personal Temporal  Agosto  2023</t>
  </si>
  <si>
    <t>Rosanna Leticia Alberto Pérez</t>
  </si>
  <si>
    <t>Responsable De La Oficina De Acceso A la Información</t>
  </si>
  <si>
    <t>Jansel Javier Sánchez De La Cruz</t>
  </si>
  <si>
    <t>Victoria Regina Ramírez Batista</t>
  </si>
  <si>
    <t>Felix Alexander Pérez Escolastico</t>
  </si>
  <si>
    <t>Nicauris Alicia Gárcia Paulino</t>
  </si>
  <si>
    <t>Encargada de la división de Eventos y Protocolo</t>
  </si>
  <si>
    <t>Sofia Grullón Rojas</t>
  </si>
  <si>
    <t>Francelys Campos Gónzalez</t>
  </si>
  <si>
    <t>Deyanira Sánchez De Susana</t>
  </si>
  <si>
    <t>Arjul Grassals Ramírez</t>
  </si>
  <si>
    <t>José Armando Perez Medina</t>
  </si>
  <si>
    <t>José Ariel Lahoz Marrero</t>
  </si>
  <si>
    <t>Dangela Ramírez Guzmán</t>
  </si>
  <si>
    <t>Robert Andres Jiménez Montas</t>
  </si>
  <si>
    <t>Maricela Encarnación Montero</t>
  </si>
  <si>
    <t>Shayanne Leonel Vásquez Morales</t>
  </si>
  <si>
    <t>Nery Josefina Hernández Peña De Dia</t>
  </si>
  <si>
    <t>Carmi Cristal Santos Hernández</t>
  </si>
  <si>
    <t>Adrian De La Cruz Beltre Gónzalez</t>
  </si>
  <si>
    <t>Teodista Ysabel Mota Gónzalez</t>
  </si>
  <si>
    <t>Wilson Arismendy Hernández Sosa</t>
  </si>
  <si>
    <t xml:space="preserve">Jorkis Ramírez Santana </t>
  </si>
  <si>
    <t>José Manuel Urbaez</t>
  </si>
  <si>
    <t>Franklyn Rafael Mirabal Rodríguez</t>
  </si>
  <si>
    <t>Encargada De Contabilidad</t>
  </si>
  <si>
    <t>Eduarlin Manuel Jiménez Lantigua</t>
  </si>
  <si>
    <t>Lidia Encarnación Batista</t>
  </si>
  <si>
    <t>Rina Altagracia Rodriguez De De La Cruz</t>
  </si>
  <si>
    <t>Elizabeth Sánchez Encarnación</t>
  </si>
  <si>
    <t>Miguel Elias Jiménez Rivera</t>
  </si>
  <si>
    <t>Jacqueline Ayala Jiménez</t>
  </si>
  <si>
    <t>Jazmin Sánchez Rosa</t>
  </si>
  <si>
    <t>Eridania Brito Gónzalez</t>
  </si>
  <si>
    <t>Ana Paola Báez Pimentel de Acosta</t>
  </si>
  <si>
    <t>Directora Adm</t>
  </si>
  <si>
    <t>Encargado División De Transpotación</t>
  </si>
  <si>
    <t>Ramón Antonio Gónzalez Alcántara</t>
  </si>
  <si>
    <t>Encargado Sección de Archivo Central</t>
  </si>
  <si>
    <t>Encargada Sección de Mayordomía</t>
  </si>
  <si>
    <t xml:space="preserve">Encargada </t>
  </si>
  <si>
    <t>Solanyi Concepción Sánchez Rodríguez</t>
  </si>
  <si>
    <t>Licelot Yamilka Ramírez Goris</t>
  </si>
  <si>
    <t>Luis Enrique Mendieta Ramírez</t>
  </si>
  <si>
    <t>Johanna Mariel Sánchez Flores</t>
  </si>
  <si>
    <t>Sonia Encarnación Alejandro</t>
  </si>
  <si>
    <t>Encargada de La División de Licitaciones</t>
  </si>
  <si>
    <t>Director de Planificación y Desarrollo</t>
  </si>
  <si>
    <t>Saulina Maria Sánchez Gomez</t>
  </si>
  <si>
    <t>Perla Massiel Rodríguez Santana</t>
  </si>
  <si>
    <t>Jesus Maria Rodríguez Cuevas</t>
  </si>
  <si>
    <t>Director De Tecnologia De la Información</t>
  </si>
  <si>
    <t>Ana Carolina Báez Abbott</t>
  </si>
  <si>
    <t>Directora de la Dirección de Formulación y Evaluación Nutricional</t>
  </si>
  <si>
    <t>Carolina Báez Gratero</t>
  </si>
  <si>
    <t>Manuel Elias Lugo Monción</t>
  </si>
  <si>
    <t>Luis Amiel Fernández Cornielle</t>
  </si>
  <si>
    <t>División De Desarrollo De Productos</t>
  </si>
  <si>
    <t>Ysabel Encarnación Encarnación</t>
  </si>
  <si>
    <t>Alberto Alcantara Jiménez</t>
  </si>
  <si>
    <t>Katty Cabrera Rodríguez</t>
  </si>
  <si>
    <t>Maria Altagracia Sánchez Bueno</t>
  </si>
  <si>
    <t>Sonia Maria Rodriguez Eduardo De Frias</t>
  </si>
  <si>
    <t>Maria Matilde Altagracia Estevez De Pérez</t>
  </si>
  <si>
    <t>Directora de la Dirección de Salud y Servicios Sociales</t>
  </si>
  <si>
    <t>Coordinador (a) de Clubes infantiles</t>
  </si>
  <si>
    <t xml:space="preserve">Encargada de la División De Epidemiologia E Investigacion </t>
  </si>
  <si>
    <t>Encargada de la División de Salud Auditiva</t>
  </si>
  <si>
    <t>Coordinador (A) De Cooperativa</t>
  </si>
  <si>
    <t>Dilia Marjorie Javier Asencio De Garcia</t>
  </si>
  <si>
    <t>Encargada de la División de Apoyo Estudiantil</t>
  </si>
  <si>
    <t xml:space="preserve">Encargada Regional </t>
  </si>
  <si>
    <t>Coordinadora (A) Administrativo Regional y/o Distrital</t>
  </si>
  <si>
    <t xml:space="preserve">Encargado Regional </t>
  </si>
  <si>
    <t>Carmen Jael Peralta Guerrero De Jacobs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</si>
</sst>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algun Gothic"/>
      <family val="2"/>
    </font>
    <font>
      <b/>
      <sz val="10"/>
      <color theme="1"/>
      <name val="Malgun Gothic"/>
      <family val="2"/>
    </font>
    <font>
      <b/>
      <sz val="10"/>
      <name val="Malgun Gothic"/>
      <family val="2"/>
    </font>
    <font>
      <sz val="10"/>
      <color theme="1"/>
      <name val="Malgun Gothic"/>
      <family val="2"/>
    </font>
    <font>
      <b/>
      <u val="double"/>
      <sz val="10"/>
      <color theme="1"/>
      <name val="Malgun Gothic"/>
      <family val="2"/>
    </font>
    <font>
      <b/>
      <i/>
      <u/>
      <sz val="10"/>
      <color theme="1"/>
      <name val="Malgun Gothic"/>
      <family val="2"/>
    </font>
    <font>
      <i/>
      <sz val="10"/>
      <color theme="1"/>
      <name val="Malgun Gothic"/>
      <family val="2"/>
    </font>
    <font>
      <b/>
      <i/>
      <sz val="10"/>
      <color theme="1"/>
      <name val="Malgun Gothic"/>
      <family val="2"/>
    </font>
    <font>
      <sz val="9"/>
      <color theme="1"/>
      <name val="Malgun Gothic"/>
      <family val="2"/>
    </font>
    <font>
      <b/>
      <sz val="9"/>
      <color theme="1"/>
      <name val="Malgun Gothic"/>
      <family val="2"/>
    </font>
    <font>
      <b/>
      <sz val="11"/>
      <name val="Malgun Gothic"/>
      <family val="2"/>
    </font>
    <font>
      <b/>
      <sz val="11"/>
      <color theme="0"/>
      <name val="Malgun Gothic"/>
      <family val="2"/>
    </font>
    <font>
      <b/>
      <sz val="16"/>
      <color theme="2" tint="-0.749992370372631"/>
      <name val="Bell MT"/>
      <family val="1"/>
    </font>
    <font>
      <sz val="10"/>
      <name val="Malgun Gothic"/>
      <family val="2"/>
    </font>
    <font>
      <sz val="11"/>
      <name val="Malgun Gothic"/>
      <family val="2"/>
    </font>
    <font>
      <sz val="10"/>
      <name val="Calibri"/>
      <family val="2"/>
      <scheme val="minor"/>
    </font>
    <font>
      <b/>
      <sz val="10"/>
      <color theme="0"/>
      <name val="Malgun Gothic"/>
      <family val="2"/>
    </font>
    <font>
      <sz val="10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6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90">
    <xf numFmtId="0" fontId="0" fillId="0" borderId="0" xfId="0"/>
    <xf numFmtId="0" fontId="19" fillId="2" borderId="0" xfId="0" applyFont="1" applyFill="1" applyAlignment="1">
      <alignment vertical="center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 vertical="center"/>
    </xf>
    <xf numFmtId="0" fontId="26" fillId="2" borderId="0" xfId="1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4" fontId="22" fillId="2" borderId="0" xfId="0" applyNumberFormat="1" applyFont="1" applyFill="1" applyAlignment="1">
      <alignment horizontal="center" vertical="center"/>
    </xf>
    <xf numFmtId="0" fontId="27" fillId="2" borderId="0" xfId="0" applyFont="1" applyFill="1" applyAlignment="1">
      <alignment vertical="top"/>
    </xf>
    <xf numFmtId="0" fontId="32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29" fillId="35" borderId="15" xfId="0" applyFont="1" applyFill="1" applyBorder="1"/>
    <xf numFmtId="0" fontId="33" fillId="2" borderId="0" xfId="0" applyFont="1" applyFill="1" applyAlignment="1">
      <alignment vertical="center"/>
    </xf>
    <xf numFmtId="0" fontId="21" fillId="2" borderId="1" xfId="0" applyFont="1" applyFill="1" applyBorder="1" applyAlignment="1">
      <alignment vertical="center"/>
    </xf>
    <xf numFmtId="14" fontId="34" fillId="2" borderId="1" xfId="0" applyNumberFormat="1" applyFont="1" applyFill="1" applyBorder="1" applyAlignment="1">
      <alignment horizontal="center" vertical="center"/>
    </xf>
    <xf numFmtId="4" fontId="32" fillId="2" borderId="1" xfId="0" applyNumberFormat="1" applyFont="1" applyFill="1" applyBorder="1" applyAlignment="1">
      <alignment horizontal="center" vertical="center"/>
    </xf>
    <xf numFmtId="4" fontId="32" fillId="2" borderId="12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2" fillId="2" borderId="12" xfId="0" applyFont="1" applyFill="1" applyBorder="1" applyAlignment="1">
      <alignment horizontal="center" vertical="center"/>
    </xf>
    <xf numFmtId="0" fontId="32" fillId="2" borderId="13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 wrapText="1"/>
    </xf>
    <xf numFmtId="0" fontId="32" fillId="2" borderId="12" xfId="0" applyFont="1" applyFill="1" applyBorder="1" applyAlignment="1">
      <alignment vertical="center"/>
    </xf>
    <xf numFmtId="0" fontId="35" fillId="34" borderId="1" xfId="0" applyFont="1" applyFill="1" applyBorder="1" applyAlignment="1">
      <alignment horizontal="center" vertical="center"/>
    </xf>
    <xf numFmtId="0" fontId="21" fillId="35" borderId="15" xfId="0" applyFont="1" applyFill="1" applyBorder="1"/>
    <xf numFmtId="0" fontId="29" fillId="35" borderId="14" xfId="0" applyFont="1" applyFill="1" applyBorder="1" applyAlignment="1">
      <alignment vertical="center"/>
    </xf>
    <xf numFmtId="0" fontId="20" fillId="36" borderId="1" xfId="0" applyFont="1" applyFill="1" applyBorder="1" applyAlignment="1">
      <alignment horizontal="center" vertical="center" wrapText="1"/>
    </xf>
    <xf numFmtId="0" fontId="30" fillId="34" borderId="1" xfId="0" applyFont="1" applyFill="1" applyBorder="1" applyAlignment="1">
      <alignment horizontal="center" vertical="center"/>
    </xf>
    <xf numFmtId="4" fontId="0" fillId="0" borderId="0" xfId="0" applyNumberFormat="1"/>
    <xf numFmtId="0" fontId="21" fillId="35" borderId="15" xfId="0" applyFont="1" applyFill="1" applyBorder="1" applyAlignment="1">
      <alignment vertical="center"/>
    </xf>
    <xf numFmtId="0" fontId="32" fillId="35" borderId="15" xfId="0" applyFont="1" applyFill="1" applyBorder="1" applyAlignment="1">
      <alignment vertical="center"/>
    </xf>
    <xf numFmtId="0" fontId="32" fillId="35" borderId="15" xfId="0" applyFont="1" applyFill="1" applyBorder="1" applyAlignment="1">
      <alignment horizontal="center" vertical="center"/>
    </xf>
    <xf numFmtId="0" fontId="32" fillId="35" borderId="11" xfId="0" applyFont="1" applyFill="1" applyBorder="1" applyAlignment="1">
      <alignment horizontal="center" vertical="center"/>
    </xf>
    <xf numFmtId="14" fontId="34" fillId="35" borderId="15" xfId="0" applyNumberFormat="1" applyFont="1" applyFill="1" applyBorder="1" applyAlignment="1">
      <alignment horizontal="center" vertical="center"/>
    </xf>
    <xf numFmtId="4" fontId="32" fillId="35" borderId="15" xfId="0" applyNumberFormat="1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/>
    </xf>
    <xf numFmtId="0" fontId="32" fillId="2" borderId="16" xfId="0" applyFont="1" applyFill="1" applyBorder="1" applyAlignment="1">
      <alignment horizontal="center" vertical="center"/>
    </xf>
    <xf numFmtId="4" fontId="32" fillId="2" borderId="17" xfId="0" applyNumberFormat="1" applyFont="1" applyFill="1" applyBorder="1" applyAlignment="1">
      <alignment horizontal="center" vertical="center"/>
    </xf>
    <xf numFmtId="4" fontId="32" fillId="35" borderId="11" xfId="0" applyNumberFormat="1" applyFont="1" applyFill="1" applyBorder="1" applyAlignment="1">
      <alignment horizontal="center" vertical="center"/>
    </xf>
    <xf numFmtId="0" fontId="29" fillId="35" borderId="14" xfId="0" quotePrefix="1" applyFont="1" applyFill="1" applyBorder="1" applyAlignment="1">
      <alignment horizontal="left" vertical="center"/>
    </xf>
    <xf numFmtId="0" fontId="36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 applyAlignment="1">
      <alignment horizontal="center" vertical="center"/>
    </xf>
    <xf numFmtId="0" fontId="22" fillId="38" borderId="0" xfId="0" applyFont="1" applyFill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vertical="center"/>
    </xf>
    <xf numFmtId="0" fontId="32" fillId="2" borderId="17" xfId="0" applyFont="1" applyFill="1" applyBorder="1" applyAlignment="1">
      <alignment vertical="center"/>
    </xf>
    <xf numFmtId="14" fontId="34" fillId="2" borderId="17" xfId="0" applyNumberFormat="1" applyFont="1" applyFill="1" applyBorder="1" applyAlignment="1">
      <alignment horizontal="center" vertical="center"/>
    </xf>
    <xf numFmtId="43" fontId="30" fillId="34" borderId="1" xfId="45" applyFont="1" applyFill="1" applyBorder="1" applyAlignment="1">
      <alignment horizontal="center" vertical="center"/>
    </xf>
    <xf numFmtId="4" fontId="22" fillId="2" borderId="1" xfId="0" applyNumberFormat="1" applyFont="1" applyFill="1" applyBorder="1" applyAlignment="1">
      <alignment horizontal="center" vertical="center"/>
    </xf>
    <xf numFmtId="14" fontId="34" fillId="2" borderId="15" xfId="0" applyNumberFormat="1" applyFont="1" applyFill="1" applyBorder="1" applyAlignment="1">
      <alignment horizontal="center" vertical="center"/>
    </xf>
    <xf numFmtId="0" fontId="21" fillId="2" borderId="1" xfId="0" quotePrefix="1" applyFont="1" applyFill="1" applyBorder="1" applyAlignment="1">
      <alignment horizontal="left" vertical="center"/>
    </xf>
    <xf numFmtId="14" fontId="34" fillId="2" borderId="1" xfId="0" quotePrefix="1" applyNumberFormat="1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left" vertical="center" wrapText="1"/>
    </xf>
    <xf numFmtId="0" fontId="21" fillId="2" borderId="12" xfId="0" applyFont="1" applyFill="1" applyBorder="1" applyAlignment="1">
      <alignment vertical="center"/>
    </xf>
    <xf numFmtId="0" fontId="32" fillId="2" borderId="1" xfId="0" quotePrefix="1" applyFont="1" applyFill="1" applyBorder="1" applyAlignment="1">
      <alignment horizontal="left" vertical="center"/>
    </xf>
    <xf numFmtId="0" fontId="33" fillId="35" borderId="0" xfId="0" applyFont="1" applyFill="1" applyAlignment="1">
      <alignment vertical="center"/>
    </xf>
    <xf numFmtId="0" fontId="32" fillId="35" borderId="0" xfId="0" applyFont="1" applyFill="1" applyAlignment="1">
      <alignment vertical="center"/>
    </xf>
    <xf numFmtId="0" fontId="21" fillId="0" borderId="1" xfId="0" applyFont="1" applyBorder="1" applyAlignment="1">
      <alignment vertical="center"/>
    </xf>
    <xf numFmtId="0" fontId="32" fillId="0" borderId="1" xfId="0" applyFont="1" applyBorder="1" applyAlignment="1">
      <alignment vertical="center"/>
    </xf>
    <xf numFmtId="0" fontId="32" fillId="0" borderId="1" xfId="0" applyFont="1" applyBorder="1" applyAlignment="1">
      <alignment horizontal="center" vertical="center"/>
    </xf>
    <xf numFmtId="14" fontId="34" fillId="0" borderId="1" xfId="0" applyNumberFormat="1" applyFont="1" applyBorder="1" applyAlignment="1">
      <alignment horizontal="center" vertical="center"/>
    </xf>
    <xf numFmtId="4" fontId="32" fillId="0" borderId="1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4" fontId="32" fillId="0" borderId="17" xfId="0" applyNumberFormat="1" applyFont="1" applyBorder="1" applyAlignment="1">
      <alignment horizontal="center" vertical="center"/>
    </xf>
    <xf numFmtId="4" fontId="32" fillId="0" borderId="12" xfId="0" applyNumberFormat="1" applyFont="1" applyBorder="1" applyAlignment="1">
      <alignment horizontal="center" vertical="center"/>
    </xf>
    <xf numFmtId="0" fontId="32" fillId="0" borderId="14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32" fillId="0" borderId="1" xfId="0" quotePrefix="1" applyFont="1" applyBorder="1" applyAlignment="1">
      <alignment horizontal="left" vertical="center"/>
    </xf>
    <xf numFmtId="0" fontId="29" fillId="35" borderId="0" xfId="0" applyFont="1" applyFill="1"/>
    <xf numFmtId="0" fontId="32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0" fillId="0" borderId="1" xfId="0" applyFont="1" applyBorder="1" applyAlignment="1">
      <alignment vertical="center"/>
    </xf>
    <xf numFmtId="0" fontId="34" fillId="0" borderId="14" xfId="0" applyFont="1" applyBorder="1" applyAlignment="1">
      <alignment horizontal="center" vertical="center"/>
    </xf>
    <xf numFmtId="0" fontId="29" fillId="2" borderId="1" xfId="0" applyFont="1" applyFill="1" applyBorder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center"/>
    </xf>
    <xf numFmtId="0" fontId="25" fillId="2" borderId="0" xfId="1" applyFont="1" applyFill="1" applyAlignment="1">
      <alignment horizontal="center" vertical="center"/>
    </xf>
    <xf numFmtId="0" fontId="30" fillId="34" borderId="1" xfId="0" applyFont="1" applyFill="1" applyBorder="1" applyAlignment="1">
      <alignment horizontal="center" vertical="center"/>
    </xf>
    <xf numFmtId="0" fontId="30" fillId="34" borderId="1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 wrapText="1"/>
    </xf>
    <xf numFmtId="0" fontId="20" fillId="36" borderId="17" xfId="0" applyFont="1" applyFill="1" applyBorder="1" applyAlignment="1">
      <alignment horizontal="center" vertical="center" wrapText="1"/>
    </xf>
    <xf numFmtId="0" fontId="20" fillId="36" borderId="1" xfId="0" applyFont="1" applyFill="1" applyBorder="1" applyAlignment="1">
      <alignment horizontal="center" vertical="center"/>
    </xf>
    <xf numFmtId="4" fontId="30" fillId="34" borderId="1" xfId="0" applyNumberFormat="1" applyFont="1" applyFill="1" applyBorder="1" applyAlignment="1">
      <alignment horizontal="center" vertical="center" wrapText="1"/>
    </xf>
    <xf numFmtId="0" fontId="22" fillId="2" borderId="0" xfId="1" applyFont="1" applyFill="1" applyAlignment="1">
      <alignment horizontal="center" vertical="top"/>
    </xf>
    <xf numFmtId="0" fontId="35" fillId="34" borderId="1" xfId="0" applyFont="1" applyFill="1" applyBorder="1" applyAlignment="1">
      <alignment horizontal="center" vertical="center"/>
    </xf>
    <xf numFmtId="0" fontId="31" fillId="2" borderId="0" xfId="1" quotePrefix="1" applyFont="1" applyFill="1" applyAlignment="1">
      <alignment horizontal="center"/>
    </xf>
    <xf numFmtId="0" fontId="31" fillId="2" borderId="0" xfId="1" applyFont="1" applyFill="1" applyAlignment="1">
      <alignment horizontal="center"/>
    </xf>
    <xf numFmtId="0" fontId="22" fillId="2" borderId="11" xfId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45" builtinId="3"/>
    <cellStyle name="Millares 2 3" xfId="44" xr:uid="{00000000-0005-0000-0000-000024000000}"/>
    <cellStyle name="Neutral" xfId="9" builtinId="28" customBuiltin="1"/>
    <cellStyle name="Normal" xfId="0" builtinId="0"/>
    <cellStyle name="Normal 2" xfId="1" xr:uid="{00000000-0005-0000-0000-000027000000}"/>
    <cellStyle name="Normal 4 3" xfId="43" xr:uid="{00000000-0005-0000-0000-000028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571500</xdr:colOff>
      <xdr:row>318</xdr:row>
      <xdr:rowOff>257175</xdr:rowOff>
    </xdr:from>
    <xdr:to>
      <xdr:col>40</xdr:col>
      <xdr:colOff>524823</xdr:colOff>
      <xdr:row>342</xdr:row>
      <xdr:rowOff>28575</xdr:rowOff>
    </xdr:to>
    <xdr:pic>
      <xdr:nvPicPr>
        <xdr:cNvPr id="17" name="Imagen 23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490" r="6598"/>
        <a:stretch/>
      </xdr:blipFill>
      <xdr:spPr>
        <a:xfrm>
          <a:off x="30337125" y="57654825"/>
          <a:ext cx="7268523" cy="7315200"/>
        </a:xfrm>
        <a:prstGeom prst="rect">
          <a:avLst/>
        </a:prstGeom>
      </xdr:spPr>
    </xdr:pic>
    <xdr:clientData/>
  </xdr:twoCellAnchor>
  <xdr:twoCellAnchor editAs="oneCell">
    <xdr:from>
      <xdr:col>7</xdr:col>
      <xdr:colOff>466725</xdr:colOff>
      <xdr:row>2</xdr:row>
      <xdr:rowOff>38100</xdr:rowOff>
    </xdr:from>
    <xdr:to>
      <xdr:col>10</xdr:col>
      <xdr:colOff>895350</xdr:colOff>
      <xdr:row>8</xdr:row>
      <xdr:rowOff>190500</xdr:rowOff>
    </xdr:to>
    <xdr:pic>
      <xdr:nvPicPr>
        <xdr:cNvPr id="2" name="Picture 4" descr="C:\Users\franklyn.mirabal.INABIE\Desktop\LOGO DIRECCION DE RECURSOS HUMANOS.png">
          <a:extLst>
            <a:ext uri="{FF2B5EF4-FFF2-40B4-BE49-F238E27FC236}">
              <a16:creationId xmlns:a16="http://schemas.microsoft.com/office/drawing/2014/main" id="{EE652FA9-FE7D-46AA-98F1-CC81A69ABB6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34750" y="533400"/>
          <a:ext cx="3524250" cy="1638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U538"/>
  <sheetViews>
    <sheetView tabSelected="1" view="pageBreakPreview" zoomScaleNormal="100" zoomScaleSheetLayoutView="100" workbookViewId="0">
      <selection activeCell="A10" sqref="A10:T10"/>
    </sheetView>
  </sheetViews>
  <sheetFormatPr baseColWidth="10" defaultColWidth="9.140625" defaultRowHeight="30" customHeight="1" x14ac:dyDescent="0.25"/>
  <cols>
    <col min="1" max="1" width="5.85546875" style="3" customWidth="1"/>
    <col min="2" max="2" width="46.28515625" style="2" customWidth="1"/>
    <col min="3" max="3" width="55" style="2" customWidth="1"/>
    <col min="4" max="4" width="12.42578125" style="3" customWidth="1"/>
    <col min="5" max="5" width="12.28515625" style="3" customWidth="1"/>
    <col min="6" max="6" width="14" style="3" customWidth="1"/>
    <col min="7" max="7" width="13.85546875" style="3" customWidth="1"/>
    <col min="8" max="8" width="17" style="6" customWidth="1"/>
    <col min="9" max="9" width="17" style="3" customWidth="1"/>
    <col min="10" max="10" width="12.42578125" style="3" customWidth="1"/>
    <col min="11" max="11" width="17.7109375" style="3" customWidth="1"/>
    <col min="12" max="12" width="17.7109375" style="44" customWidth="1"/>
    <col min="13" max="13" width="16.85546875" style="3" customWidth="1"/>
    <col min="14" max="15" width="17.7109375" style="3" customWidth="1"/>
    <col min="16" max="16" width="17.28515625" style="44" customWidth="1"/>
    <col min="17" max="17" width="17" style="3" customWidth="1"/>
    <col min="18" max="18" width="16.42578125" style="3" customWidth="1"/>
    <col min="19" max="19" width="27" style="44" customWidth="1"/>
    <col min="20" max="20" width="17.7109375" style="3" customWidth="1"/>
    <col min="21" max="16384" width="9.140625" style="2"/>
  </cols>
  <sheetData>
    <row r="1" spans="1:20" ht="20.100000000000001" customHeight="1" x14ac:dyDescent="0.25">
      <c r="L1" s="3"/>
      <c r="P1" s="3"/>
      <c r="S1" s="3"/>
    </row>
    <row r="2" spans="1:20" ht="20.100000000000001" customHeight="1" x14ac:dyDescent="0.25">
      <c r="L2" s="3"/>
      <c r="P2" s="3"/>
      <c r="S2" s="3"/>
    </row>
    <row r="3" spans="1:20" ht="20.100000000000001" customHeight="1" x14ac:dyDescent="0.25">
      <c r="L3" s="3"/>
      <c r="P3" s="3"/>
      <c r="S3" s="3"/>
    </row>
    <row r="4" spans="1:20" ht="20.100000000000001" customHeight="1" x14ac:dyDescent="0.25">
      <c r="L4" s="3"/>
      <c r="P4" s="3"/>
      <c r="S4" s="3"/>
    </row>
    <row r="5" spans="1:20" ht="20.100000000000001" customHeight="1" x14ac:dyDescent="0.25">
      <c r="L5" s="3"/>
      <c r="P5" s="3"/>
      <c r="S5" s="3"/>
    </row>
    <row r="6" spans="1:20" ht="20.100000000000001" customHeight="1" x14ac:dyDescent="0.25">
      <c r="A6" s="76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</row>
    <row r="7" spans="1:20" ht="20.100000000000001" customHeight="1" x14ac:dyDescent="0.25">
      <c r="A7" s="76"/>
      <c r="B7" s="76"/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</row>
    <row r="8" spans="1:20" ht="20.100000000000001" customHeight="1" x14ac:dyDescent="0.25">
      <c r="A8" s="7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</row>
    <row r="9" spans="1:20" ht="20.100000000000001" customHeight="1" x14ac:dyDescent="0.25">
      <c r="A9" s="78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spans="1:20" ht="20.100000000000001" customHeight="1" x14ac:dyDescent="0.35">
      <c r="A10" s="87" t="s">
        <v>500</v>
      </c>
      <c r="B10" s="88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</row>
    <row r="11" spans="1:20" ht="20.100000000000001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0" s="7" customFormat="1" ht="20.100000000000001" customHeight="1" x14ac:dyDescent="0.25">
      <c r="A12" s="85" t="s">
        <v>25</v>
      </c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</row>
    <row r="13" spans="1:20" ht="6.75" customHeight="1" x14ac:dyDescent="0.25">
      <c r="A13" s="89"/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</row>
    <row r="14" spans="1:20" s="5" customFormat="1" ht="20.100000000000001" customHeight="1" x14ac:dyDescent="0.25">
      <c r="A14" s="80" t="s">
        <v>7</v>
      </c>
      <c r="B14" s="79" t="s">
        <v>11</v>
      </c>
      <c r="C14" s="79" t="s">
        <v>9</v>
      </c>
      <c r="D14" s="79" t="s">
        <v>1</v>
      </c>
      <c r="E14" s="79" t="s">
        <v>125</v>
      </c>
      <c r="F14" s="86" t="s">
        <v>22</v>
      </c>
      <c r="G14" s="86"/>
      <c r="H14" s="84" t="s">
        <v>16</v>
      </c>
      <c r="I14" s="80" t="s">
        <v>18</v>
      </c>
      <c r="J14" s="80" t="s">
        <v>12</v>
      </c>
      <c r="K14" s="79" t="s">
        <v>19</v>
      </c>
      <c r="L14" s="79"/>
      <c r="M14" s="79"/>
      <c r="N14" s="79"/>
      <c r="O14" s="79"/>
      <c r="P14" s="79"/>
      <c r="Q14" s="26"/>
      <c r="R14" s="79" t="s">
        <v>0</v>
      </c>
      <c r="S14" s="79"/>
      <c r="T14" s="80" t="s">
        <v>17</v>
      </c>
    </row>
    <row r="15" spans="1:20" s="5" customFormat="1" ht="20.100000000000001" customHeight="1" x14ac:dyDescent="0.25">
      <c r="A15" s="80"/>
      <c r="B15" s="79"/>
      <c r="C15" s="79"/>
      <c r="D15" s="79"/>
      <c r="E15" s="79"/>
      <c r="F15" s="86"/>
      <c r="G15" s="86"/>
      <c r="H15" s="84"/>
      <c r="I15" s="80"/>
      <c r="J15" s="80"/>
      <c r="K15" s="81" t="s">
        <v>2</v>
      </c>
      <c r="L15" s="81"/>
      <c r="M15" s="81" t="s">
        <v>13</v>
      </c>
      <c r="N15" s="83" t="s">
        <v>10</v>
      </c>
      <c r="O15" s="83"/>
      <c r="P15" s="81" t="s">
        <v>8</v>
      </c>
      <c r="Q15" s="25" t="s">
        <v>169</v>
      </c>
      <c r="R15" s="81" t="s">
        <v>14</v>
      </c>
      <c r="S15" s="81" t="s">
        <v>3</v>
      </c>
      <c r="T15" s="80"/>
    </row>
    <row r="16" spans="1:20" s="5" customFormat="1" ht="20.100000000000001" customHeight="1" x14ac:dyDescent="0.25">
      <c r="A16" s="80"/>
      <c r="B16" s="79"/>
      <c r="C16" s="79"/>
      <c r="D16" s="79"/>
      <c r="E16" s="79"/>
      <c r="F16" s="22" t="s">
        <v>23</v>
      </c>
      <c r="G16" s="22" t="s">
        <v>24</v>
      </c>
      <c r="H16" s="84"/>
      <c r="I16" s="80"/>
      <c r="J16" s="80"/>
      <c r="K16" s="20" t="s">
        <v>4</v>
      </c>
      <c r="L16" s="20" t="s">
        <v>20</v>
      </c>
      <c r="M16" s="82"/>
      <c r="N16" s="20" t="s">
        <v>5</v>
      </c>
      <c r="O16" s="20" t="s">
        <v>6</v>
      </c>
      <c r="P16" s="82"/>
      <c r="Q16" s="25" t="s">
        <v>170</v>
      </c>
      <c r="R16" s="81"/>
      <c r="S16" s="81"/>
      <c r="T16" s="80"/>
    </row>
    <row r="17" spans="1:20" s="57" customFormat="1" ht="24.95" customHeight="1" x14ac:dyDescent="0.3">
      <c r="A17" s="24" t="s">
        <v>84</v>
      </c>
      <c r="B17" s="10"/>
      <c r="C17" s="10"/>
      <c r="D17" s="10"/>
      <c r="E17" s="10"/>
      <c r="F17" s="23"/>
      <c r="G17" s="23"/>
      <c r="H17" s="10"/>
      <c r="I17" s="10"/>
      <c r="J17" s="10"/>
      <c r="K17" s="10"/>
      <c r="L17" s="33"/>
      <c r="M17" s="33"/>
      <c r="N17" s="10"/>
      <c r="O17" s="10"/>
      <c r="P17" s="10"/>
      <c r="Q17" s="10"/>
      <c r="R17" s="10"/>
      <c r="S17" s="10"/>
      <c r="T17" s="10"/>
    </row>
    <row r="18" spans="1:20" s="11" customFormat="1" ht="32.25" customHeight="1" x14ac:dyDescent="0.25">
      <c r="A18" s="18">
        <v>1</v>
      </c>
      <c r="B18" s="12" t="s">
        <v>501</v>
      </c>
      <c r="C18" s="8" t="s">
        <v>502</v>
      </c>
      <c r="D18" s="9" t="s">
        <v>21</v>
      </c>
      <c r="E18" s="18" t="s">
        <v>124</v>
      </c>
      <c r="F18" s="13">
        <v>45110</v>
      </c>
      <c r="G18" s="13">
        <v>45294</v>
      </c>
      <c r="H18" s="14">
        <v>131000</v>
      </c>
      <c r="I18" s="14">
        <v>19397.34</v>
      </c>
      <c r="J18" s="14">
        <v>0</v>
      </c>
      <c r="K18" s="14">
        <f>H18*2.87%</f>
        <v>3759.7</v>
      </c>
      <c r="L18" s="14">
        <f>H18*7.1%</f>
        <v>9301</v>
      </c>
      <c r="M18" s="66">
        <v>860.29</v>
      </c>
      <c r="N18" s="14">
        <f>H18*3.04%</f>
        <v>3982.4</v>
      </c>
      <c r="O18" s="14">
        <f>H18*7.09%</f>
        <v>9287.9</v>
      </c>
      <c r="P18" s="14">
        <f>K18+L18+M18+N18+O18</f>
        <v>27191.29</v>
      </c>
      <c r="Q18" s="14">
        <f>J18</f>
        <v>0</v>
      </c>
      <c r="R18" s="14">
        <f>I18+K18+N18+Q18</f>
        <v>27139.439999999999</v>
      </c>
      <c r="S18" s="14">
        <f>L18+M18+O18</f>
        <v>19449.189999999999</v>
      </c>
      <c r="T18" s="14">
        <f>H18-R18</f>
        <v>103860.56</v>
      </c>
    </row>
    <row r="19" spans="1:20" s="11" customFormat="1" ht="26.25" customHeight="1" x14ac:dyDescent="0.25">
      <c r="A19" s="18">
        <v>2</v>
      </c>
      <c r="B19" s="12" t="s">
        <v>503</v>
      </c>
      <c r="C19" s="8" t="s">
        <v>82</v>
      </c>
      <c r="D19" s="9" t="s">
        <v>21</v>
      </c>
      <c r="E19" s="9" t="s">
        <v>123</v>
      </c>
      <c r="F19" s="13">
        <v>45108</v>
      </c>
      <c r="G19" s="13">
        <v>45292</v>
      </c>
      <c r="H19" s="14">
        <v>48000</v>
      </c>
      <c r="I19" s="14">
        <v>1571.73</v>
      </c>
      <c r="J19" s="14">
        <v>0</v>
      </c>
      <c r="K19" s="14">
        <v>1377.6</v>
      </c>
      <c r="L19" s="14">
        <v>3408</v>
      </c>
      <c r="M19" s="36">
        <f>H19*1.15%</f>
        <v>552</v>
      </c>
      <c r="N19" s="14">
        <v>1459.2</v>
      </c>
      <c r="O19" s="14">
        <f t="shared" ref="O19:O20" si="0">H19*7.09%</f>
        <v>3403.2</v>
      </c>
      <c r="P19" s="14">
        <f>K19+L19+M19+N19+O19</f>
        <v>10200</v>
      </c>
      <c r="Q19" s="14">
        <f>J19</f>
        <v>0</v>
      </c>
      <c r="R19" s="14">
        <f>I19+K19+N19+Q19</f>
        <v>4408.53</v>
      </c>
      <c r="S19" s="14">
        <f>L19+M19+O19</f>
        <v>7363.2</v>
      </c>
      <c r="T19" s="14">
        <f>H19-R19</f>
        <v>43591.47</v>
      </c>
    </row>
    <row r="20" spans="1:20" s="11" customFormat="1" ht="26.25" customHeight="1" x14ac:dyDescent="0.25">
      <c r="A20" s="18">
        <v>3</v>
      </c>
      <c r="B20" s="12" t="s">
        <v>504</v>
      </c>
      <c r="C20" s="8" t="s">
        <v>260</v>
      </c>
      <c r="D20" s="9" t="s">
        <v>21</v>
      </c>
      <c r="E20" s="18" t="s">
        <v>124</v>
      </c>
      <c r="F20" s="13">
        <v>45108</v>
      </c>
      <c r="G20" s="13">
        <v>45292</v>
      </c>
      <c r="H20" s="14">
        <v>55000</v>
      </c>
      <c r="I20" s="14">
        <v>2559.6799999999998</v>
      </c>
      <c r="J20" s="14">
        <v>0</v>
      </c>
      <c r="K20" s="14">
        <v>1578.5</v>
      </c>
      <c r="L20" s="14">
        <v>3905</v>
      </c>
      <c r="M20" s="36">
        <f t="shared" ref="M20" si="1">H20*1.15%</f>
        <v>632.5</v>
      </c>
      <c r="N20" s="14">
        <v>1672</v>
      </c>
      <c r="O20" s="14">
        <f t="shared" si="0"/>
        <v>3899.5</v>
      </c>
      <c r="P20" s="14">
        <f>K20+L20+M20+N20+O20</f>
        <v>11687.5</v>
      </c>
      <c r="Q20" s="14">
        <v>0</v>
      </c>
      <c r="R20" s="14">
        <f>I20+K20+N20+Q20</f>
        <v>5810.18</v>
      </c>
      <c r="S20" s="14">
        <f>L20+M20+O20</f>
        <v>8437</v>
      </c>
      <c r="T20" s="14">
        <f>H20-R20</f>
        <v>49189.82</v>
      </c>
    </row>
    <row r="21" spans="1:20" s="57" customFormat="1" ht="24.95" customHeight="1" x14ac:dyDescent="0.3">
      <c r="A21" s="24" t="s">
        <v>26</v>
      </c>
      <c r="B21" s="10"/>
      <c r="C21" s="10"/>
      <c r="D21" s="10"/>
      <c r="E21" s="10"/>
      <c r="F21" s="23"/>
      <c r="G21" s="23"/>
      <c r="H21" s="10"/>
      <c r="I21" s="10"/>
      <c r="J21" s="10"/>
      <c r="K21" s="10"/>
      <c r="L21" s="10"/>
      <c r="M21" s="33"/>
      <c r="N21" s="10"/>
      <c r="O21" s="10"/>
      <c r="P21" s="10"/>
      <c r="Q21" s="10"/>
      <c r="R21" s="10"/>
      <c r="S21" s="10"/>
      <c r="T21" s="10"/>
    </row>
    <row r="22" spans="1:20" s="16" customFormat="1" ht="24.95" customHeight="1" x14ac:dyDescent="0.25">
      <c r="A22" s="17">
        <v>4</v>
      </c>
      <c r="B22" s="12" t="s">
        <v>185</v>
      </c>
      <c r="C22" s="8" t="s">
        <v>27</v>
      </c>
      <c r="D22" s="9" t="s">
        <v>21</v>
      </c>
      <c r="E22" s="18" t="s">
        <v>123</v>
      </c>
      <c r="F22" s="13">
        <v>45110</v>
      </c>
      <c r="G22" s="13">
        <v>45294</v>
      </c>
      <c r="H22" s="14">
        <v>131000</v>
      </c>
      <c r="I22" s="15">
        <v>19002.98</v>
      </c>
      <c r="J22" s="15">
        <v>0</v>
      </c>
      <c r="K22" s="15">
        <f>H22*2.87%</f>
        <v>3759.7</v>
      </c>
      <c r="L22" s="14">
        <f>H22*7.1%</f>
        <v>9301</v>
      </c>
      <c r="M22" s="63">
        <v>860.29</v>
      </c>
      <c r="N22" s="15">
        <f>H22*3.04%</f>
        <v>3982.4</v>
      </c>
      <c r="O22" s="15">
        <f>H22*7.09%</f>
        <v>9287.9</v>
      </c>
      <c r="P22" s="15">
        <f t="shared" ref="P22:P26" si="2">K22+L22+M22+N22+O22</f>
        <v>27191.29</v>
      </c>
      <c r="Q22" s="15">
        <v>20743.95</v>
      </c>
      <c r="R22" s="15">
        <f t="shared" ref="R22:R26" si="3">I22+K22+N22+Q22</f>
        <v>47489.03</v>
      </c>
      <c r="S22" s="15">
        <f t="shared" ref="S22:S26" si="4">L22+M22+O22</f>
        <v>19449.189999999999</v>
      </c>
      <c r="T22" s="15">
        <f t="shared" ref="T22:T26" si="5">H22-R22</f>
        <v>83510.97</v>
      </c>
    </row>
    <row r="23" spans="1:20" ht="24.95" customHeight="1" x14ac:dyDescent="0.25">
      <c r="A23" s="39">
        <v>5</v>
      </c>
      <c r="B23" s="40" t="s">
        <v>164</v>
      </c>
      <c r="C23" s="41" t="s">
        <v>108</v>
      </c>
      <c r="D23" s="42" t="s">
        <v>21</v>
      </c>
      <c r="E23" s="42" t="s">
        <v>124</v>
      </c>
      <c r="F23" s="43">
        <v>45017</v>
      </c>
      <c r="G23" s="43">
        <v>45200</v>
      </c>
      <c r="H23" s="14">
        <v>65000</v>
      </c>
      <c r="I23" s="14">
        <v>4427.58</v>
      </c>
      <c r="J23" s="14">
        <v>0</v>
      </c>
      <c r="K23" s="14">
        <f t="shared" ref="K23:K24" si="6">H23*2.87%</f>
        <v>1865.5</v>
      </c>
      <c r="L23" s="14">
        <f t="shared" ref="L23:L24" si="7">H23*7.1%</f>
        <v>4615</v>
      </c>
      <c r="M23" s="14">
        <f t="shared" ref="M23:M25" si="8">H23*1.15%</f>
        <v>747.5</v>
      </c>
      <c r="N23" s="14">
        <f t="shared" ref="N23:N24" si="9">H23*3.04%</f>
        <v>1976</v>
      </c>
      <c r="O23" s="14">
        <f t="shared" ref="O23:O24" si="10">H23*7.09%</f>
        <v>4608.5</v>
      </c>
      <c r="P23" s="14">
        <f t="shared" si="2"/>
        <v>13812.5</v>
      </c>
      <c r="Q23" s="14">
        <v>2496</v>
      </c>
      <c r="R23" s="14">
        <f t="shared" si="3"/>
        <v>10765.08</v>
      </c>
      <c r="S23" s="14">
        <f t="shared" si="4"/>
        <v>9971</v>
      </c>
      <c r="T23" s="14">
        <f t="shared" si="5"/>
        <v>54234.92</v>
      </c>
    </row>
    <row r="24" spans="1:20" s="16" customFormat="1" ht="24.95" customHeight="1" x14ac:dyDescent="0.25">
      <c r="A24" s="17">
        <v>6</v>
      </c>
      <c r="B24" s="12" t="s">
        <v>154</v>
      </c>
      <c r="C24" s="8" t="s">
        <v>155</v>
      </c>
      <c r="D24" s="9" t="s">
        <v>21</v>
      </c>
      <c r="E24" s="18" t="s">
        <v>124</v>
      </c>
      <c r="F24" s="13">
        <v>44986</v>
      </c>
      <c r="G24" s="13">
        <v>45170</v>
      </c>
      <c r="H24" s="14">
        <v>65000</v>
      </c>
      <c r="I24" s="14">
        <v>4427.58</v>
      </c>
      <c r="J24" s="14">
        <v>0</v>
      </c>
      <c r="K24" s="14">
        <f t="shared" si="6"/>
        <v>1865.5</v>
      </c>
      <c r="L24" s="14">
        <f t="shared" si="7"/>
        <v>4615</v>
      </c>
      <c r="M24" s="14">
        <f t="shared" si="8"/>
        <v>747.5</v>
      </c>
      <c r="N24" s="14">
        <f t="shared" si="9"/>
        <v>1976</v>
      </c>
      <c r="O24" s="14">
        <f t="shared" si="10"/>
        <v>4608.5</v>
      </c>
      <c r="P24" s="14">
        <f t="shared" si="2"/>
        <v>13812.5</v>
      </c>
      <c r="Q24" s="14">
        <v>11046</v>
      </c>
      <c r="R24" s="14">
        <f t="shared" si="3"/>
        <v>19315.080000000002</v>
      </c>
      <c r="S24" s="14">
        <f t="shared" si="4"/>
        <v>9971</v>
      </c>
      <c r="T24" s="14">
        <f t="shared" si="5"/>
        <v>45684.92</v>
      </c>
    </row>
    <row r="25" spans="1:20" s="16" customFormat="1" ht="24.95" customHeight="1" x14ac:dyDescent="0.25">
      <c r="A25" s="39">
        <v>7</v>
      </c>
      <c r="B25" s="12" t="s">
        <v>114</v>
      </c>
      <c r="C25" s="8" t="s">
        <v>121</v>
      </c>
      <c r="D25" s="9" t="s">
        <v>21</v>
      </c>
      <c r="E25" s="18" t="s">
        <v>124</v>
      </c>
      <c r="F25" s="13">
        <v>45017</v>
      </c>
      <c r="G25" s="13">
        <v>45200</v>
      </c>
      <c r="H25" s="14">
        <v>48000</v>
      </c>
      <c r="I25" s="14">
        <v>1571.73</v>
      </c>
      <c r="J25" s="14">
        <v>0</v>
      </c>
      <c r="K25" s="14">
        <v>1377.6</v>
      </c>
      <c r="L25" s="14">
        <v>3408</v>
      </c>
      <c r="M25" s="14">
        <f t="shared" si="8"/>
        <v>552</v>
      </c>
      <c r="N25" s="14">
        <v>1459.2</v>
      </c>
      <c r="O25" s="14">
        <f t="shared" ref="O25" si="11">H25*7.09%</f>
        <v>3403.2</v>
      </c>
      <c r="P25" s="14">
        <f t="shared" si="2"/>
        <v>10200</v>
      </c>
      <c r="Q25" s="14">
        <v>16063.63</v>
      </c>
      <c r="R25" s="14">
        <f t="shared" si="3"/>
        <v>20472.16</v>
      </c>
      <c r="S25" s="14">
        <f t="shared" si="4"/>
        <v>7363.2</v>
      </c>
      <c r="T25" s="14">
        <f t="shared" si="5"/>
        <v>27527.84</v>
      </c>
    </row>
    <row r="26" spans="1:20" s="16" customFormat="1" ht="24.95" customHeight="1" x14ac:dyDescent="0.25">
      <c r="A26" s="17">
        <v>8</v>
      </c>
      <c r="B26" s="12" t="s">
        <v>216</v>
      </c>
      <c r="C26" s="8" t="s">
        <v>217</v>
      </c>
      <c r="D26" s="9" t="s">
        <v>21</v>
      </c>
      <c r="E26" s="9" t="s">
        <v>124</v>
      </c>
      <c r="F26" s="13">
        <v>44986</v>
      </c>
      <c r="G26" s="13">
        <v>45170</v>
      </c>
      <c r="H26" s="14">
        <v>90000</v>
      </c>
      <c r="I26" s="14">
        <v>9753.1200000000008</v>
      </c>
      <c r="J26" s="14">
        <v>0</v>
      </c>
      <c r="K26" s="14">
        <v>2583</v>
      </c>
      <c r="L26" s="14">
        <v>6390</v>
      </c>
      <c r="M26" s="63">
        <v>860.29</v>
      </c>
      <c r="N26" s="14">
        <v>2736</v>
      </c>
      <c r="O26" s="14">
        <v>6381</v>
      </c>
      <c r="P26" s="14">
        <f t="shared" si="2"/>
        <v>18950.29</v>
      </c>
      <c r="Q26" s="14">
        <v>32217.62</v>
      </c>
      <c r="R26" s="14">
        <f t="shared" si="3"/>
        <v>47289.74</v>
      </c>
      <c r="S26" s="14">
        <f t="shared" si="4"/>
        <v>13631.29</v>
      </c>
      <c r="T26" s="14">
        <f t="shared" si="5"/>
        <v>42710.26</v>
      </c>
    </row>
    <row r="27" spans="1:20" s="16" customFormat="1" ht="24.95" customHeight="1" x14ac:dyDescent="0.25">
      <c r="A27" s="39">
        <v>9</v>
      </c>
      <c r="B27" s="12" t="s">
        <v>222</v>
      </c>
      <c r="C27" s="8" t="s">
        <v>108</v>
      </c>
      <c r="D27" s="9" t="s">
        <v>21</v>
      </c>
      <c r="E27" s="9" t="s">
        <v>124</v>
      </c>
      <c r="F27" s="13">
        <v>44986</v>
      </c>
      <c r="G27" s="13">
        <v>45170</v>
      </c>
      <c r="H27" s="14">
        <v>65000</v>
      </c>
      <c r="I27" s="14">
        <v>4427.58</v>
      </c>
      <c r="J27" s="14">
        <v>0</v>
      </c>
      <c r="K27" s="14">
        <f t="shared" ref="K27" si="12">H27*2.87%</f>
        <v>1865.5</v>
      </c>
      <c r="L27" s="14">
        <f t="shared" ref="L27" si="13">H27*7.1%</f>
        <v>4615</v>
      </c>
      <c r="M27" s="14">
        <f t="shared" ref="M27" si="14">H27*1.15%</f>
        <v>747.5</v>
      </c>
      <c r="N27" s="14">
        <f t="shared" ref="N27" si="15">H27*3.04%</f>
        <v>1976</v>
      </c>
      <c r="O27" s="14">
        <f t="shared" ref="O27" si="16">H27*7.09%</f>
        <v>4608.5</v>
      </c>
      <c r="P27" s="14">
        <f t="shared" ref="P27" si="17">K27+L27+M27+N27+O27</f>
        <v>13812.5</v>
      </c>
      <c r="Q27" s="14">
        <v>0</v>
      </c>
      <c r="R27" s="14">
        <f t="shared" ref="R27" si="18">I27+K27+N27+Q27</f>
        <v>8269.08</v>
      </c>
      <c r="S27" s="14">
        <f t="shared" ref="S27" si="19">L27+M27+O27</f>
        <v>9971</v>
      </c>
      <c r="T27" s="14">
        <f t="shared" ref="T27" si="20">H27-R27</f>
        <v>56730.92</v>
      </c>
    </row>
    <row r="28" spans="1:20" s="16" customFormat="1" ht="24.95" customHeight="1" x14ac:dyDescent="0.25">
      <c r="A28" s="17">
        <v>10</v>
      </c>
      <c r="B28" s="12" t="s">
        <v>269</v>
      </c>
      <c r="C28" s="8" t="s">
        <v>108</v>
      </c>
      <c r="D28" s="9" t="s">
        <v>21</v>
      </c>
      <c r="E28" s="9" t="s">
        <v>124</v>
      </c>
      <c r="F28" s="13">
        <v>45139</v>
      </c>
      <c r="G28" s="13">
        <v>45323</v>
      </c>
      <c r="H28" s="14">
        <v>80000</v>
      </c>
      <c r="I28" s="14">
        <v>7400.87</v>
      </c>
      <c r="J28" s="14">
        <v>0</v>
      </c>
      <c r="K28" s="14">
        <v>2296</v>
      </c>
      <c r="L28" s="14">
        <v>5680</v>
      </c>
      <c r="M28" s="63">
        <v>860.29</v>
      </c>
      <c r="N28" s="14">
        <v>2432</v>
      </c>
      <c r="O28" s="14">
        <v>5672</v>
      </c>
      <c r="P28" s="14">
        <f>K28+L28+M28+N28+O28</f>
        <v>16940.29</v>
      </c>
      <c r="Q28" s="14">
        <f>J28</f>
        <v>0</v>
      </c>
      <c r="R28" s="14">
        <f>I28+K28+N28+Q28</f>
        <v>12128.87</v>
      </c>
      <c r="S28" s="14">
        <f>L28+M28+O28</f>
        <v>12212.29</v>
      </c>
      <c r="T28" s="14">
        <f>H28-R28</f>
        <v>67871.13</v>
      </c>
    </row>
    <row r="29" spans="1:20" s="16" customFormat="1" ht="24.95" customHeight="1" x14ac:dyDescent="0.25">
      <c r="A29" s="39">
        <v>11</v>
      </c>
      <c r="B29" s="12" t="s">
        <v>274</v>
      </c>
      <c r="C29" s="8" t="s">
        <v>217</v>
      </c>
      <c r="D29" s="9" t="s">
        <v>21</v>
      </c>
      <c r="E29" s="18" t="s">
        <v>123</v>
      </c>
      <c r="F29" s="13">
        <v>45139</v>
      </c>
      <c r="G29" s="13">
        <v>45323</v>
      </c>
      <c r="H29" s="14">
        <v>60000</v>
      </c>
      <c r="I29" s="14">
        <v>3486.68</v>
      </c>
      <c r="J29" s="14">
        <v>0</v>
      </c>
      <c r="K29" s="14">
        <v>1722</v>
      </c>
      <c r="L29" s="14">
        <v>4260</v>
      </c>
      <c r="M29" s="14">
        <f t="shared" ref="M29" si="21">H29*1.15%</f>
        <v>690</v>
      </c>
      <c r="N29" s="14">
        <v>1824</v>
      </c>
      <c r="O29" s="14">
        <f>H29*7.09%</f>
        <v>4254</v>
      </c>
      <c r="P29" s="14">
        <f t="shared" ref="P29:P30" si="22">K29+L29+M29+N29+O29</f>
        <v>12750</v>
      </c>
      <c r="Q29" s="14">
        <v>0</v>
      </c>
      <c r="R29" s="14">
        <f t="shared" ref="R29:R30" si="23">I29+K29+N29+Q29</f>
        <v>7032.68</v>
      </c>
      <c r="S29" s="14">
        <f t="shared" ref="S29:S30" si="24">L29+M29+O29</f>
        <v>9204</v>
      </c>
      <c r="T29" s="14">
        <f t="shared" ref="T29:T30" si="25">H29-R29</f>
        <v>52967.32</v>
      </c>
    </row>
    <row r="30" spans="1:20" s="16" customFormat="1" ht="24.95" customHeight="1" x14ac:dyDescent="0.25">
      <c r="A30" s="17">
        <v>12</v>
      </c>
      <c r="B30" s="12" t="s">
        <v>505</v>
      </c>
      <c r="C30" s="8" t="s">
        <v>217</v>
      </c>
      <c r="D30" s="9" t="s">
        <v>21</v>
      </c>
      <c r="E30" s="18" t="s">
        <v>123</v>
      </c>
      <c r="F30" s="13">
        <v>44986</v>
      </c>
      <c r="G30" s="13">
        <v>45170</v>
      </c>
      <c r="H30" s="14">
        <v>90000</v>
      </c>
      <c r="I30" s="14">
        <v>9753.1200000000008</v>
      </c>
      <c r="J30" s="14">
        <v>0</v>
      </c>
      <c r="K30" s="14">
        <v>2583</v>
      </c>
      <c r="L30" s="14">
        <v>6390</v>
      </c>
      <c r="M30" s="63">
        <v>860.29</v>
      </c>
      <c r="N30" s="14">
        <v>2736</v>
      </c>
      <c r="O30" s="14">
        <v>6381</v>
      </c>
      <c r="P30" s="14">
        <f t="shared" si="22"/>
        <v>18950.29</v>
      </c>
      <c r="Q30" s="14">
        <f>J30</f>
        <v>0</v>
      </c>
      <c r="R30" s="14">
        <f t="shared" si="23"/>
        <v>15072.12</v>
      </c>
      <c r="S30" s="14">
        <f t="shared" si="24"/>
        <v>13631.29</v>
      </c>
      <c r="T30" s="14">
        <f t="shared" si="25"/>
        <v>74927.88</v>
      </c>
    </row>
    <row r="31" spans="1:20" s="16" customFormat="1" ht="24.95" customHeight="1" x14ac:dyDescent="0.25">
      <c r="A31" s="39">
        <v>13</v>
      </c>
      <c r="B31" s="12" t="s">
        <v>369</v>
      </c>
      <c r="C31" s="8" t="s">
        <v>108</v>
      </c>
      <c r="D31" s="9" t="s">
        <v>21</v>
      </c>
      <c r="E31" s="9" t="s">
        <v>124</v>
      </c>
      <c r="F31" s="13">
        <v>45047</v>
      </c>
      <c r="G31" s="13">
        <v>45231</v>
      </c>
      <c r="H31" s="14">
        <v>90000</v>
      </c>
      <c r="I31" s="14">
        <v>9753.1200000000008</v>
      </c>
      <c r="J31" s="14">
        <v>0</v>
      </c>
      <c r="K31" s="14">
        <v>2583</v>
      </c>
      <c r="L31" s="14">
        <v>6390</v>
      </c>
      <c r="M31" s="63">
        <v>860.29</v>
      </c>
      <c r="N31" s="14">
        <v>2736</v>
      </c>
      <c r="O31" s="14">
        <v>6381</v>
      </c>
      <c r="P31" s="14">
        <f t="shared" ref="P31:P34" si="26">K31+L31+M31+N31+O31</f>
        <v>18950.29</v>
      </c>
      <c r="Q31" s="14">
        <f>J31</f>
        <v>0</v>
      </c>
      <c r="R31" s="14">
        <f t="shared" ref="R31:R34" si="27">I31+K31+N31+Q31</f>
        <v>15072.12</v>
      </c>
      <c r="S31" s="14">
        <f t="shared" ref="S31:S34" si="28">L31+M31+O31</f>
        <v>13631.29</v>
      </c>
      <c r="T31" s="14">
        <f t="shared" ref="T31:T34" si="29">H31-R31</f>
        <v>74927.88</v>
      </c>
    </row>
    <row r="32" spans="1:20" s="16" customFormat="1" ht="24.95" customHeight="1" x14ac:dyDescent="0.25">
      <c r="A32" s="17">
        <v>14</v>
      </c>
      <c r="B32" s="59" t="s">
        <v>428</v>
      </c>
      <c r="C32" s="60" t="s">
        <v>108</v>
      </c>
      <c r="D32" s="61" t="s">
        <v>21</v>
      </c>
      <c r="E32" s="61" t="s">
        <v>124</v>
      </c>
      <c r="F32" s="62">
        <v>44986</v>
      </c>
      <c r="G32" s="62">
        <v>45170</v>
      </c>
      <c r="H32" s="63">
        <v>65000</v>
      </c>
      <c r="I32" s="63">
        <v>4427.58</v>
      </c>
      <c r="J32" s="63">
        <v>0</v>
      </c>
      <c r="K32" s="63">
        <f t="shared" ref="K32" si="30">H32*2.87%</f>
        <v>1865.5</v>
      </c>
      <c r="L32" s="63">
        <f t="shared" ref="L32" si="31">H32*7.1%</f>
        <v>4615</v>
      </c>
      <c r="M32" s="36">
        <f t="shared" ref="M32:M34" si="32">H32*1.15%</f>
        <v>747.5</v>
      </c>
      <c r="N32" s="63">
        <f t="shared" ref="N32" si="33">H32*3.04%</f>
        <v>1976</v>
      </c>
      <c r="O32" s="63">
        <f t="shared" ref="O32:O33" si="34">H32*7.09%</f>
        <v>4608.5</v>
      </c>
      <c r="P32" s="63">
        <f t="shared" si="26"/>
        <v>13812.5</v>
      </c>
      <c r="Q32" s="63">
        <v>7946</v>
      </c>
      <c r="R32" s="63">
        <f t="shared" si="27"/>
        <v>16215.08</v>
      </c>
      <c r="S32" s="63">
        <f t="shared" si="28"/>
        <v>9971</v>
      </c>
      <c r="T32" s="63">
        <f t="shared" si="29"/>
        <v>48784.92</v>
      </c>
    </row>
    <row r="33" spans="1:20" s="16" customFormat="1" ht="24.95" customHeight="1" x14ac:dyDescent="0.25">
      <c r="A33" s="39">
        <v>15</v>
      </c>
      <c r="B33" s="59" t="s">
        <v>513</v>
      </c>
      <c r="C33" s="60" t="s">
        <v>429</v>
      </c>
      <c r="D33" s="61" t="s">
        <v>21</v>
      </c>
      <c r="E33" s="61" t="s">
        <v>123</v>
      </c>
      <c r="F33" s="62">
        <v>44986</v>
      </c>
      <c r="G33" s="62">
        <v>45170</v>
      </c>
      <c r="H33" s="63">
        <v>55000</v>
      </c>
      <c r="I33" s="63">
        <v>2559.6799999999998</v>
      </c>
      <c r="J33" s="63">
        <v>0</v>
      </c>
      <c r="K33" s="63">
        <v>1578.5</v>
      </c>
      <c r="L33" s="63">
        <v>3905</v>
      </c>
      <c r="M33" s="36">
        <f t="shared" si="32"/>
        <v>632.5</v>
      </c>
      <c r="N33" s="63">
        <v>1672</v>
      </c>
      <c r="O33" s="63">
        <f t="shared" si="34"/>
        <v>3899.5</v>
      </c>
      <c r="P33" s="63">
        <f t="shared" si="26"/>
        <v>11687.5</v>
      </c>
      <c r="Q33" s="63">
        <v>0</v>
      </c>
      <c r="R33" s="63">
        <f t="shared" si="27"/>
        <v>5810.18</v>
      </c>
      <c r="S33" s="63">
        <f t="shared" si="28"/>
        <v>8437</v>
      </c>
      <c r="T33" s="63">
        <f t="shared" si="29"/>
        <v>49189.82</v>
      </c>
    </row>
    <row r="34" spans="1:20" s="16" customFormat="1" ht="24.95" customHeight="1" x14ac:dyDescent="0.25">
      <c r="A34" s="17">
        <v>16</v>
      </c>
      <c r="B34" s="12" t="s">
        <v>374</v>
      </c>
      <c r="C34" s="8" t="s">
        <v>108</v>
      </c>
      <c r="D34" s="9" t="s">
        <v>21</v>
      </c>
      <c r="E34" s="18" t="s">
        <v>123</v>
      </c>
      <c r="F34" s="13">
        <v>45047</v>
      </c>
      <c r="G34" s="13">
        <v>45231</v>
      </c>
      <c r="H34" s="14">
        <v>60000</v>
      </c>
      <c r="I34" s="14">
        <v>3486.68</v>
      </c>
      <c r="J34" s="14">
        <v>0</v>
      </c>
      <c r="K34" s="14">
        <v>1722</v>
      </c>
      <c r="L34" s="14">
        <v>4260</v>
      </c>
      <c r="M34" s="36">
        <f t="shared" si="32"/>
        <v>690</v>
      </c>
      <c r="N34" s="14">
        <v>1824</v>
      </c>
      <c r="O34" s="14">
        <f>H34*7.09%</f>
        <v>4254</v>
      </c>
      <c r="P34" s="14">
        <f t="shared" si="26"/>
        <v>12750</v>
      </c>
      <c r="Q34" s="14">
        <v>0</v>
      </c>
      <c r="R34" s="14">
        <f t="shared" si="27"/>
        <v>7032.68</v>
      </c>
      <c r="S34" s="14">
        <f t="shared" si="28"/>
        <v>9204</v>
      </c>
      <c r="T34" s="14">
        <f t="shared" si="29"/>
        <v>52967.32</v>
      </c>
    </row>
    <row r="35" spans="1:20" s="57" customFormat="1" ht="24.95" customHeight="1" x14ac:dyDescent="0.3">
      <c r="A35" s="24" t="s">
        <v>109</v>
      </c>
      <c r="B35" s="10"/>
      <c r="C35" s="10"/>
      <c r="D35" s="10"/>
      <c r="E35" s="10"/>
      <c r="F35" s="23"/>
      <c r="G35" s="23"/>
      <c r="H35" s="10"/>
      <c r="I35" s="10"/>
      <c r="J35" s="10"/>
      <c r="K35" s="10"/>
      <c r="L35" s="10"/>
      <c r="M35" s="33"/>
      <c r="N35" s="10"/>
      <c r="O35" s="10"/>
      <c r="P35" s="10"/>
      <c r="Q35" s="10"/>
      <c r="R35" s="10"/>
      <c r="S35" s="10"/>
      <c r="T35" s="10"/>
    </row>
    <row r="36" spans="1:20" s="11" customFormat="1" ht="24.95" customHeight="1" x14ac:dyDescent="0.25">
      <c r="A36" s="17">
        <v>17</v>
      </c>
      <c r="B36" s="12" t="s">
        <v>320</v>
      </c>
      <c r="C36" s="8" t="s">
        <v>330</v>
      </c>
      <c r="D36" s="9" t="s">
        <v>21</v>
      </c>
      <c r="E36" s="18" t="s">
        <v>123</v>
      </c>
      <c r="F36" s="13">
        <v>44986</v>
      </c>
      <c r="G36" s="13">
        <v>45170</v>
      </c>
      <c r="H36" s="14">
        <v>90000</v>
      </c>
      <c r="I36" s="14">
        <v>9753.1200000000008</v>
      </c>
      <c r="J36" s="14">
        <v>0</v>
      </c>
      <c r="K36" s="14">
        <v>2583</v>
      </c>
      <c r="L36" s="14">
        <v>6390</v>
      </c>
      <c r="M36" s="66">
        <v>860.29</v>
      </c>
      <c r="N36" s="14">
        <v>2736</v>
      </c>
      <c r="O36" s="14">
        <v>6381</v>
      </c>
      <c r="P36" s="14">
        <f t="shared" ref="P36" si="35">K36+L36+M36+N36+O36</f>
        <v>18950.29</v>
      </c>
      <c r="Q36" s="14">
        <f>J36</f>
        <v>0</v>
      </c>
      <c r="R36" s="14">
        <f t="shared" ref="R36" si="36">I36+K36+N36+Q36</f>
        <v>15072.12</v>
      </c>
      <c r="S36" s="14">
        <f t="shared" ref="S36" si="37">L36+M36+O36</f>
        <v>13631.29</v>
      </c>
      <c r="T36" s="14">
        <f t="shared" ref="T36" si="38">H36-R36</f>
        <v>74927.88</v>
      </c>
    </row>
    <row r="37" spans="1:20" s="16" customFormat="1" ht="24.95" customHeight="1" x14ac:dyDescent="0.25">
      <c r="A37" s="17">
        <v>18</v>
      </c>
      <c r="B37" s="12" t="s">
        <v>506</v>
      </c>
      <c r="C37" s="8" t="s">
        <v>108</v>
      </c>
      <c r="D37" s="9" t="s">
        <v>21</v>
      </c>
      <c r="E37" s="18" t="s">
        <v>124</v>
      </c>
      <c r="F37" s="13">
        <v>44986</v>
      </c>
      <c r="G37" s="13">
        <v>45170</v>
      </c>
      <c r="H37" s="14">
        <v>80000</v>
      </c>
      <c r="I37" s="14">
        <v>7400.87</v>
      </c>
      <c r="J37" s="14">
        <v>0</v>
      </c>
      <c r="K37" s="14">
        <v>2296</v>
      </c>
      <c r="L37" s="14">
        <v>5680</v>
      </c>
      <c r="M37" s="66">
        <v>860.29</v>
      </c>
      <c r="N37" s="14">
        <v>2432</v>
      </c>
      <c r="O37" s="14">
        <v>5672</v>
      </c>
      <c r="P37" s="14">
        <f>K37+L37+M37+N37+O37</f>
        <v>16940.29</v>
      </c>
      <c r="Q37" s="14">
        <f>J37</f>
        <v>0</v>
      </c>
      <c r="R37" s="14">
        <f>I37+K37+N37+Q37</f>
        <v>12128.87</v>
      </c>
      <c r="S37" s="14">
        <f>L37+M37+O37</f>
        <v>12212.29</v>
      </c>
      <c r="T37" s="14">
        <f>H37-R37</f>
        <v>67871.13</v>
      </c>
    </row>
    <row r="38" spans="1:20" s="16" customFormat="1" ht="24.95" customHeight="1" x14ac:dyDescent="0.3">
      <c r="A38" s="24" t="s">
        <v>498</v>
      </c>
      <c r="B38" s="10"/>
      <c r="C38" s="10"/>
      <c r="D38" s="10"/>
      <c r="E38" s="10"/>
      <c r="F38" s="23"/>
      <c r="G38" s="23"/>
      <c r="H38" s="10"/>
      <c r="I38" s="10"/>
      <c r="J38" s="10"/>
      <c r="K38" s="10"/>
      <c r="L38" s="10"/>
      <c r="M38" s="33"/>
      <c r="N38" s="10"/>
      <c r="O38" s="10"/>
      <c r="P38" s="10"/>
      <c r="Q38" s="10"/>
      <c r="R38" s="10"/>
      <c r="S38" s="10"/>
      <c r="T38" s="10"/>
    </row>
    <row r="39" spans="1:20" s="71" customFormat="1" ht="24.95" customHeight="1" x14ac:dyDescent="0.25">
      <c r="A39" s="74">
        <v>19</v>
      </c>
      <c r="B39" s="59" t="s">
        <v>499</v>
      </c>
      <c r="C39" s="60" t="s">
        <v>507</v>
      </c>
      <c r="D39" s="61" t="s">
        <v>21</v>
      </c>
      <c r="E39" s="64" t="s">
        <v>124</v>
      </c>
      <c r="F39" s="62">
        <v>45139</v>
      </c>
      <c r="G39" s="62">
        <v>45323</v>
      </c>
      <c r="H39" s="63">
        <v>90000</v>
      </c>
      <c r="I39" s="63">
        <v>9753.1200000000008</v>
      </c>
      <c r="J39" s="63">
        <v>0</v>
      </c>
      <c r="K39" s="63">
        <v>2583</v>
      </c>
      <c r="L39" s="63">
        <v>6390</v>
      </c>
      <c r="M39" s="66">
        <v>860.29</v>
      </c>
      <c r="N39" s="63">
        <v>2736</v>
      </c>
      <c r="O39" s="63">
        <v>6381</v>
      </c>
      <c r="P39" s="63">
        <f t="shared" ref="P39" si="39">K39+L39+M39+N39+O39</f>
        <v>18950.29</v>
      </c>
      <c r="Q39" s="63">
        <f>J39</f>
        <v>0</v>
      </c>
      <c r="R39" s="63">
        <f t="shared" ref="R39" si="40">I39+K39+N39+Q39</f>
        <v>15072.12</v>
      </c>
      <c r="S39" s="63">
        <f t="shared" ref="S39" si="41">L39+M39+O39</f>
        <v>13631.29</v>
      </c>
      <c r="T39" s="63">
        <f t="shared" ref="T39" si="42">H39-R39</f>
        <v>74927.88</v>
      </c>
    </row>
    <row r="40" spans="1:20" s="57" customFormat="1" ht="24.95" customHeight="1" x14ac:dyDescent="0.3">
      <c r="A40" s="24" t="s">
        <v>85</v>
      </c>
      <c r="B40" s="10"/>
      <c r="C40" s="10"/>
      <c r="D40" s="10"/>
      <c r="E40" s="10"/>
      <c r="F40" s="23"/>
      <c r="G40" s="23"/>
      <c r="H40" s="10"/>
      <c r="I40" s="10"/>
      <c r="J40" s="10"/>
      <c r="K40" s="10"/>
      <c r="L40" s="10"/>
      <c r="M40" s="33"/>
      <c r="N40" s="10"/>
      <c r="O40" s="10"/>
      <c r="P40" s="10"/>
      <c r="Q40" s="10"/>
      <c r="R40" s="10"/>
      <c r="S40" s="10"/>
      <c r="T40" s="10"/>
    </row>
    <row r="41" spans="1:20" s="16" customFormat="1" ht="24.95" customHeight="1" x14ac:dyDescent="0.25">
      <c r="A41" s="9">
        <v>20</v>
      </c>
      <c r="B41" s="12" t="s">
        <v>508</v>
      </c>
      <c r="C41" s="8" t="s">
        <v>331</v>
      </c>
      <c r="D41" s="9" t="s">
        <v>21</v>
      </c>
      <c r="E41" s="18" t="s">
        <v>124</v>
      </c>
      <c r="F41" s="13">
        <v>45062</v>
      </c>
      <c r="G41" s="13">
        <v>45246</v>
      </c>
      <c r="H41" s="14">
        <v>90000</v>
      </c>
      <c r="I41" s="14">
        <v>9753.1200000000008</v>
      </c>
      <c r="J41" s="14">
        <v>0</v>
      </c>
      <c r="K41" s="14">
        <v>2583</v>
      </c>
      <c r="L41" s="14">
        <v>6390</v>
      </c>
      <c r="M41" s="63">
        <v>860.29</v>
      </c>
      <c r="N41" s="14">
        <v>2736</v>
      </c>
      <c r="O41" s="14">
        <v>6381</v>
      </c>
      <c r="P41" s="14">
        <f t="shared" ref="P41:P52" si="43">K41+L41+M41+N41+O41</f>
        <v>18950.29</v>
      </c>
      <c r="Q41" s="14">
        <f>J41</f>
        <v>0</v>
      </c>
      <c r="R41" s="14">
        <f t="shared" ref="R41:R52" si="44">I41+K41+N41+Q41</f>
        <v>15072.12</v>
      </c>
      <c r="S41" s="14">
        <f t="shared" ref="S41:S52" si="45">L41+M41+O41</f>
        <v>13631.29</v>
      </c>
      <c r="T41" s="14">
        <f t="shared" ref="T41:T52" si="46">H41-R41</f>
        <v>74927.88</v>
      </c>
    </row>
    <row r="42" spans="1:20" s="16" customFormat="1" ht="24.95" customHeight="1" x14ac:dyDescent="0.25">
      <c r="A42" s="9">
        <v>21</v>
      </c>
      <c r="B42" s="12" t="s">
        <v>509</v>
      </c>
      <c r="C42" s="8" t="s">
        <v>331</v>
      </c>
      <c r="D42" s="9" t="s">
        <v>21</v>
      </c>
      <c r="E42" s="18" t="s">
        <v>124</v>
      </c>
      <c r="F42" s="13">
        <v>45017</v>
      </c>
      <c r="G42" s="13">
        <v>45200</v>
      </c>
      <c r="H42" s="14">
        <v>55000</v>
      </c>
      <c r="I42" s="14">
        <v>2559.6799999999998</v>
      </c>
      <c r="J42" s="14">
        <v>0</v>
      </c>
      <c r="K42" s="14">
        <f t="shared" ref="K42:K52" si="47">H42*2.87%</f>
        <v>1578.5</v>
      </c>
      <c r="L42" s="14">
        <f t="shared" ref="L42:L52" si="48">H42*7.1%</f>
        <v>3905</v>
      </c>
      <c r="M42" s="14">
        <f t="shared" ref="M42:M47" si="49">H42*1.15%</f>
        <v>632.5</v>
      </c>
      <c r="N42" s="14">
        <f t="shared" ref="N42:N52" si="50">H42*3.04%</f>
        <v>1672</v>
      </c>
      <c r="O42" s="14">
        <f t="shared" ref="O42:O52" si="51">H42*7.09%</f>
        <v>3899.5</v>
      </c>
      <c r="P42" s="14">
        <f t="shared" si="43"/>
        <v>11687.5</v>
      </c>
      <c r="Q42" s="14">
        <f t="shared" ref="Q42:Q47" si="52">J42</f>
        <v>0</v>
      </c>
      <c r="R42" s="14">
        <f t="shared" si="44"/>
        <v>5810.18</v>
      </c>
      <c r="S42" s="14">
        <f t="shared" si="45"/>
        <v>8437</v>
      </c>
      <c r="T42" s="14">
        <f t="shared" si="46"/>
        <v>49189.82</v>
      </c>
    </row>
    <row r="43" spans="1:20" s="16" customFormat="1" ht="24.95" customHeight="1" x14ac:dyDescent="0.25">
      <c r="A43" s="9">
        <v>22</v>
      </c>
      <c r="B43" s="12" t="s">
        <v>261</v>
      </c>
      <c r="C43" s="8" t="s">
        <v>331</v>
      </c>
      <c r="D43" s="9" t="s">
        <v>21</v>
      </c>
      <c r="E43" s="18" t="s">
        <v>124</v>
      </c>
      <c r="F43" s="13">
        <v>45108</v>
      </c>
      <c r="G43" s="13">
        <v>45292</v>
      </c>
      <c r="H43" s="14">
        <v>65000</v>
      </c>
      <c r="I43" s="14">
        <v>4112.09</v>
      </c>
      <c r="J43" s="14">
        <v>0</v>
      </c>
      <c r="K43" s="14">
        <f t="shared" si="47"/>
        <v>1865.5</v>
      </c>
      <c r="L43" s="14">
        <f t="shared" si="48"/>
        <v>4615</v>
      </c>
      <c r="M43" s="14">
        <f t="shared" si="49"/>
        <v>747.5</v>
      </c>
      <c r="N43" s="14">
        <f t="shared" si="50"/>
        <v>1976</v>
      </c>
      <c r="O43" s="14">
        <f t="shared" si="51"/>
        <v>4608.5</v>
      </c>
      <c r="P43" s="14">
        <f t="shared" si="43"/>
        <v>13812.5</v>
      </c>
      <c r="Q43" s="14">
        <v>5515.79</v>
      </c>
      <c r="R43" s="14">
        <f t="shared" si="44"/>
        <v>13469.38</v>
      </c>
      <c r="S43" s="14">
        <f t="shared" si="45"/>
        <v>9971</v>
      </c>
      <c r="T43" s="14">
        <f t="shared" si="46"/>
        <v>51530.62</v>
      </c>
    </row>
    <row r="44" spans="1:20" s="16" customFormat="1" ht="24.95" customHeight="1" x14ac:dyDescent="0.25">
      <c r="A44" s="9">
        <v>23</v>
      </c>
      <c r="B44" s="12" t="s">
        <v>510</v>
      </c>
      <c r="C44" s="8" t="s">
        <v>331</v>
      </c>
      <c r="D44" s="9" t="s">
        <v>21</v>
      </c>
      <c r="E44" s="18" t="s">
        <v>124</v>
      </c>
      <c r="F44" s="13">
        <v>45108</v>
      </c>
      <c r="G44" s="13">
        <v>45292</v>
      </c>
      <c r="H44" s="14">
        <v>65000</v>
      </c>
      <c r="I44" s="14">
        <v>4427.58</v>
      </c>
      <c r="J44" s="14">
        <v>0</v>
      </c>
      <c r="K44" s="14">
        <f t="shared" si="47"/>
        <v>1865.5</v>
      </c>
      <c r="L44" s="14">
        <f t="shared" si="48"/>
        <v>4615</v>
      </c>
      <c r="M44" s="14">
        <f t="shared" si="49"/>
        <v>747.5</v>
      </c>
      <c r="N44" s="14">
        <f t="shared" si="50"/>
        <v>1976</v>
      </c>
      <c r="O44" s="14">
        <f t="shared" si="51"/>
        <v>4608.5</v>
      </c>
      <c r="P44" s="14">
        <f t="shared" si="43"/>
        <v>13812.5</v>
      </c>
      <c r="Q44" s="14">
        <f t="shared" si="52"/>
        <v>0</v>
      </c>
      <c r="R44" s="14">
        <f t="shared" si="44"/>
        <v>8269.08</v>
      </c>
      <c r="S44" s="14">
        <f t="shared" si="45"/>
        <v>9971</v>
      </c>
      <c r="T44" s="14">
        <f t="shared" si="46"/>
        <v>56730.92</v>
      </c>
    </row>
    <row r="45" spans="1:20" s="16" customFormat="1" ht="24.95" customHeight="1" x14ac:dyDescent="0.25">
      <c r="A45" s="9">
        <v>24</v>
      </c>
      <c r="B45" s="40" t="s">
        <v>511</v>
      </c>
      <c r="C45" s="8" t="s">
        <v>331</v>
      </c>
      <c r="D45" s="42" t="s">
        <v>21</v>
      </c>
      <c r="E45" s="42" t="s">
        <v>123</v>
      </c>
      <c r="F45" s="43">
        <v>44986</v>
      </c>
      <c r="G45" s="43">
        <v>45170</v>
      </c>
      <c r="H45" s="50">
        <v>55000</v>
      </c>
      <c r="I45" s="50">
        <v>2559.6799999999998</v>
      </c>
      <c r="J45" s="50">
        <v>0</v>
      </c>
      <c r="K45" s="50">
        <f t="shared" si="47"/>
        <v>1578.5</v>
      </c>
      <c r="L45" s="14">
        <f t="shared" si="48"/>
        <v>3905</v>
      </c>
      <c r="M45" s="14">
        <f t="shared" si="49"/>
        <v>632.5</v>
      </c>
      <c r="N45" s="50">
        <f t="shared" si="50"/>
        <v>1672</v>
      </c>
      <c r="O45" s="50">
        <f t="shared" si="51"/>
        <v>3899.5</v>
      </c>
      <c r="P45" s="50">
        <f t="shared" ref="P45" si="53">K45+L45+M45+N45+O45</f>
        <v>11687.5</v>
      </c>
      <c r="Q45" s="50">
        <f t="shared" si="52"/>
        <v>0</v>
      </c>
      <c r="R45" s="50">
        <f t="shared" ref="R45" si="54">I45+K45+N45+Q45</f>
        <v>5810.18</v>
      </c>
      <c r="S45" s="50">
        <f t="shared" ref="S45" si="55">L45+M45+O45</f>
        <v>8437</v>
      </c>
      <c r="T45" s="50">
        <f t="shared" ref="T45" si="56">H45-R45</f>
        <v>49189.82</v>
      </c>
    </row>
    <row r="46" spans="1:20" s="16" customFormat="1" ht="24.95" customHeight="1" x14ac:dyDescent="0.25">
      <c r="A46" s="9">
        <v>25</v>
      </c>
      <c r="B46" s="40" t="s">
        <v>277</v>
      </c>
      <c r="C46" s="8" t="s">
        <v>331</v>
      </c>
      <c r="D46" s="42" t="s">
        <v>21</v>
      </c>
      <c r="E46" s="18" t="s">
        <v>124</v>
      </c>
      <c r="F46" s="43">
        <v>45108</v>
      </c>
      <c r="G46" s="43">
        <v>45292</v>
      </c>
      <c r="H46" s="50">
        <v>55000</v>
      </c>
      <c r="I46" s="50">
        <v>2559.6799999999998</v>
      </c>
      <c r="J46" s="50">
        <v>0</v>
      </c>
      <c r="K46" s="50">
        <f t="shared" si="47"/>
        <v>1578.5</v>
      </c>
      <c r="L46" s="14">
        <f t="shared" si="48"/>
        <v>3905</v>
      </c>
      <c r="M46" s="14">
        <f t="shared" si="49"/>
        <v>632.5</v>
      </c>
      <c r="N46" s="50">
        <f t="shared" si="50"/>
        <v>1672</v>
      </c>
      <c r="O46" s="50">
        <f t="shared" si="51"/>
        <v>3899.5</v>
      </c>
      <c r="P46" s="50">
        <f t="shared" ref="P46:P47" si="57">K46+L46+M46+N46+O46</f>
        <v>11687.5</v>
      </c>
      <c r="Q46" s="50">
        <f t="shared" si="52"/>
        <v>0</v>
      </c>
      <c r="R46" s="50">
        <f t="shared" ref="R46:R47" si="58">I46+K46+N46+Q46</f>
        <v>5810.18</v>
      </c>
      <c r="S46" s="50">
        <f t="shared" ref="S46:S47" si="59">L46+M46+O46</f>
        <v>8437</v>
      </c>
      <c r="T46" s="50">
        <f t="shared" ref="T46:T47" si="60">H46-R46</f>
        <v>49189.82</v>
      </c>
    </row>
    <row r="47" spans="1:20" s="16" customFormat="1" ht="24.95" customHeight="1" x14ac:dyDescent="0.25">
      <c r="A47" s="9">
        <v>26</v>
      </c>
      <c r="B47" s="40" t="s">
        <v>312</v>
      </c>
      <c r="C47" s="41" t="s">
        <v>332</v>
      </c>
      <c r="D47" s="42" t="s">
        <v>21</v>
      </c>
      <c r="E47" s="42" t="s">
        <v>123</v>
      </c>
      <c r="F47" s="43">
        <v>45022</v>
      </c>
      <c r="G47" s="43">
        <v>45205</v>
      </c>
      <c r="H47" s="14">
        <v>60000</v>
      </c>
      <c r="I47" s="14">
        <v>3486.68</v>
      </c>
      <c r="J47" s="14">
        <v>0</v>
      </c>
      <c r="K47" s="14">
        <f t="shared" si="47"/>
        <v>1722</v>
      </c>
      <c r="L47" s="14">
        <f t="shared" si="48"/>
        <v>4260</v>
      </c>
      <c r="M47" s="14">
        <f t="shared" si="49"/>
        <v>690</v>
      </c>
      <c r="N47" s="14">
        <f t="shared" si="50"/>
        <v>1824</v>
      </c>
      <c r="O47" s="14">
        <f t="shared" si="51"/>
        <v>4254</v>
      </c>
      <c r="P47" s="14">
        <f t="shared" si="57"/>
        <v>12750</v>
      </c>
      <c r="Q47" s="14">
        <f t="shared" si="52"/>
        <v>0</v>
      </c>
      <c r="R47" s="14">
        <f t="shared" si="58"/>
        <v>7032.68</v>
      </c>
      <c r="S47" s="14">
        <f t="shared" si="59"/>
        <v>9204</v>
      </c>
      <c r="T47" s="14">
        <f t="shared" si="60"/>
        <v>52967.32</v>
      </c>
    </row>
    <row r="48" spans="1:20" s="16" customFormat="1" ht="24.95" customHeight="1" x14ac:dyDescent="0.25">
      <c r="A48" s="9">
        <v>27</v>
      </c>
      <c r="B48" s="12" t="s">
        <v>363</v>
      </c>
      <c r="C48" s="8" t="s">
        <v>331</v>
      </c>
      <c r="D48" s="9" t="s">
        <v>21</v>
      </c>
      <c r="E48" s="18" t="s">
        <v>124</v>
      </c>
      <c r="F48" s="43">
        <v>45047</v>
      </c>
      <c r="G48" s="43">
        <v>45231</v>
      </c>
      <c r="H48" s="14">
        <v>90000</v>
      </c>
      <c r="I48" s="14">
        <v>9753.1200000000008</v>
      </c>
      <c r="J48" s="14">
        <v>0</v>
      </c>
      <c r="K48" s="14">
        <v>2583</v>
      </c>
      <c r="L48" s="14">
        <v>6390</v>
      </c>
      <c r="M48" s="63">
        <v>860.29</v>
      </c>
      <c r="N48" s="14">
        <v>2736</v>
      </c>
      <c r="O48" s="14">
        <v>6381</v>
      </c>
      <c r="P48" s="14">
        <f t="shared" ref="P48" si="61">K48+L48+M48+N48+O48</f>
        <v>18950.29</v>
      </c>
      <c r="Q48" s="14">
        <f>J48</f>
        <v>0</v>
      </c>
      <c r="R48" s="14">
        <f t="shared" ref="R48" si="62">I48+K48+N48+Q48</f>
        <v>15072.12</v>
      </c>
      <c r="S48" s="14">
        <f t="shared" ref="S48" si="63">L48+M48+O48</f>
        <v>13631.29</v>
      </c>
      <c r="T48" s="14">
        <f t="shared" ref="T48" si="64">H48-R48</f>
        <v>74927.88</v>
      </c>
    </row>
    <row r="49" spans="1:20" s="16" customFormat="1" ht="24.95" customHeight="1" x14ac:dyDescent="0.25">
      <c r="A49" s="9">
        <v>28</v>
      </c>
      <c r="B49" s="12" t="s">
        <v>388</v>
      </c>
      <c r="C49" s="8" t="s">
        <v>331</v>
      </c>
      <c r="D49" s="42" t="s">
        <v>21</v>
      </c>
      <c r="E49" s="42" t="s">
        <v>124</v>
      </c>
      <c r="F49" s="43">
        <v>45108</v>
      </c>
      <c r="G49" s="43">
        <v>45292</v>
      </c>
      <c r="H49" s="50">
        <v>60000</v>
      </c>
      <c r="I49" s="50">
        <v>3486.68</v>
      </c>
      <c r="J49" s="50">
        <v>0</v>
      </c>
      <c r="K49" s="50">
        <f t="shared" ref="K49" si="65">H49*2.87%</f>
        <v>1722</v>
      </c>
      <c r="L49" s="14">
        <f t="shared" ref="L49" si="66">H49*7.1%</f>
        <v>4260</v>
      </c>
      <c r="M49" s="14">
        <f t="shared" ref="M49" si="67">H49*1.15%</f>
        <v>690</v>
      </c>
      <c r="N49" s="50">
        <f t="shared" ref="N49" si="68">H49*3.04%</f>
        <v>1824</v>
      </c>
      <c r="O49" s="50">
        <f t="shared" ref="O49" si="69">H49*7.09%</f>
        <v>4254</v>
      </c>
      <c r="P49" s="50">
        <f t="shared" ref="P49:P50" si="70">K49+L49+M49+N49+O49</f>
        <v>12750</v>
      </c>
      <c r="Q49" s="50">
        <f t="shared" ref="Q49:Q50" si="71">J49</f>
        <v>0</v>
      </c>
      <c r="R49" s="50">
        <f t="shared" ref="R49:R50" si="72">I49+K49+N49+Q49</f>
        <v>7032.68</v>
      </c>
      <c r="S49" s="50">
        <f t="shared" ref="S49:S50" si="73">L49+M49+O49</f>
        <v>9204</v>
      </c>
      <c r="T49" s="50">
        <f t="shared" ref="T49:T50" si="74">H49-R49</f>
        <v>52967.32</v>
      </c>
    </row>
    <row r="50" spans="1:20" s="16" customFormat="1" ht="24.95" customHeight="1" x14ac:dyDescent="0.25">
      <c r="A50" s="9">
        <v>29</v>
      </c>
      <c r="B50" s="12" t="s">
        <v>212</v>
      </c>
      <c r="C50" s="8" t="s">
        <v>172</v>
      </c>
      <c r="D50" s="9" t="s">
        <v>21</v>
      </c>
      <c r="E50" s="9" t="s">
        <v>123</v>
      </c>
      <c r="F50" s="13">
        <v>45017</v>
      </c>
      <c r="G50" s="13">
        <v>45200</v>
      </c>
      <c r="H50" s="14">
        <v>80000</v>
      </c>
      <c r="I50" s="14">
        <v>7400.87</v>
      </c>
      <c r="J50" s="14">
        <v>0</v>
      </c>
      <c r="K50" s="14">
        <f>H50*2.87%</f>
        <v>2296</v>
      </c>
      <c r="L50" s="14">
        <f>H50*7.1%</f>
        <v>5680</v>
      </c>
      <c r="M50" s="63">
        <v>860.29</v>
      </c>
      <c r="N50" s="14">
        <f>H50*3.04%</f>
        <v>2432</v>
      </c>
      <c r="O50" s="14">
        <f>H50*7.09%</f>
        <v>5672</v>
      </c>
      <c r="P50" s="14">
        <f t="shared" si="70"/>
        <v>16940.29</v>
      </c>
      <c r="Q50" s="14">
        <f t="shared" si="71"/>
        <v>0</v>
      </c>
      <c r="R50" s="14">
        <f t="shared" si="72"/>
        <v>12128.87</v>
      </c>
      <c r="S50" s="14">
        <f t="shared" si="73"/>
        <v>12212.29</v>
      </c>
      <c r="T50" s="14">
        <f t="shared" si="74"/>
        <v>67871.13</v>
      </c>
    </row>
    <row r="51" spans="1:20" s="16" customFormat="1" ht="24.95" customHeight="1" x14ac:dyDescent="0.25">
      <c r="A51" s="9">
        <v>30</v>
      </c>
      <c r="B51" s="73" t="s">
        <v>486</v>
      </c>
      <c r="C51" s="60" t="s">
        <v>307</v>
      </c>
      <c r="D51" s="61" t="s">
        <v>21</v>
      </c>
      <c r="E51" s="61" t="s">
        <v>123</v>
      </c>
      <c r="F51" s="62">
        <v>45047</v>
      </c>
      <c r="G51" s="62">
        <v>45231</v>
      </c>
      <c r="H51" s="66">
        <v>48000</v>
      </c>
      <c r="I51" s="63">
        <v>1571.73</v>
      </c>
      <c r="J51" s="63">
        <v>0</v>
      </c>
      <c r="K51" s="63">
        <f t="shared" ref="K51" si="75">H51*2.87%</f>
        <v>1377.6</v>
      </c>
      <c r="L51" s="63">
        <f t="shared" ref="L51" si="76">H51*7.1%</f>
        <v>3408</v>
      </c>
      <c r="M51" s="65">
        <f t="shared" ref="M51" si="77">H51*1.15%</f>
        <v>552</v>
      </c>
      <c r="N51" s="63">
        <f t="shared" ref="N51" si="78">H51*3.04%</f>
        <v>1459.2</v>
      </c>
      <c r="O51" s="63">
        <f t="shared" ref="O51" si="79">H51*7.09%</f>
        <v>3403.2</v>
      </c>
      <c r="P51" s="63">
        <f>K51+L51+M51+N51+O51</f>
        <v>10200</v>
      </c>
      <c r="Q51" s="63">
        <v>0</v>
      </c>
      <c r="R51" s="63">
        <f>I51+K51+N51+Q51</f>
        <v>4408.53</v>
      </c>
      <c r="S51" s="63">
        <f>L51+M51+O51</f>
        <v>7363.2</v>
      </c>
      <c r="T51" s="63">
        <f>H51-R51</f>
        <v>43591.47</v>
      </c>
    </row>
    <row r="52" spans="1:20" s="16" customFormat="1" ht="24.95" customHeight="1" x14ac:dyDescent="0.25">
      <c r="A52" s="9">
        <v>31</v>
      </c>
      <c r="B52" s="12" t="s">
        <v>241</v>
      </c>
      <c r="C52" s="8" t="s">
        <v>331</v>
      </c>
      <c r="D52" s="9" t="s">
        <v>21</v>
      </c>
      <c r="E52" s="9" t="s">
        <v>124</v>
      </c>
      <c r="F52" s="13">
        <v>45049</v>
      </c>
      <c r="G52" s="13">
        <v>45233</v>
      </c>
      <c r="H52" s="14">
        <v>75000</v>
      </c>
      <c r="I52" s="14">
        <v>6309.38</v>
      </c>
      <c r="J52" s="14">
        <v>0</v>
      </c>
      <c r="K52" s="14">
        <f t="shared" si="47"/>
        <v>2152.5</v>
      </c>
      <c r="L52" s="14">
        <f t="shared" si="48"/>
        <v>5325</v>
      </c>
      <c r="M52" s="63">
        <v>860.29</v>
      </c>
      <c r="N52" s="14">
        <f t="shared" si="50"/>
        <v>2280</v>
      </c>
      <c r="O52" s="14">
        <f t="shared" si="51"/>
        <v>5317.5</v>
      </c>
      <c r="P52" s="14">
        <f t="shared" si="43"/>
        <v>15935.29</v>
      </c>
      <c r="Q52" s="14">
        <f>J52</f>
        <v>0</v>
      </c>
      <c r="R52" s="14">
        <f t="shared" si="44"/>
        <v>10741.88</v>
      </c>
      <c r="S52" s="14">
        <f t="shared" si="45"/>
        <v>11502.79</v>
      </c>
      <c r="T52" s="14">
        <f t="shared" si="46"/>
        <v>64258.12</v>
      </c>
    </row>
    <row r="53" spans="1:20" s="16" customFormat="1" ht="24.95" customHeight="1" x14ac:dyDescent="0.3">
      <c r="A53" s="24" t="s">
        <v>457</v>
      </c>
      <c r="B53" s="10"/>
      <c r="C53" s="10"/>
      <c r="D53" s="10"/>
      <c r="E53" s="10"/>
      <c r="F53" s="23"/>
      <c r="G53" s="23"/>
      <c r="H53" s="10"/>
      <c r="I53" s="10"/>
      <c r="J53" s="10"/>
      <c r="K53" s="10"/>
      <c r="L53" s="10"/>
      <c r="M53" s="33"/>
      <c r="N53" s="10"/>
      <c r="O53" s="10"/>
      <c r="P53" s="10"/>
      <c r="Q53" s="10"/>
      <c r="R53" s="10"/>
      <c r="S53" s="10"/>
      <c r="T53" s="10"/>
    </row>
    <row r="54" spans="1:20" s="16" customFormat="1" ht="24.95" customHeight="1" x14ac:dyDescent="0.25">
      <c r="A54" s="67">
        <v>32</v>
      </c>
      <c r="B54" s="59" t="s">
        <v>458</v>
      </c>
      <c r="C54" s="60" t="s">
        <v>331</v>
      </c>
      <c r="D54" s="61" t="s">
        <v>21</v>
      </c>
      <c r="E54" s="64" t="s">
        <v>124</v>
      </c>
      <c r="F54" s="62">
        <v>45017</v>
      </c>
      <c r="G54" s="62">
        <v>45200</v>
      </c>
      <c r="H54" s="63">
        <v>80000</v>
      </c>
      <c r="I54" s="63">
        <v>7400.87</v>
      </c>
      <c r="J54" s="63">
        <v>0</v>
      </c>
      <c r="K54" s="63">
        <f>H54*2.87%</f>
        <v>2296</v>
      </c>
      <c r="L54" s="63">
        <f>H54*7.1%</f>
        <v>5680</v>
      </c>
      <c r="M54" s="66">
        <v>860.29</v>
      </c>
      <c r="N54" s="63">
        <f>H54*3.04%</f>
        <v>2432</v>
      </c>
      <c r="O54" s="63">
        <f>H54*7.09%</f>
        <v>5672</v>
      </c>
      <c r="P54" s="63">
        <f t="shared" ref="P54" si="80">K54+L54+M54+N54+O54</f>
        <v>16940.29</v>
      </c>
      <c r="Q54" s="63">
        <f t="shared" ref="Q54" si="81">J54</f>
        <v>0</v>
      </c>
      <c r="R54" s="63">
        <f t="shared" ref="R54" si="82">I54+K54+N54+Q54</f>
        <v>12128.87</v>
      </c>
      <c r="S54" s="63">
        <f t="shared" ref="S54" si="83">L54+M54+O54</f>
        <v>12212.29</v>
      </c>
      <c r="T54" s="63">
        <f t="shared" ref="T54" si="84">H54-R54</f>
        <v>67871.13</v>
      </c>
    </row>
    <row r="55" spans="1:20" s="16" customFormat="1" ht="24.95" customHeight="1" x14ac:dyDescent="0.3">
      <c r="A55" s="24" t="s">
        <v>459</v>
      </c>
      <c r="B55" s="10"/>
      <c r="C55" s="10"/>
      <c r="D55" s="10"/>
      <c r="E55" s="10"/>
      <c r="F55" s="23"/>
      <c r="G55" s="23"/>
      <c r="H55" s="10"/>
      <c r="I55" s="10"/>
      <c r="J55" s="10"/>
      <c r="K55" s="10"/>
      <c r="L55" s="10"/>
      <c r="M55" s="33"/>
      <c r="N55" s="10"/>
      <c r="O55" s="10"/>
      <c r="P55" s="10"/>
      <c r="Q55" s="10"/>
      <c r="R55" s="10"/>
      <c r="S55" s="10"/>
      <c r="T55" s="10"/>
    </row>
    <row r="56" spans="1:20" s="16" customFormat="1" ht="24.95" customHeight="1" x14ac:dyDescent="0.25">
      <c r="A56" s="67">
        <v>33</v>
      </c>
      <c r="B56" s="59" t="s">
        <v>512</v>
      </c>
      <c r="C56" s="60" t="s">
        <v>331</v>
      </c>
      <c r="D56" s="68" t="s">
        <v>21</v>
      </c>
      <c r="E56" s="68" t="s">
        <v>123</v>
      </c>
      <c r="F56" s="62">
        <v>45017</v>
      </c>
      <c r="G56" s="62">
        <v>45200</v>
      </c>
      <c r="H56" s="63">
        <v>80000</v>
      </c>
      <c r="I56" s="63">
        <v>7400.87</v>
      </c>
      <c r="J56" s="63">
        <v>0</v>
      </c>
      <c r="K56" s="63">
        <f>H56*2.87%</f>
        <v>2296</v>
      </c>
      <c r="L56" s="63">
        <f>H56*7.1%</f>
        <v>5680</v>
      </c>
      <c r="M56" s="66">
        <v>860.29</v>
      </c>
      <c r="N56" s="63">
        <f>H56*3.04%</f>
        <v>2432</v>
      </c>
      <c r="O56" s="63">
        <f>H56*7.09%</f>
        <v>5672</v>
      </c>
      <c r="P56" s="63">
        <f t="shared" ref="P56" si="85">K56+L56+M56+N56+O56</f>
        <v>16940.29</v>
      </c>
      <c r="Q56" s="63">
        <f t="shared" ref="Q56" si="86">J56</f>
        <v>0</v>
      </c>
      <c r="R56" s="63">
        <f t="shared" ref="R56" si="87">I56+K56+N56+Q56</f>
        <v>12128.87</v>
      </c>
      <c r="S56" s="63">
        <f t="shared" ref="S56" si="88">L56+M56+O56</f>
        <v>12212.29</v>
      </c>
      <c r="T56" s="63">
        <f t="shared" ref="T56" si="89">H56-R56</f>
        <v>67871.13</v>
      </c>
    </row>
    <row r="57" spans="1:20" s="57" customFormat="1" ht="24.95" customHeight="1" x14ac:dyDescent="0.3">
      <c r="A57" s="38" t="s">
        <v>333</v>
      </c>
      <c r="B57" s="10"/>
      <c r="C57" s="10"/>
      <c r="D57" s="10"/>
      <c r="E57" s="10"/>
      <c r="F57" s="23"/>
      <c r="G57" s="23"/>
      <c r="H57" s="10"/>
      <c r="I57" s="10"/>
      <c r="J57" s="10"/>
      <c r="K57" s="10"/>
      <c r="L57" s="10"/>
      <c r="M57" s="33"/>
      <c r="N57" s="10"/>
      <c r="O57" s="10"/>
      <c r="P57" s="10"/>
      <c r="Q57" s="10"/>
      <c r="R57" s="10"/>
      <c r="S57" s="10"/>
      <c r="T57" s="10"/>
    </row>
    <row r="58" spans="1:20" s="11" customFormat="1" ht="24.95" customHeight="1" x14ac:dyDescent="0.25">
      <c r="A58" s="9">
        <v>34</v>
      </c>
      <c r="B58" s="12" t="s">
        <v>514</v>
      </c>
      <c r="C58" s="21" t="s">
        <v>99</v>
      </c>
      <c r="D58" s="9" t="s">
        <v>21</v>
      </c>
      <c r="E58" s="9" t="s">
        <v>124</v>
      </c>
      <c r="F58" s="13">
        <v>45108</v>
      </c>
      <c r="G58" s="13">
        <v>45292</v>
      </c>
      <c r="H58" s="15">
        <v>170000</v>
      </c>
      <c r="I58" s="15">
        <v>28571.119999999999</v>
      </c>
      <c r="J58" s="15">
        <v>0</v>
      </c>
      <c r="K58" s="15">
        <v>4879</v>
      </c>
      <c r="L58" s="14">
        <v>12070</v>
      </c>
      <c r="M58" s="63">
        <v>860.29</v>
      </c>
      <c r="N58" s="15">
        <v>5168</v>
      </c>
      <c r="O58" s="15">
        <v>12053</v>
      </c>
      <c r="P58" s="14">
        <f>K58+L58+M58+N58+O58</f>
        <v>35030.29</v>
      </c>
      <c r="Q58" s="14">
        <v>0</v>
      </c>
      <c r="R58" s="14">
        <f>I58+K58+N58+Q58</f>
        <v>38618.120000000003</v>
      </c>
      <c r="S58" s="14">
        <f>L58+M58+O58</f>
        <v>24983.29</v>
      </c>
      <c r="T58" s="14">
        <f>H58-R58</f>
        <v>131381.88</v>
      </c>
    </row>
    <row r="59" spans="1:20" s="16" customFormat="1" ht="24.95" customHeight="1" x14ac:dyDescent="0.25">
      <c r="A59" s="9">
        <v>35</v>
      </c>
      <c r="B59" s="12" t="s">
        <v>515</v>
      </c>
      <c r="C59" s="8" t="s">
        <v>145</v>
      </c>
      <c r="D59" s="9" t="s">
        <v>21</v>
      </c>
      <c r="E59" s="9" t="s">
        <v>123</v>
      </c>
      <c r="F59" s="13">
        <v>45017</v>
      </c>
      <c r="G59" s="13">
        <v>45200</v>
      </c>
      <c r="H59" s="14">
        <v>50000</v>
      </c>
      <c r="I59" s="14">
        <v>1854</v>
      </c>
      <c r="J59" s="14">
        <v>0</v>
      </c>
      <c r="K59" s="14">
        <f>H59*2.87%</f>
        <v>1435</v>
      </c>
      <c r="L59" s="14">
        <f>H59*7.1%</f>
        <v>3550</v>
      </c>
      <c r="M59" s="14">
        <f t="shared" ref="M59:M60" si="90">H59*1.15%</f>
        <v>575</v>
      </c>
      <c r="N59" s="14">
        <f>H59*3.04%</f>
        <v>1520</v>
      </c>
      <c r="O59" s="14">
        <f t="shared" ref="O59:O63" si="91">H59*7.09%</f>
        <v>3545</v>
      </c>
      <c r="P59" s="14">
        <f t="shared" ref="P59:P73" si="92">K59+L59+M59+N59+O59</f>
        <v>10625</v>
      </c>
      <c r="Q59" s="14">
        <f t="shared" ref="Q59:Q64" si="93">J59</f>
        <v>0</v>
      </c>
      <c r="R59" s="14">
        <f t="shared" ref="R59:R73" si="94">I59+K59+N59+Q59</f>
        <v>4809</v>
      </c>
      <c r="S59" s="14">
        <f t="shared" ref="S59:S73" si="95">L59+M59+O59</f>
        <v>7670</v>
      </c>
      <c r="T59" s="14">
        <f t="shared" ref="T59:T73" si="96">H59-R59</f>
        <v>45191</v>
      </c>
    </row>
    <row r="60" spans="1:20" s="16" customFormat="1" ht="24.95" customHeight="1" x14ac:dyDescent="0.25">
      <c r="A60" s="9">
        <v>36</v>
      </c>
      <c r="B60" s="12" t="s">
        <v>516</v>
      </c>
      <c r="C60" s="8" t="s">
        <v>145</v>
      </c>
      <c r="D60" s="9" t="s">
        <v>21</v>
      </c>
      <c r="E60" s="9" t="s">
        <v>124</v>
      </c>
      <c r="F60" s="13">
        <v>45139</v>
      </c>
      <c r="G60" s="13">
        <v>45323</v>
      </c>
      <c r="H60" s="14">
        <v>50000</v>
      </c>
      <c r="I60" s="14">
        <v>1854</v>
      </c>
      <c r="J60" s="14">
        <v>0</v>
      </c>
      <c r="K60" s="14">
        <v>1435</v>
      </c>
      <c r="L60" s="14">
        <v>3550</v>
      </c>
      <c r="M60" s="14">
        <f t="shared" si="90"/>
        <v>575</v>
      </c>
      <c r="N60" s="14">
        <v>1520</v>
      </c>
      <c r="O60" s="14">
        <f t="shared" si="91"/>
        <v>3545</v>
      </c>
      <c r="P60" s="14">
        <f t="shared" si="92"/>
        <v>10625</v>
      </c>
      <c r="Q60" s="14">
        <v>6046</v>
      </c>
      <c r="R60" s="14">
        <f t="shared" si="94"/>
        <v>10855</v>
      </c>
      <c r="S60" s="14">
        <f t="shared" si="95"/>
        <v>7670</v>
      </c>
      <c r="T60" s="14">
        <f t="shared" si="96"/>
        <v>39145</v>
      </c>
    </row>
    <row r="61" spans="1:20" s="16" customFormat="1" ht="24.95" customHeight="1" x14ac:dyDescent="0.25">
      <c r="A61" s="9">
        <v>37</v>
      </c>
      <c r="B61" s="12" t="s">
        <v>517</v>
      </c>
      <c r="C61" s="8" t="s">
        <v>36</v>
      </c>
      <c r="D61" s="9" t="s">
        <v>21</v>
      </c>
      <c r="E61" s="18" t="s">
        <v>123</v>
      </c>
      <c r="F61" s="13">
        <v>45139</v>
      </c>
      <c r="G61" s="13">
        <v>45323</v>
      </c>
      <c r="H61" s="14">
        <v>50000</v>
      </c>
      <c r="I61" s="14">
        <v>1854</v>
      </c>
      <c r="J61" s="14">
        <v>0</v>
      </c>
      <c r="K61" s="14">
        <v>1435</v>
      </c>
      <c r="L61" s="14">
        <v>3550</v>
      </c>
      <c r="M61" s="14">
        <f t="shared" ref="M61:M64" si="97">H61*1.15%</f>
        <v>575</v>
      </c>
      <c r="N61" s="14">
        <v>1520</v>
      </c>
      <c r="O61" s="14">
        <f>H61*7.09%</f>
        <v>3545</v>
      </c>
      <c r="P61" s="14">
        <f t="shared" si="92"/>
        <v>10625</v>
      </c>
      <c r="Q61" s="14">
        <f t="shared" si="93"/>
        <v>0</v>
      </c>
      <c r="R61" s="14">
        <f t="shared" si="94"/>
        <v>4809</v>
      </c>
      <c r="S61" s="14">
        <f t="shared" si="95"/>
        <v>7670</v>
      </c>
      <c r="T61" s="14">
        <f t="shared" si="96"/>
        <v>45191</v>
      </c>
    </row>
    <row r="62" spans="1:20" s="16" customFormat="1" ht="24.95" customHeight="1" x14ac:dyDescent="0.25">
      <c r="A62" s="9">
        <v>38</v>
      </c>
      <c r="B62" s="12" t="s">
        <v>518</v>
      </c>
      <c r="C62" s="8" t="s">
        <v>145</v>
      </c>
      <c r="D62" s="9" t="s">
        <v>21</v>
      </c>
      <c r="E62" s="9" t="s">
        <v>124</v>
      </c>
      <c r="F62" s="13">
        <v>45139</v>
      </c>
      <c r="G62" s="13">
        <v>45323</v>
      </c>
      <c r="H62" s="14">
        <v>60000</v>
      </c>
      <c r="I62" s="14">
        <v>3486.68</v>
      </c>
      <c r="J62" s="14">
        <v>0</v>
      </c>
      <c r="K62" s="14">
        <v>1722</v>
      </c>
      <c r="L62" s="14">
        <v>4260</v>
      </c>
      <c r="M62" s="14">
        <f t="shared" si="97"/>
        <v>690</v>
      </c>
      <c r="N62" s="14">
        <v>1824</v>
      </c>
      <c r="O62" s="14">
        <f>H62*7.09%</f>
        <v>4254</v>
      </c>
      <c r="P62" s="14">
        <f t="shared" si="92"/>
        <v>12750</v>
      </c>
      <c r="Q62" s="14">
        <v>5546</v>
      </c>
      <c r="R62" s="14">
        <f t="shared" si="94"/>
        <v>12578.68</v>
      </c>
      <c r="S62" s="14">
        <f t="shared" si="95"/>
        <v>9204</v>
      </c>
      <c r="T62" s="14">
        <f t="shared" si="96"/>
        <v>47421.32</v>
      </c>
    </row>
    <row r="63" spans="1:20" s="16" customFormat="1" ht="24.95" customHeight="1" x14ac:dyDescent="0.25">
      <c r="A63" s="9">
        <v>39</v>
      </c>
      <c r="B63" s="12" t="s">
        <v>193</v>
      </c>
      <c r="C63" s="8" t="s">
        <v>145</v>
      </c>
      <c r="D63" s="9" t="s">
        <v>21</v>
      </c>
      <c r="E63" s="9" t="s">
        <v>124</v>
      </c>
      <c r="F63" s="13">
        <v>45132</v>
      </c>
      <c r="G63" s="13">
        <v>45316</v>
      </c>
      <c r="H63" s="14">
        <v>60000</v>
      </c>
      <c r="I63" s="14">
        <v>3486.68</v>
      </c>
      <c r="J63" s="14">
        <v>0</v>
      </c>
      <c r="K63" s="14">
        <f t="shared" ref="K63" si="98">H63*2.87%</f>
        <v>1722</v>
      </c>
      <c r="L63" s="14">
        <f t="shared" ref="L63" si="99">H63*7.1%</f>
        <v>4260</v>
      </c>
      <c r="M63" s="14">
        <f t="shared" si="97"/>
        <v>690</v>
      </c>
      <c r="N63" s="14">
        <f t="shared" ref="N63" si="100">H63*3.04%</f>
        <v>1824</v>
      </c>
      <c r="O63" s="14">
        <f t="shared" si="91"/>
        <v>4254</v>
      </c>
      <c r="P63" s="14">
        <f t="shared" si="92"/>
        <v>12750</v>
      </c>
      <c r="Q63" s="14">
        <f t="shared" si="93"/>
        <v>0</v>
      </c>
      <c r="R63" s="14">
        <f t="shared" si="94"/>
        <v>7032.68</v>
      </c>
      <c r="S63" s="14">
        <f t="shared" si="95"/>
        <v>9204</v>
      </c>
      <c r="T63" s="14">
        <f t="shared" si="96"/>
        <v>52967.32</v>
      </c>
    </row>
    <row r="64" spans="1:20" s="16" customFormat="1" ht="24.95" customHeight="1" x14ac:dyDescent="0.25">
      <c r="A64" s="9">
        <v>40</v>
      </c>
      <c r="B64" s="12" t="s">
        <v>246</v>
      </c>
      <c r="C64" s="8" t="s">
        <v>145</v>
      </c>
      <c r="D64" s="9" t="s">
        <v>21</v>
      </c>
      <c r="E64" s="18" t="s">
        <v>124</v>
      </c>
      <c r="F64" s="13">
        <v>45078</v>
      </c>
      <c r="G64" s="13">
        <v>45261</v>
      </c>
      <c r="H64" s="14">
        <v>55000</v>
      </c>
      <c r="I64" s="14">
        <v>2559.6799999999998</v>
      </c>
      <c r="J64" s="14">
        <v>0</v>
      </c>
      <c r="K64" s="14">
        <f t="shared" ref="K64:K73" si="101">H64*2.87%</f>
        <v>1578.5</v>
      </c>
      <c r="L64" s="14">
        <f t="shared" ref="L64:L73" si="102">H64*7.1%</f>
        <v>3905</v>
      </c>
      <c r="M64" s="14">
        <f t="shared" si="97"/>
        <v>632.5</v>
      </c>
      <c r="N64" s="14">
        <f t="shared" ref="N64:N73" si="103">H64*3.04%</f>
        <v>1672</v>
      </c>
      <c r="O64" s="14">
        <f t="shared" ref="O64:O73" si="104">H64*7.09%</f>
        <v>3899.5</v>
      </c>
      <c r="P64" s="14">
        <f t="shared" si="92"/>
        <v>11687.5</v>
      </c>
      <c r="Q64" s="14">
        <f t="shared" si="93"/>
        <v>0</v>
      </c>
      <c r="R64" s="14">
        <f t="shared" si="94"/>
        <v>5810.18</v>
      </c>
      <c r="S64" s="14">
        <f t="shared" si="95"/>
        <v>8437</v>
      </c>
      <c r="T64" s="14">
        <f t="shared" si="96"/>
        <v>49189.82</v>
      </c>
    </row>
    <row r="65" spans="1:20" s="16" customFormat="1" ht="24.95" customHeight="1" x14ac:dyDescent="0.25">
      <c r="A65" s="9">
        <v>41</v>
      </c>
      <c r="B65" s="12" t="s">
        <v>254</v>
      </c>
      <c r="C65" s="8" t="s">
        <v>145</v>
      </c>
      <c r="D65" s="9" t="s">
        <v>21</v>
      </c>
      <c r="E65" s="18" t="s">
        <v>124</v>
      </c>
      <c r="F65" s="13">
        <v>45047</v>
      </c>
      <c r="G65" s="13">
        <v>45231</v>
      </c>
      <c r="H65" s="14">
        <v>90000</v>
      </c>
      <c r="I65" s="14">
        <v>9753.1200000000008</v>
      </c>
      <c r="J65" s="14">
        <v>0</v>
      </c>
      <c r="K65" s="14">
        <f t="shared" si="101"/>
        <v>2583</v>
      </c>
      <c r="L65" s="14">
        <f t="shared" si="102"/>
        <v>6390</v>
      </c>
      <c r="M65" s="63">
        <v>860.29</v>
      </c>
      <c r="N65" s="14">
        <f t="shared" si="103"/>
        <v>2736</v>
      </c>
      <c r="O65" s="14">
        <f t="shared" si="104"/>
        <v>6381</v>
      </c>
      <c r="P65" s="14">
        <f t="shared" si="92"/>
        <v>18950.29</v>
      </c>
      <c r="Q65" s="14">
        <v>2746</v>
      </c>
      <c r="R65" s="14">
        <f t="shared" si="94"/>
        <v>17818.12</v>
      </c>
      <c r="S65" s="14">
        <f t="shared" si="95"/>
        <v>13631.29</v>
      </c>
      <c r="T65" s="14">
        <f t="shared" si="96"/>
        <v>72181.88</v>
      </c>
    </row>
    <row r="66" spans="1:20" s="16" customFormat="1" ht="24.95" customHeight="1" x14ac:dyDescent="0.25">
      <c r="A66" s="9">
        <v>42</v>
      </c>
      <c r="B66" s="12" t="s">
        <v>258</v>
      </c>
      <c r="C66" s="8" t="s">
        <v>145</v>
      </c>
      <c r="D66" s="9" t="s">
        <v>21</v>
      </c>
      <c r="E66" s="18" t="s">
        <v>124</v>
      </c>
      <c r="F66" s="13">
        <v>45078</v>
      </c>
      <c r="G66" s="13">
        <v>45261</v>
      </c>
      <c r="H66" s="14">
        <v>55000</v>
      </c>
      <c r="I66" s="14">
        <v>2559.6799999999998</v>
      </c>
      <c r="J66" s="14">
        <v>0</v>
      </c>
      <c r="K66" s="14">
        <f t="shared" si="101"/>
        <v>1578.5</v>
      </c>
      <c r="L66" s="14">
        <f t="shared" si="102"/>
        <v>3905</v>
      </c>
      <c r="M66" s="14">
        <f t="shared" ref="M66:M70" si="105">H66*1.15%</f>
        <v>632.5</v>
      </c>
      <c r="N66" s="14">
        <f t="shared" si="103"/>
        <v>1672</v>
      </c>
      <c r="O66" s="14">
        <f t="shared" si="104"/>
        <v>3899.5</v>
      </c>
      <c r="P66" s="14">
        <f t="shared" si="92"/>
        <v>11687.5</v>
      </c>
      <c r="Q66" s="14">
        <f>J66</f>
        <v>0</v>
      </c>
      <c r="R66" s="14">
        <f t="shared" si="94"/>
        <v>5810.18</v>
      </c>
      <c r="S66" s="14">
        <f t="shared" si="95"/>
        <v>8437</v>
      </c>
      <c r="T66" s="14">
        <f t="shared" si="96"/>
        <v>49189.82</v>
      </c>
    </row>
    <row r="67" spans="1:20" s="16" customFormat="1" ht="24.95" customHeight="1" x14ac:dyDescent="0.25">
      <c r="A67" s="9">
        <v>43</v>
      </c>
      <c r="B67" s="12" t="s">
        <v>575</v>
      </c>
      <c r="C67" s="8" t="s">
        <v>145</v>
      </c>
      <c r="D67" s="9" t="s">
        <v>21</v>
      </c>
      <c r="E67" s="18" t="s">
        <v>124</v>
      </c>
      <c r="F67" s="13">
        <v>45078</v>
      </c>
      <c r="G67" s="13">
        <v>45261</v>
      </c>
      <c r="H67" s="14">
        <v>55000</v>
      </c>
      <c r="I67" s="14">
        <v>2559.6799999999998</v>
      </c>
      <c r="J67" s="14">
        <v>0</v>
      </c>
      <c r="K67" s="14">
        <f t="shared" ref="K67" si="106">H67*2.87%</f>
        <v>1578.5</v>
      </c>
      <c r="L67" s="14">
        <f t="shared" ref="L67" si="107">H67*7.1%</f>
        <v>3905</v>
      </c>
      <c r="M67" s="14">
        <f t="shared" si="105"/>
        <v>632.5</v>
      </c>
      <c r="N67" s="14">
        <f t="shared" ref="N67" si="108">H67*3.04%</f>
        <v>1672</v>
      </c>
      <c r="O67" s="14">
        <f t="shared" ref="O67" si="109">H67*7.09%</f>
        <v>3899.5</v>
      </c>
      <c r="P67" s="14">
        <f t="shared" si="92"/>
        <v>11687.5</v>
      </c>
      <c r="Q67" s="14">
        <v>7046</v>
      </c>
      <c r="R67" s="14">
        <f t="shared" si="94"/>
        <v>12856.18</v>
      </c>
      <c r="S67" s="14">
        <f t="shared" si="95"/>
        <v>8437</v>
      </c>
      <c r="T67" s="14">
        <f t="shared" si="96"/>
        <v>42143.82</v>
      </c>
    </row>
    <row r="68" spans="1:20" s="16" customFormat="1" ht="24.95" customHeight="1" x14ac:dyDescent="0.25">
      <c r="A68" s="9">
        <v>44</v>
      </c>
      <c r="B68" s="12" t="s">
        <v>266</v>
      </c>
      <c r="C68" s="8" t="s">
        <v>145</v>
      </c>
      <c r="D68" s="9" t="s">
        <v>21</v>
      </c>
      <c r="E68" s="18" t="s">
        <v>123</v>
      </c>
      <c r="F68" s="13">
        <v>45108</v>
      </c>
      <c r="G68" s="13">
        <v>45292</v>
      </c>
      <c r="H68" s="14">
        <v>55000</v>
      </c>
      <c r="I68" s="14">
        <v>0</v>
      </c>
      <c r="J68" s="14">
        <v>0</v>
      </c>
      <c r="K68" s="14">
        <f t="shared" ref="K68:K69" si="110">H68*2.87%</f>
        <v>1578.5</v>
      </c>
      <c r="L68" s="14">
        <f t="shared" ref="L68:L69" si="111">H68*7.1%</f>
        <v>3905</v>
      </c>
      <c r="M68" s="14">
        <f t="shared" si="105"/>
        <v>632.5</v>
      </c>
      <c r="N68" s="14">
        <f t="shared" ref="N68:N69" si="112">H68*3.04%</f>
        <v>1672</v>
      </c>
      <c r="O68" s="14">
        <f t="shared" ref="O68:O69" si="113">H68*7.09%</f>
        <v>3899.5</v>
      </c>
      <c r="P68" s="14">
        <f t="shared" si="92"/>
        <v>11687.5</v>
      </c>
      <c r="Q68" s="14">
        <f>J68</f>
        <v>0</v>
      </c>
      <c r="R68" s="14">
        <f t="shared" si="94"/>
        <v>3250.5</v>
      </c>
      <c r="S68" s="14">
        <f t="shared" si="95"/>
        <v>8437</v>
      </c>
      <c r="T68" s="14">
        <f t="shared" si="96"/>
        <v>51749.5</v>
      </c>
    </row>
    <row r="69" spans="1:20" s="16" customFormat="1" ht="24.95" customHeight="1" x14ac:dyDescent="0.25">
      <c r="A69" s="9">
        <v>45</v>
      </c>
      <c r="B69" s="12" t="s">
        <v>519</v>
      </c>
      <c r="C69" s="8" t="s">
        <v>145</v>
      </c>
      <c r="D69" s="9" t="s">
        <v>21</v>
      </c>
      <c r="E69" s="18" t="s">
        <v>124</v>
      </c>
      <c r="F69" s="13">
        <v>45097</v>
      </c>
      <c r="G69" s="13">
        <v>45280</v>
      </c>
      <c r="H69" s="14">
        <v>60000</v>
      </c>
      <c r="I69" s="14">
        <v>3486.68</v>
      </c>
      <c r="J69" s="14">
        <v>0</v>
      </c>
      <c r="K69" s="14">
        <f t="shared" si="110"/>
        <v>1722</v>
      </c>
      <c r="L69" s="14">
        <f t="shared" si="111"/>
        <v>4260</v>
      </c>
      <c r="M69" s="14">
        <f t="shared" si="105"/>
        <v>690</v>
      </c>
      <c r="N69" s="14">
        <f t="shared" si="112"/>
        <v>1824</v>
      </c>
      <c r="O69" s="14">
        <f t="shared" si="113"/>
        <v>4254</v>
      </c>
      <c r="P69" s="14">
        <f t="shared" ref="P69" si="114">K69+L69+M69+N69+O69</f>
        <v>12750</v>
      </c>
      <c r="Q69" s="14">
        <f t="shared" ref="Q69" si="115">J69</f>
        <v>0</v>
      </c>
      <c r="R69" s="14">
        <f t="shared" ref="R69" si="116">I69+K69+N69+Q69</f>
        <v>7032.68</v>
      </c>
      <c r="S69" s="14">
        <f t="shared" ref="S69" si="117">L69+M69+O69</f>
        <v>9204</v>
      </c>
      <c r="T69" s="14">
        <f t="shared" ref="T69" si="118">H69-R69</f>
        <v>52967.32</v>
      </c>
    </row>
    <row r="70" spans="1:20" s="16" customFormat="1" ht="24.95" customHeight="1" x14ac:dyDescent="0.25">
      <c r="A70" s="9">
        <v>46</v>
      </c>
      <c r="B70" s="12" t="s">
        <v>287</v>
      </c>
      <c r="C70" s="8" t="s">
        <v>30</v>
      </c>
      <c r="D70" s="9" t="s">
        <v>21</v>
      </c>
      <c r="E70" s="18" t="s">
        <v>123</v>
      </c>
      <c r="F70" s="13">
        <v>45139</v>
      </c>
      <c r="G70" s="13">
        <v>45323</v>
      </c>
      <c r="H70" s="14">
        <v>48000</v>
      </c>
      <c r="I70" s="14">
        <v>1571.73</v>
      </c>
      <c r="J70" s="14">
        <v>0</v>
      </c>
      <c r="K70" s="14">
        <v>1377.6</v>
      </c>
      <c r="L70" s="14">
        <v>3408</v>
      </c>
      <c r="M70" s="14">
        <f t="shared" si="105"/>
        <v>552</v>
      </c>
      <c r="N70" s="14">
        <v>1459.2</v>
      </c>
      <c r="O70" s="14">
        <f t="shared" ref="O70" si="119">H70*7.09%</f>
        <v>3403.2</v>
      </c>
      <c r="P70" s="14">
        <f t="shared" ref="P70" si="120">K70+L70+M70+N70+O70</f>
        <v>10200</v>
      </c>
      <c r="Q70" s="14">
        <f t="shared" ref="Q70" si="121">J70</f>
        <v>0</v>
      </c>
      <c r="R70" s="14">
        <f t="shared" ref="R70" si="122">I70+K70+N70+Q70</f>
        <v>4408.53</v>
      </c>
      <c r="S70" s="14">
        <f t="shared" ref="S70" si="123">L70+M70+O70</f>
        <v>7363.2</v>
      </c>
      <c r="T70" s="14">
        <f t="shared" ref="T70" si="124">H70-R70</f>
        <v>43591.47</v>
      </c>
    </row>
    <row r="71" spans="1:20" s="16" customFormat="1" ht="24.95" customHeight="1" x14ac:dyDescent="0.25">
      <c r="A71" s="9">
        <v>47</v>
      </c>
      <c r="B71" s="12" t="s">
        <v>520</v>
      </c>
      <c r="C71" s="8" t="s">
        <v>145</v>
      </c>
      <c r="D71" s="9" t="s">
        <v>21</v>
      </c>
      <c r="E71" s="18" t="s">
        <v>123</v>
      </c>
      <c r="F71" s="13">
        <v>45139</v>
      </c>
      <c r="G71" s="13">
        <v>45323</v>
      </c>
      <c r="H71" s="14">
        <v>80000</v>
      </c>
      <c r="I71" s="14">
        <v>7400.87</v>
      </c>
      <c r="J71" s="14">
        <v>0</v>
      </c>
      <c r="K71" s="14">
        <f>H71*2.87%</f>
        <v>2296</v>
      </c>
      <c r="L71" s="14">
        <f>H71*7.1%</f>
        <v>5680</v>
      </c>
      <c r="M71" s="63">
        <v>860.29</v>
      </c>
      <c r="N71" s="14">
        <f>H71*3.04%</f>
        <v>2432</v>
      </c>
      <c r="O71" s="14">
        <f>H71*7.09%</f>
        <v>5672</v>
      </c>
      <c r="P71" s="14">
        <f>K71+L71+M71+N71+O71</f>
        <v>16940.29</v>
      </c>
      <c r="Q71" s="14">
        <v>0</v>
      </c>
      <c r="R71" s="14">
        <f>I71+K71+N71+Q71</f>
        <v>12128.87</v>
      </c>
      <c r="S71" s="14">
        <f>L71+M71+O71</f>
        <v>12212.29</v>
      </c>
      <c r="T71" s="14">
        <f>H71-R71</f>
        <v>67871.13</v>
      </c>
    </row>
    <row r="72" spans="1:20" s="71" customFormat="1" ht="24.95" customHeight="1" x14ac:dyDescent="0.25">
      <c r="A72" s="9">
        <v>48</v>
      </c>
      <c r="B72" s="59" t="s">
        <v>485</v>
      </c>
      <c r="C72" s="60" t="s">
        <v>145</v>
      </c>
      <c r="D72" s="61" t="s">
        <v>21</v>
      </c>
      <c r="E72" s="64" t="s">
        <v>124</v>
      </c>
      <c r="F72" s="62">
        <v>45047</v>
      </c>
      <c r="G72" s="62">
        <v>45231</v>
      </c>
      <c r="H72" s="63">
        <v>70000</v>
      </c>
      <c r="I72" s="63">
        <v>5368.48</v>
      </c>
      <c r="J72" s="63">
        <v>0</v>
      </c>
      <c r="K72" s="63">
        <f t="shared" ref="K72" si="125">H72*2.87%</f>
        <v>2009</v>
      </c>
      <c r="L72" s="63">
        <f t="shared" ref="L72" si="126">H72*7.1%</f>
        <v>4970</v>
      </c>
      <c r="M72" s="66">
        <v>805</v>
      </c>
      <c r="N72" s="63">
        <f t="shared" ref="N72" si="127">H72*3.04%</f>
        <v>2128</v>
      </c>
      <c r="O72" s="63">
        <f t="shared" ref="O72" si="128">H72*7.09%</f>
        <v>4963</v>
      </c>
      <c r="P72" s="63">
        <f t="shared" ref="P72" si="129">K72+L72+M72+N72+O72</f>
        <v>14875</v>
      </c>
      <c r="Q72" s="63">
        <v>0</v>
      </c>
      <c r="R72" s="63">
        <f t="shared" ref="R72" si="130">I72+K72+N72+Q72</f>
        <v>9505.48</v>
      </c>
      <c r="S72" s="63">
        <f t="shared" ref="S72" si="131">L72+M72+O72</f>
        <v>10738</v>
      </c>
      <c r="T72" s="63">
        <f t="shared" ref="T72" si="132">H72-R72</f>
        <v>60494.52</v>
      </c>
    </row>
    <row r="73" spans="1:20" s="16" customFormat="1" ht="24.95" customHeight="1" x14ac:dyDescent="0.25">
      <c r="A73" s="9">
        <v>49</v>
      </c>
      <c r="B73" s="12" t="s">
        <v>521</v>
      </c>
      <c r="C73" s="8" t="s">
        <v>145</v>
      </c>
      <c r="D73" s="9" t="s">
        <v>21</v>
      </c>
      <c r="E73" s="18" t="s">
        <v>124</v>
      </c>
      <c r="F73" s="13">
        <v>45078</v>
      </c>
      <c r="G73" s="13">
        <v>45261</v>
      </c>
      <c r="H73" s="14">
        <v>55000</v>
      </c>
      <c r="I73" s="14">
        <v>2559.6799999999998</v>
      </c>
      <c r="J73" s="14">
        <v>0</v>
      </c>
      <c r="K73" s="14">
        <f t="shared" si="101"/>
        <v>1578.5</v>
      </c>
      <c r="L73" s="14">
        <f t="shared" si="102"/>
        <v>3905</v>
      </c>
      <c r="M73" s="14">
        <f t="shared" ref="M73" si="133">H73*1.15%</f>
        <v>632.5</v>
      </c>
      <c r="N73" s="14">
        <f t="shared" si="103"/>
        <v>1672</v>
      </c>
      <c r="O73" s="14">
        <f t="shared" si="104"/>
        <v>3899.5</v>
      </c>
      <c r="P73" s="14">
        <f t="shared" si="92"/>
        <v>11687.5</v>
      </c>
      <c r="Q73" s="14">
        <f>J73</f>
        <v>0</v>
      </c>
      <c r="R73" s="14">
        <f t="shared" si="94"/>
        <v>5810.18</v>
      </c>
      <c r="S73" s="14">
        <f t="shared" si="95"/>
        <v>8437</v>
      </c>
      <c r="T73" s="14">
        <f t="shared" si="96"/>
        <v>49189.82</v>
      </c>
    </row>
    <row r="74" spans="1:20" s="57" customFormat="1" ht="24.95" customHeight="1" x14ac:dyDescent="0.3">
      <c r="A74" s="24" t="s">
        <v>31</v>
      </c>
      <c r="B74" s="10"/>
      <c r="C74" s="10"/>
      <c r="D74" s="10"/>
      <c r="E74" s="10"/>
      <c r="F74" s="23"/>
      <c r="G74" s="23"/>
      <c r="H74" s="10"/>
      <c r="I74" s="10"/>
      <c r="J74" s="10"/>
      <c r="K74" s="10"/>
      <c r="L74" s="10"/>
      <c r="M74" s="33"/>
      <c r="N74" s="10"/>
      <c r="O74" s="10"/>
      <c r="P74" s="10"/>
      <c r="Q74" s="10"/>
      <c r="R74" s="10"/>
      <c r="S74" s="10"/>
      <c r="T74" s="10"/>
    </row>
    <row r="75" spans="1:20" s="11" customFormat="1" ht="24.95" customHeight="1" x14ac:dyDescent="0.25">
      <c r="A75" s="9">
        <v>50</v>
      </c>
      <c r="B75" s="12" t="s">
        <v>233</v>
      </c>
      <c r="C75" s="8" t="s">
        <v>28</v>
      </c>
      <c r="D75" s="9" t="s">
        <v>21</v>
      </c>
      <c r="E75" s="18" t="s">
        <v>123</v>
      </c>
      <c r="F75" s="13">
        <v>45047</v>
      </c>
      <c r="G75" s="13">
        <v>45231</v>
      </c>
      <c r="H75" s="14">
        <v>110000</v>
      </c>
      <c r="I75" s="14">
        <v>14457.62</v>
      </c>
      <c r="J75" s="14">
        <v>0</v>
      </c>
      <c r="K75" s="14">
        <f t="shared" ref="K75" si="134">H75*2.87%</f>
        <v>3157</v>
      </c>
      <c r="L75" s="14">
        <f t="shared" ref="L75" si="135">H75*7.1%</f>
        <v>7810</v>
      </c>
      <c r="M75" s="66">
        <v>860.29</v>
      </c>
      <c r="N75" s="14">
        <f t="shared" ref="N75" si="136">H75*3.04%</f>
        <v>3344</v>
      </c>
      <c r="O75" s="14">
        <f t="shared" ref="O75" si="137">H75*7.09%</f>
        <v>7799</v>
      </c>
      <c r="P75" s="14">
        <f t="shared" ref="P75:P80" si="138">K75+L75+M75+N75+O75</f>
        <v>22970.29</v>
      </c>
      <c r="Q75" s="14">
        <f t="shared" ref="Q75:Q80" si="139">J75</f>
        <v>0</v>
      </c>
      <c r="R75" s="14">
        <f t="shared" ref="R75:R80" si="140">I75+K75+N75+Q75</f>
        <v>20958.62</v>
      </c>
      <c r="S75" s="14">
        <f t="shared" ref="S75:S80" si="141">L75+M75+O75</f>
        <v>16469.29</v>
      </c>
      <c r="T75" s="14">
        <f t="shared" ref="T75:T80" si="142">H75-R75</f>
        <v>89041.38</v>
      </c>
    </row>
    <row r="76" spans="1:20" s="16" customFormat="1" ht="24.95" customHeight="1" x14ac:dyDescent="0.25">
      <c r="A76" s="9">
        <v>51</v>
      </c>
      <c r="B76" s="12" t="s">
        <v>110</v>
      </c>
      <c r="C76" s="8" t="s">
        <v>29</v>
      </c>
      <c r="D76" s="9" t="s">
        <v>21</v>
      </c>
      <c r="E76" s="18" t="s">
        <v>124</v>
      </c>
      <c r="F76" s="13">
        <v>45017</v>
      </c>
      <c r="G76" s="13">
        <v>45200</v>
      </c>
      <c r="H76" s="14">
        <v>50000</v>
      </c>
      <c r="I76" s="14">
        <v>1854</v>
      </c>
      <c r="J76" s="14">
        <v>0</v>
      </c>
      <c r="K76" s="14">
        <v>1435</v>
      </c>
      <c r="L76" s="14">
        <v>3550</v>
      </c>
      <c r="M76" s="36">
        <f t="shared" ref="M76:M79" si="143">H76*1.15%</f>
        <v>575</v>
      </c>
      <c r="N76" s="14">
        <v>1520</v>
      </c>
      <c r="O76" s="14">
        <f>H76*7.09%</f>
        <v>3545</v>
      </c>
      <c r="P76" s="14">
        <f t="shared" si="138"/>
        <v>10625</v>
      </c>
      <c r="Q76" s="14">
        <v>5546</v>
      </c>
      <c r="R76" s="14">
        <f t="shared" si="140"/>
        <v>10355</v>
      </c>
      <c r="S76" s="14">
        <f t="shared" si="141"/>
        <v>7670</v>
      </c>
      <c r="T76" s="14">
        <f t="shared" si="142"/>
        <v>39645</v>
      </c>
    </row>
    <row r="77" spans="1:20" s="16" customFormat="1" ht="24.95" customHeight="1" x14ac:dyDescent="0.25">
      <c r="A77" s="9">
        <v>52</v>
      </c>
      <c r="B77" s="12" t="s">
        <v>522</v>
      </c>
      <c r="C77" s="8" t="s">
        <v>145</v>
      </c>
      <c r="D77" s="9" t="s">
        <v>21</v>
      </c>
      <c r="E77" s="9" t="s">
        <v>123</v>
      </c>
      <c r="F77" s="13">
        <v>45132</v>
      </c>
      <c r="G77" s="13">
        <v>45316</v>
      </c>
      <c r="H77" s="14">
        <v>55000</v>
      </c>
      <c r="I77" s="14">
        <v>2559.6799999999998</v>
      </c>
      <c r="J77" s="14">
        <v>0</v>
      </c>
      <c r="K77" s="14">
        <f>H77*2.87%</f>
        <v>1578.5</v>
      </c>
      <c r="L77" s="14">
        <f>H77*7.1%</f>
        <v>3905</v>
      </c>
      <c r="M77" s="36">
        <f t="shared" si="143"/>
        <v>632.5</v>
      </c>
      <c r="N77" s="14">
        <f>H77*3.04%</f>
        <v>1672</v>
      </c>
      <c r="O77" s="14">
        <f>H77*7.09%</f>
        <v>3899.5</v>
      </c>
      <c r="P77" s="14">
        <f t="shared" si="138"/>
        <v>11687.5</v>
      </c>
      <c r="Q77" s="14">
        <f t="shared" si="139"/>
        <v>0</v>
      </c>
      <c r="R77" s="14">
        <f t="shared" si="140"/>
        <v>5810.18</v>
      </c>
      <c r="S77" s="14">
        <f t="shared" si="141"/>
        <v>8437</v>
      </c>
      <c r="T77" s="14">
        <f t="shared" si="142"/>
        <v>49189.82</v>
      </c>
    </row>
    <row r="78" spans="1:20" s="16" customFormat="1" ht="24.95" customHeight="1" x14ac:dyDescent="0.25">
      <c r="A78" s="9">
        <v>53</v>
      </c>
      <c r="B78" s="12" t="s">
        <v>523</v>
      </c>
      <c r="C78" s="8" t="s">
        <v>145</v>
      </c>
      <c r="D78" s="9" t="s">
        <v>21</v>
      </c>
      <c r="E78" s="9" t="s">
        <v>123</v>
      </c>
      <c r="F78" s="13">
        <v>45047</v>
      </c>
      <c r="G78" s="13">
        <v>45231</v>
      </c>
      <c r="H78" s="14">
        <v>55000</v>
      </c>
      <c r="I78" s="14">
        <v>2559.6799999999998</v>
      </c>
      <c r="J78" s="14">
        <v>0</v>
      </c>
      <c r="K78" s="14">
        <f t="shared" ref="K78" si="144">H78*2.87%</f>
        <v>1578.5</v>
      </c>
      <c r="L78" s="14">
        <f t="shared" ref="L78" si="145">H78*7.1%</f>
        <v>3905</v>
      </c>
      <c r="M78" s="36">
        <f t="shared" si="143"/>
        <v>632.5</v>
      </c>
      <c r="N78" s="14">
        <f t="shared" ref="N78" si="146">H78*3.04%</f>
        <v>1672</v>
      </c>
      <c r="O78" s="14">
        <f t="shared" ref="O78" si="147">H78*7.09%</f>
        <v>3899.5</v>
      </c>
      <c r="P78" s="14">
        <f t="shared" si="138"/>
        <v>11687.5</v>
      </c>
      <c r="Q78" s="14">
        <f t="shared" si="139"/>
        <v>0</v>
      </c>
      <c r="R78" s="14">
        <f t="shared" si="140"/>
        <v>5810.18</v>
      </c>
      <c r="S78" s="14">
        <f t="shared" si="141"/>
        <v>8437</v>
      </c>
      <c r="T78" s="14">
        <f t="shared" si="142"/>
        <v>49189.82</v>
      </c>
    </row>
    <row r="79" spans="1:20" s="16" customFormat="1" ht="24.95" customHeight="1" x14ac:dyDescent="0.25">
      <c r="A79" s="9">
        <v>54</v>
      </c>
      <c r="B79" s="12" t="s">
        <v>242</v>
      </c>
      <c r="C79" s="8" t="s">
        <v>145</v>
      </c>
      <c r="D79" s="9" t="s">
        <v>21</v>
      </c>
      <c r="E79" s="9" t="s">
        <v>123</v>
      </c>
      <c r="F79" s="13">
        <v>45047</v>
      </c>
      <c r="G79" s="13">
        <v>45231</v>
      </c>
      <c r="H79" s="14">
        <v>55000</v>
      </c>
      <c r="I79" s="14">
        <v>2559.6799999999998</v>
      </c>
      <c r="J79" s="14">
        <v>0</v>
      </c>
      <c r="K79" s="14">
        <f t="shared" ref="K79" si="148">H79*2.87%</f>
        <v>1578.5</v>
      </c>
      <c r="L79" s="14">
        <f t="shared" ref="L79" si="149">H79*7.1%</f>
        <v>3905</v>
      </c>
      <c r="M79" s="36">
        <f t="shared" si="143"/>
        <v>632.5</v>
      </c>
      <c r="N79" s="14">
        <f t="shared" ref="N79" si="150">H79*3.04%</f>
        <v>1672</v>
      </c>
      <c r="O79" s="14">
        <f t="shared" ref="O79" si="151">H79*7.09%</f>
        <v>3899.5</v>
      </c>
      <c r="P79" s="14">
        <f t="shared" si="138"/>
        <v>11687.5</v>
      </c>
      <c r="Q79" s="14">
        <f t="shared" si="139"/>
        <v>0</v>
      </c>
      <c r="R79" s="14">
        <f t="shared" si="140"/>
        <v>5810.18</v>
      </c>
      <c r="S79" s="14">
        <f t="shared" si="141"/>
        <v>8437</v>
      </c>
      <c r="T79" s="14">
        <f t="shared" si="142"/>
        <v>49189.82</v>
      </c>
    </row>
    <row r="80" spans="1:20" s="16" customFormat="1" ht="24.95" customHeight="1" x14ac:dyDescent="0.25">
      <c r="A80" s="9">
        <v>55</v>
      </c>
      <c r="B80" s="12" t="s">
        <v>189</v>
      </c>
      <c r="C80" s="8" t="s">
        <v>145</v>
      </c>
      <c r="D80" s="9" t="s">
        <v>21</v>
      </c>
      <c r="E80" s="9" t="s">
        <v>124</v>
      </c>
      <c r="F80" s="13">
        <v>45132</v>
      </c>
      <c r="G80" s="13">
        <v>45316</v>
      </c>
      <c r="H80" s="14">
        <v>75000</v>
      </c>
      <c r="I80" s="14">
        <v>6309.38</v>
      </c>
      <c r="J80" s="14">
        <v>0</v>
      </c>
      <c r="K80" s="14">
        <f>H80*2.87%</f>
        <v>2152.5</v>
      </c>
      <c r="L80" s="14">
        <f>H80*7.1%</f>
        <v>5325</v>
      </c>
      <c r="M80" s="36">
        <v>860.29</v>
      </c>
      <c r="N80" s="14">
        <f>H80*3.04%</f>
        <v>2280</v>
      </c>
      <c r="O80" s="14">
        <f>H80*7.09%</f>
        <v>5317.5</v>
      </c>
      <c r="P80" s="14">
        <f t="shared" si="138"/>
        <v>15935.29</v>
      </c>
      <c r="Q80" s="14">
        <f t="shared" si="139"/>
        <v>0</v>
      </c>
      <c r="R80" s="14">
        <f t="shared" si="140"/>
        <v>10741.88</v>
      </c>
      <c r="S80" s="14">
        <f t="shared" si="141"/>
        <v>11502.79</v>
      </c>
      <c r="T80" s="14">
        <f t="shared" si="142"/>
        <v>64258.12</v>
      </c>
    </row>
    <row r="81" spans="1:20" s="57" customFormat="1" ht="24.95" customHeight="1" x14ac:dyDescent="0.3">
      <c r="A81" s="38" t="s">
        <v>299</v>
      </c>
      <c r="B81" s="10"/>
      <c r="C81" s="10"/>
      <c r="D81" s="10"/>
      <c r="E81" s="10"/>
      <c r="F81" s="23"/>
      <c r="G81" s="23"/>
      <c r="H81" s="10"/>
      <c r="I81" s="10"/>
      <c r="J81" s="10"/>
      <c r="K81" s="10"/>
      <c r="L81" s="10"/>
      <c r="M81" s="33"/>
      <c r="N81" s="10"/>
      <c r="O81" s="10"/>
      <c r="P81" s="10"/>
      <c r="Q81" s="10"/>
      <c r="R81" s="10"/>
      <c r="S81" s="10"/>
      <c r="T81" s="10"/>
    </row>
    <row r="82" spans="1:20" s="16" customFormat="1" ht="24.95" customHeight="1" x14ac:dyDescent="0.25">
      <c r="A82" s="9">
        <v>56</v>
      </c>
      <c r="B82" s="12" t="s">
        <v>103</v>
      </c>
      <c r="C82" s="8" t="s">
        <v>29</v>
      </c>
      <c r="D82" s="9" t="s">
        <v>21</v>
      </c>
      <c r="E82" s="18" t="s">
        <v>124</v>
      </c>
      <c r="F82" s="13">
        <v>44986</v>
      </c>
      <c r="G82" s="13">
        <v>45170</v>
      </c>
      <c r="H82" s="14">
        <v>50000</v>
      </c>
      <c r="I82" s="14">
        <v>1854</v>
      </c>
      <c r="J82" s="14">
        <v>0</v>
      </c>
      <c r="K82" s="14">
        <v>1435</v>
      </c>
      <c r="L82" s="14">
        <v>3550</v>
      </c>
      <c r="M82" s="36">
        <f t="shared" ref="M82:M87" si="152">H82*1.15%</f>
        <v>575</v>
      </c>
      <c r="N82" s="14">
        <v>1520</v>
      </c>
      <c r="O82" s="14">
        <f t="shared" ref="O82:O85" si="153">H82*7.09%</f>
        <v>3545</v>
      </c>
      <c r="P82" s="14">
        <f t="shared" ref="P82:P87" si="154">K82+L82+M82+N82+O82</f>
        <v>10625</v>
      </c>
      <c r="Q82" s="14">
        <v>10046</v>
      </c>
      <c r="R82" s="14">
        <f t="shared" ref="R82:R87" si="155">I82+K82+N82+Q82</f>
        <v>14855</v>
      </c>
      <c r="S82" s="14">
        <f t="shared" ref="S82:S87" si="156">L82+M82+O82</f>
        <v>7670</v>
      </c>
      <c r="T82" s="14">
        <f t="shared" ref="T82:T87" si="157">H82-R82</f>
        <v>35145</v>
      </c>
    </row>
    <row r="83" spans="1:20" s="16" customFormat="1" ht="24.95" customHeight="1" x14ac:dyDescent="0.25">
      <c r="A83" s="9">
        <v>57</v>
      </c>
      <c r="B83" s="12" t="s">
        <v>178</v>
      </c>
      <c r="C83" s="8" t="s">
        <v>30</v>
      </c>
      <c r="D83" s="9" t="s">
        <v>21</v>
      </c>
      <c r="E83" s="9" t="s">
        <v>124</v>
      </c>
      <c r="F83" s="13">
        <v>45132</v>
      </c>
      <c r="G83" s="13">
        <v>45316</v>
      </c>
      <c r="H83" s="14">
        <v>45000</v>
      </c>
      <c r="I83" s="14">
        <v>1148.33</v>
      </c>
      <c r="J83" s="14">
        <v>0</v>
      </c>
      <c r="K83" s="14">
        <f>H83*2.87%</f>
        <v>1291.5</v>
      </c>
      <c r="L83" s="14">
        <f>H83*7.1%</f>
        <v>3195</v>
      </c>
      <c r="M83" s="36">
        <f t="shared" si="152"/>
        <v>517.5</v>
      </c>
      <c r="N83" s="14">
        <f>H83*3.04%</f>
        <v>1368</v>
      </c>
      <c r="O83" s="14">
        <f t="shared" si="153"/>
        <v>3190.5</v>
      </c>
      <c r="P83" s="14">
        <f t="shared" si="154"/>
        <v>9562.5</v>
      </c>
      <c r="Q83" s="14">
        <f t="shared" ref="Q83:Q85" si="158">J83</f>
        <v>0</v>
      </c>
      <c r="R83" s="14">
        <f t="shared" si="155"/>
        <v>3807.83</v>
      </c>
      <c r="S83" s="14">
        <f t="shared" si="156"/>
        <v>6903</v>
      </c>
      <c r="T83" s="14">
        <f t="shared" si="157"/>
        <v>41192.17</v>
      </c>
    </row>
    <row r="84" spans="1:20" s="16" customFormat="1" ht="24.95" customHeight="1" x14ac:dyDescent="0.25">
      <c r="A84" s="9">
        <v>58</v>
      </c>
      <c r="B84" s="12" t="s">
        <v>181</v>
      </c>
      <c r="C84" s="8" t="s">
        <v>145</v>
      </c>
      <c r="D84" s="9" t="s">
        <v>21</v>
      </c>
      <c r="E84" s="9" t="s">
        <v>124</v>
      </c>
      <c r="F84" s="13">
        <v>45132</v>
      </c>
      <c r="G84" s="13">
        <v>45316</v>
      </c>
      <c r="H84" s="14">
        <v>55000</v>
      </c>
      <c r="I84" s="14">
        <v>2559.6799999999998</v>
      </c>
      <c r="J84" s="14">
        <v>0</v>
      </c>
      <c r="K84" s="14">
        <f>H84*2.87%</f>
        <v>1578.5</v>
      </c>
      <c r="L84" s="14">
        <f>H84*7.1%</f>
        <v>3905</v>
      </c>
      <c r="M84" s="36">
        <f t="shared" si="152"/>
        <v>632.5</v>
      </c>
      <c r="N84" s="14">
        <f>H84*3.04%</f>
        <v>1672</v>
      </c>
      <c r="O84" s="14">
        <f t="shared" si="153"/>
        <v>3899.5</v>
      </c>
      <c r="P84" s="14">
        <f t="shared" si="154"/>
        <v>11687.5</v>
      </c>
      <c r="Q84" s="14">
        <f t="shared" si="158"/>
        <v>0</v>
      </c>
      <c r="R84" s="14">
        <f t="shared" si="155"/>
        <v>5810.18</v>
      </c>
      <c r="S84" s="14">
        <f t="shared" si="156"/>
        <v>8437</v>
      </c>
      <c r="T84" s="14">
        <f t="shared" si="157"/>
        <v>49189.82</v>
      </c>
    </row>
    <row r="85" spans="1:20" s="16" customFormat="1" ht="24.95" customHeight="1" x14ac:dyDescent="0.25">
      <c r="A85" s="9">
        <v>59</v>
      </c>
      <c r="B85" s="12" t="s">
        <v>192</v>
      </c>
      <c r="C85" s="8" t="s">
        <v>145</v>
      </c>
      <c r="D85" s="9" t="s">
        <v>21</v>
      </c>
      <c r="E85" s="9" t="s">
        <v>124</v>
      </c>
      <c r="F85" s="13">
        <v>45132</v>
      </c>
      <c r="G85" s="13">
        <v>45316</v>
      </c>
      <c r="H85" s="14">
        <v>60000</v>
      </c>
      <c r="I85" s="14">
        <v>3486.68</v>
      </c>
      <c r="J85" s="14">
        <v>0</v>
      </c>
      <c r="K85" s="14">
        <f>H85*2.87%</f>
        <v>1722</v>
      </c>
      <c r="L85" s="14">
        <f>H85*7.1%</f>
        <v>4260</v>
      </c>
      <c r="M85" s="36">
        <f t="shared" si="152"/>
        <v>690</v>
      </c>
      <c r="N85" s="14">
        <f>H85*3.04%</f>
        <v>1824</v>
      </c>
      <c r="O85" s="14">
        <f t="shared" si="153"/>
        <v>4254</v>
      </c>
      <c r="P85" s="14">
        <f t="shared" si="154"/>
        <v>12750</v>
      </c>
      <c r="Q85" s="14">
        <f t="shared" si="158"/>
        <v>0</v>
      </c>
      <c r="R85" s="14">
        <f t="shared" si="155"/>
        <v>7032.68</v>
      </c>
      <c r="S85" s="14">
        <f t="shared" si="156"/>
        <v>9204</v>
      </c>
      <c r="T85" s="14">
        <f t="shared" si="157"/>
        <v>52967.32</v>
      </c>
    </row>
    <row r="86" spans="1:20" s="16" customFormat="1" ht="24.95" customHeight="1" x14ac:dyDescent="0.25">
      <c r="A86" s="9">
        <v>60</v>
      </c>
      <c r="B86" s="12" t="s">
        <v>524</v>
      </c>
      <c r="C86" s="8" t="s">
        <v>145</v>
      </c>
      <c r="D86" s="9" t="s">
        <v>21</v>
      </c>
      <c r="E86" s="9" t="s">
        <v>123</v>
      </c>
      <c r="F86" s="13">
        <v>44986</v>
      </c>
      <c r="G86" s="13">
        <v>45170</v>
      </c>
      <c r="H86" s="14">
        <v>55000</v>
      </c>
      <c r="I86" s="14">
        <v>2559.6799999999998</v>
      </c>
      <c r="J86" s="14">
        <v>0</v>
      </c>
      <c r="K86" s="14">
        <f t="shared" ref="K86" si="159">H86*2.87%</f>
        <v>1578.5</v>
      </c>
      <c r="L86" s="14">
        <f t="shared" ref="L86" si="160">H86*7.1%</f>
        <v>3905</v>
      </c>
      <c r="M86" s="36">
        <f t="shared" si="152"/>
        <v>632.5</v>
      </c>
      <c r="N86" s="14">
        <f t="shared" ref="N86" si="161">H86*3.04%</f>
        <v>1672</v>
      </c>
      <c r="O86" s="14">
        <f t="shared" ref="O86" si="162">H86*7.09%</f>
        <v>3899.5</v>
      </c>
      <c r="P86" s="14">
        <f t="shared" si="154"/>
        <v>11687.5</v>
      </c>
      <c r="Q86" s="14">
        <v>0</v>
      </c>
      <c r="R86" s="14">
        <f t="shared" si="155"/>
        <v>5810.18</v>
      </c>
      <c r="S86" s="14">
        <f t="shared" si="156"/>
        <v>8437</v>
      </c>
      <c r="T86" s="14">
        <f t="shared" si="157"/>
        <v>49189.82</v>
      </c>
    </row>
    <row r="87" spans="1:20" s="16" customFormat="1" ht="24.95" customHeight="1" x14ac:dyDescent="0.25">
      <c r="A87" s="9">
        <v>61</v>
      </c>
      <c r="B87" s="12" t="s">
        <v>137</v>
      </c>
      <c r="C87" s="8" t="s">
        <v>145</v>
      </c>
      <c r="D87" s="9" t="s">
        <v>21</v>
      </c>
      <c r="E87" s="18" t="s">
        <v>124</v>
      </c>
      <c r="F87" s="13">
        <v>45108</v>
      </c>
      <c r="G87" s="13">
        <v>45292</v>
      </c>
      <c r="H87" s="14">
        <v>60000</v>
      </c>
      <c r="I87" s="14">
        <v>3486.68</v>
      </c>
      <c r="J87" s="14">
        <v>0</v>
      </c>
      <c r="K87" s="14">
        <v>1722</v>
      </c>
      <c r="L87" s="14">
        <v>4260</v>
      </c>
      <c r="M87" s="36">
        <f t="shared" si="152"/>
        <v>690</v>
      </c>
      <c r="N87" s="14">
        <v>1824</v>
      </c>
      <c r="O87" s="14">
        <f>H87*7.09%</f>
        <v>4254</v>
      </c>
      <c r="P87" s="14">
        <f t="shared" si="154"/>
        <v>12750</v>
      </c>
      <c r="Q87" s="14">
        <v>0</v>
      </c>
      <c r="R87" s="14">
        <f t="shared" si="155"/>
        <v>7032.68</v>
      </c>
      <c r="S87" s="14">
        <f t="shared" si="156"/>
        <v>9204</v>
      </c>
      <c r="T87" s="14">
        <f t="shared" si="157"/>
        <v>52967.32</v>
      </c>
    </row>
    <row r="88" spans="1:20" s="57" customFormat="1" ht="24.95" customHeight="1" x14ac:dyDescent="0.3">
      <c r="A88" s="38" t="s">
        <v>334</v>
      </c>
      <c r="B88" s="10"/>
      <c r="C88" s="10"/>
      <c r="D88" s="10"/>
      <c r="E88" s="10"/>
      <c r="F88" s="23"/>
      <c r="G88" s="23"/>
      <c r="H88" s="10"/>
      <c r="I88" s="10"/>
      <c r="J88" s="10"/>
      <c r="K88" s="10"/>
      <c r="L88" s="10"/>
      <c r="M88" s="33"/>
      <c r="N88" s="10"/>
      <c r="O88" s="10"/>
      <c r="P88" s="10"/>
      <c r="Q88" s="10"/>
      <c r="R88" s="10"/>
      <c r="S88" s="10"/>
      <c r="T88" s="10"/>
    </row>
    <row r="89" spans="1:20" s="16" customFormat="1" ht="24.95" customHeight="1" x14ac:dyDescent="0.25">
      <c r="A89" s="9">
        <v>62</v>
      </c>
      <c r="B89" s="12" t="s">
        <v>182</v>
      </c>
      <c r="C89" s="21" t="s">
        <v>99</v>
      </c>
      <c r="D89" s="9" t="s">
        <v>21</v>
      </c>
      <c r="E89" s="9" t="s">
        <v>124</v>
      </c>
      <c r="F89" s="13">
        <v>45110</v>
      </c>
      <c r="G89" s="13">
        <v>45294</v>
      </c>
      <c r="H89" s="15">
        <v>170000</v>
      </c>
      <c r="I89" s="15">
        <v>28571.119999999999</v>
      </c>
      <c r="J89" s="15">
        <v>0</v>
      </c>
      <c r="K89" s="15">
        <v>4879</v>
      </c>
      <c r="L89" s="14">
        <v>12070</v>
      </c>
      <c r="M89" s="63">
        <v>860.29</v>
      </c>
      <c r="N89" s="15">
        <v>5168</v>
      </c>
      <c r="O89" s="15">
        <v>12053</v>
      </c>
      <c r="P89" s="14">
        <f>K89+L89+M89+N89+O89</f>
        <v>35030.29</v>
      </c>
      <c r="Q89" s="14">
        <v>34871.93</v>
      </c>
      <c r="R89" s="14">
        <f>I89+K89+N89+Q89</f>
        <v>73490.05</v>
      </c>
      <c r="S89" s="14">
        <f>L89+M89+O89</f>
        <v>24983.29</v>
      </c>
      <c r="T89" s="14">
        <f>H89-R89</f>
        <v>96509.95</v>
      </c>
    </row>
    <row r="90" spans="1:20" s="16" customFormat="1" ht="24.95" customHeight="1" x14ac:dyDescent="0.25">
      <c r="A90" s="9">
        <v>63</v>
      </c>
      <c r="B90" s="12" t="s">
        <v>33</v>
      </c>
      <c r="C90" s="8" t="s">
        <v>32</v>
      </c>
      <c r="D90" s="9" t="s">
        <v>21</v>
      </c>
      <c r="E90" s="18" t="s">
        <v>124</v>
      </c>
      <c r="F90" s="13">
        <v>44992</v>
      </c>
      <c r="G90" s="13">
        <v>45176</v>
      </c>
      <c r="H90" s="14">
        <v>90000</v>
      </c>
      <c r="I90" s="14">
        <v>9753.1200000000008</v>
      </c>
      <c r="J90" s="14">
        <v>0</v>
      </c>
      <c r="K90" s="14">
        <f>H90*2.87%</f>
        <v>2583</v>
      </c>
      <c r="L90" s="14">
        <f>H90*7.1%</f>
        <v>6390</v>
      </c>
      <c r="M90" s="63">
        <v>860.29</v>
      </c>
      <c r="N90" s="14">
        <f>H90*3.04%</f>
        <v>2736</v>
      </c>
      <c r="O90" s="14">
        <f>H90*7.09%</f>
        <v>6381</v>
      </c>
      <c r="P90" s="14">
        <f>K90+L90+M90+N90+O90</f>
        <v>18950.29</v>
      </c>
      <c r="Q90" s="14">
        <v>8146</v>
      </c>
      <c r="R90" s="14">
        <f>I90+K90+N90+Q90</f>
        <v>23218.12</v>
      </c>
      <c r="S90" s="14">
        <f>L90+M90+O90</f>
        <v>13631.29</v>
      </c>
      <c r="T90" s="14">
        <f>H90-R90</f>
        <v>66781.88</v>
      </c>
    </row>
    <row r="91" spans="1:20" s="16" customFormat="1" ht="24.95" customHeight="1" x14ac:dyDescent="0.25">
      <c r="A91" s="9">
        <v>64</v>
      </c>
      <c r="B91" s="12" t="s">
        <v>251</v>
      </c>
      <c r="C91" s="8" t="s">
        <v>32</v>
      </c>
      <c r="D91" s="9" t="s">
        <v>21</v>
      </c>
      <c r="E91" s="9" t="s">
        <v>123</v>
      </c>
      <c r="F91" s="13">
        <v>45057</v>
      </c>
      <c r="G91" s="13">
        <v>45241</v>
      </c>
      <c r="H91" s="14">
        <v>55000</v>
      </c>
      <c r="I91" s="14">
        <v>2559.6799999999998</v>
      </c>
      <c r="J91" s="14">
        <v>0</v>
      </c>
      <c r="K91" s="14">
        <f>H91*2.87%</f>
        <v>1578.5</v>
      </c>
      <c r="L91" s="14">
        <f>H91*7.1%</f>
        <v>3905</v>
      </c>
      <c r="M91" s="14">
        <f t="shared" ref="M91" si="163">H91*1.15%</f>
        <v>632.5</v>
      </c>
      <c r="N91" s="14">
        <f>H91*3.04%</f>
        <v>1672</v>
      </c>
      <c r="O91" s="14">
        <f>H91*7.09%</f>
        <v>3899.5</v>
      </c>
      <c r="P91" s="14">
        <f>K91+L91+M91+N91+O91</f>
        <v>11687.5</v>
      </c>
      <c r="Q91" s="14">
        <f>J91</f>
        <v>0</v>
      </c>
      <c r="R91" s="14">
        <f>I91+K91+N91+Q91</f>
        <v>5810.18</v>
      </c>
      <c r="S91" s="14">
        <f>L91+M91+O91</f>
        <v>8437</v>
      </c>
      <c r="T91" s="14">
        <f>H91-R91</f>
        <v>49189.82</v>
      </c>
    </row>
    <row r="92" spans="1:20" s="16" customFormat="1" ht="25.5" customHeight="1" x14ac:dyDescent="0.25">
      <c r="A92" s="9">
        <v>65</v>
      </c>
      <c r="B92" s="12" t="s">
        <v>183</v>
      </c>
      <c r="C92" s="8" t="s">
        <v>153</v>
      </c>
      <c r="D92" s="9" t="s">
        <v>21</v>
      </c>
      <c r="E92" s="18" t="s">
        <v>124</v>
      </c>
      <c r="F92" s="13">
        <v>45110</v>
      </c>
      <c r="G92" s="13">
        <v>45294</v>
      </c>
      <c r="H92" s="14">
        <v>75000</v>
      </c>
      <c r="I92" s="14">
        <v>6309.38</v>
      </c>
      <c r="J92" s="14">
        <v>0</v>
      </c>
      <c r="K92" s="14">
        <f>H92*2.87%</f>
        <v>2152.5</v>
      </c>
      <c r="L92" s="14">
        <f>H92*7.1%</f>
        <v>5325</v>
      </c>
      <c r="M92" s="63">
        <v>860.29</v>
      </c>
      <c r="N92" s="14">
        <f>H92*3.04%</f>
        <v>2280</v>
      </c>
      <c r="O92" s="14">
        <f>H92*7.09%</f>
        <v>5317.5</v>
      </c>
      <c r="P92" s="14">
        <f>K92+L92+M92+N92+O92</f>
        <v>15935.29</v>
      </c>
      <c r="Q92" s="14">
        <f>J92</f>
        <v>0</v>
      </c>
      <c r="R92" s="14">
        <f>I92+K92+N92+Q92</f>
        <v>10741.88</v>
      </c>
      <c r="S92" s="14">
        <f>L92+M92+O92</f>
        <v>11502.79</v>
      </c>
      <c r="T92" s="14">
        <f>H92-R92</f>
        <v>64258.12</v>
      </c>
    </row>
    <row r="93" spans="1:20" s="16" customFormat="1" ht="24.95" customHeight="1" x14ac:dyDescent="0.25">
      <c r="A93" s="9">
        <v>66</v>
      </c>
      <c r="B93" s="12" t="s">
        <v>146</v>
      </c>
      <c r="C93" s="8" t="s">
        <v>32</v>
      </c>
      <c r="D93" s="9" t="s">
        <v>21</v>
      </c>
      <c r="E93" s="18" t="s">
        <v>124</v>
      </c>
      <c r="F93" s="13">
        <v>45139</v>
      </c>
      <c r="G93" s="13">
        <v>45323</v>
      </c>
      <c r="H93" s="14">
        <v>65000</v>
      </c>
      <c r="I93" s="14">
        <v>4112.09</v>
      </c>
      <c r="J93" s="14">
        <v>0</v>
      </c>
      <c r="K93" s="14">
        <f t="shared" ref="K93" si="164">H93*2.87%</f>
        <v>1865.5</v>
      </c>
      <c r="L93" s="14">
        <f t="shared" ref="L93" si="165">H93*7.1%</f>
        <v>4615</v>
      </c>
      <c r="M93" s="14">
        <f t="shared" ref="M93" si="166">H93*1.15%</f>
        <v>747.5</v>
      </c>
      <c r="N93" s="14">
        <f t="shared" ref="N93" si="167">H93*3.04%</f>
        <v>1976</v>
      </c>
      <c r="O93" s="14">
        <f t="shared" ref="O93" si="168">H93*7.09%</f>
        <v>4608.5</v>
      </c>
      <c r="P93" s="14">
        <f t="shared" ref="P93" si="169">K93+L93+M93+N93+O93</f>
        <v>13812.5</v>
      </c>
      <c r="Q93" s="14">
        <v>21337.14</v>
      </c>
      <c r="R93" s="14">
        <f>I93+K93+N93+Q93</f>
        <v>29290.73</v>
      </c>
      <c r="S93" s="14">
        <f t="shared" ref="S93" si="170">L93+M93+O93</f>
        <v>9971</v>
      </c>
      <c r="T93" s="14">
        <f>H93-R93</f>
        <v>35709.269999999997</v>
      </c>
    </row>
    <row r="94" spans="1:20" s="58" customFormat="1" ht="24.95" customHeight="1" x14ac:dyDescent="0.25">
      <c r="A94" s="38" t="s">
        <v>293</v>
      </c>
      <c r="B94" s="28"/>
      <c r="C94" s="29"/>
      <c r="D94" s="30"/>
      <c r="E94" s="31"/>
      <c r="F94" s="32"/>
      <c r="G94" s="32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</row>
    <row r="95" spans="1:20" s="16" customFormat="1" ht="24.95" customHeight="1" x14ac:dyDescent="0.25">
      <c r="A95" s="34">
        <v>67</v>
      </c>
      <c r="B95" s="12" t="s">
        <v>525</v>
      </c>
      <c r="C95" s="8" t="s">
        <v>32</v>
      </c>
      <c r="D95" s="9" t="s">
        <v>21</v>
      </c>
      <c r="E95" s="18" t="s">
        <v>123</v>
      </c>
      <c r="F95" s="13">
        <v>44986</v>
      </c>
      <c r="G95" s="13">
        <v>45170</v>
      </c>
      <c r="H95" s="14">
        <v>60000</v>
      </c>
      <c r="I95" s="14">
        <v>3486.68</v>
      </c>
      <c r="J95" s="14">
        <v>0</v>
      </c>
      <c r="K95" s="14">
        <f>H95*2.87%</f>
        <v>1722</v>
      </c>
      <c r="L95" s="14">
        <f>H95*7.1%</f>
        <v>4260</v>
      </c>
      <c r="M95" s="36">
        <f t="shared" ref="M95:M97" si="171">H95*1.15%</f>
        <v>690</v>
      </c>
      <c r="N95" s="14">
        <f>H95*3.04%</f>
        <v>1824</v>
      </c>
      <c r="O95" s="14">
        <f>H95*7.09%</f>
        <v>4254</v>
      </c>
      <c r="P95" s="14">
        <f>K95+L95+M95+N95+O95</f>
        <v>12750</v>
      </c>
      <c r="Q95" s="14">
        <v>8730.89</v>
      </c>
      <c r="R95" s="14">
        <f>I95+K95+N95+Q95</f>
        <v>15763.57</v>
      </c>
      <c r="S95" s="14">
        <f>L95+M95+O95</f>
        <v>9204</v>
      </c>
      <c r="T95" s="14">
        <f>H95-R95</f>
        <v>44236.43</v>
      </c>
    </row>
    <row r="96" spans="1:20" s="16" customFormat="1" ht="24.95" customHeight="1" x14ac:dyDescent="0.25">
      <c r="A96" s="34">
        <v>68</v>
      </c>
      <c r="B96" s="12" t="s">
        <v>386</v>
      </c>
      <c r="C96" s="8" t="s">
        <v>32</v>
      </c>
      <c r="D96" s="9" t="s">
        <v>21</v>
      </c>
      <c r="E96" s="18" t="s">
        <v>124</v>
      </c>
      <c r="F96" s="13">
        <v>45108</v>
      </c>
      <c r="G96" s="13">
        <v>45292</v>
      </c>
      <c r="H96" s="14">
        <v>65000</v>
      </c>
      <c r="I96" s="14">
        <v>4427.58</v>
      </c>
      <c r="J96" s="14">
        <v>0</v>
      </c>
      <c r="K96" s="14">
        <v>1865.5</v>
      </c>
      <c r="L96" s="14">
        <v>4615</v>
      </c>
      <c r="M96" s="36">
        <f t="shared" si="171"/>
        <v>747.5</v>
      </c>
      <c r="N96" s="14">
        <v>1976</v>
      </c>
      <c r="O96" s="14">
        <f>H96*7.09%</f>
        <v>4608.5</v>
      </c>
      <c r="P96" s="14">
        <f t="shared" ref="P96" si="172">K96+L96+M96+N96+O96</f>
        <v>13812.5</v>
      </c>
      <c r="Q96" s="14">
        <v>0</v>
      </c>
      <c r="R96" s="14">
        <f t="shared" ref="R96" si="173">I96+K96+N96+Q96</f>
        <v>8269.08</v>
      </c>
      <c r="S96" s="14">
        <f t="shared" ref="S96" si="174">L96+M96+O96</f>
        <v>9971</v>
      </c>
      <c r="T96" s="14">
        <f t="shared" ref="T96" si="175">H96-R96</f>
        <v>56730.92</v>
      </c>
    </row>
    <row r="97" spans="1:20" s="16" customFormat="1" ht="24.95" customHeight="1" x14ac:dyDescent="0.25">
      <c r="A97" s="34">
        <v>69</v>
      </c>
      <c r="B97" s="12" t="s">
        <v>373</v>
      </c>
      <c r="C97" s="8" t="s">
        <v>36</v>
      </c>
      <c r="D97" s="9" t="s">
        <v>21</v>
      </c>
      <c r="E97" s="18" t="s">
        <v>123</v>
      </c>
      <c r="F97" s="51">
        <v>45047</v>
      </c>
      <c r="G97" s="13">
        <v>45231</v>
      </c>
      <c r="H97" s="14">
        <v>55000</v>
      </c>
      <c r="I97" s="14">
        <v>2559.6799999999998</v>
      </c>
      <c r="J97" s="14">
        <v>0</v>
      </c>
      <c r="K97" s="14">
        <f>H97*2.87%</f>
        <v>1578.5</v>
      </c>
      <c r="L97" s="14">
        <f>H97*7.1%</f>
        <v>3905</v>
      </c>
      <c r="M97" s="36">
        <f t="shared" si="171"/>
        <v>632.5</v>
      </c>
      <c r="N97" s="14">
        <f>H97*3.04%</f>
        <v>1672</v>
      </c>
      <c r="O97" s="14">
        <f>H97*7.09%</f>
        <v>3899.5</v>
      </c>
      <c r="P97" s="14">
        <f>K97+L97+M97+N97+O97</f>
        <v>11687.5</v>
      </c>
      <c r="Q97" s="14">
        <f>J97</f>
        <v>0</v>
      </c>
      <c r="R97" s="14">
        <f>I97+K97+N97+Q97</f>
        <v>5810.18</v>
      </c>
      <c r="S97" s="14">
        <f>L97+M97+O97</f>
        <v>8437</v>
      </c>
      <c r="T97" s="14">
        <f>H97-R97</f>
        <v>49189.82</v>
      </c>
    </row>
    <row r="98" spans="1:20" s="57" customFormat="1" ht="24.95" customHeight="1" x14ac:dyDescent="0.3">
      <c r="A98" s="24" t="s">
        <v>159</v>
      </c>
      <c r="B98" s="10"/>
      <c r="C98" s="10"/>
      <c r="D98" s="10"/>
      <c r="E98" s="10"/>
      <c r="F98" s="23"/>
      <c r="G98" s="23"/>
      <c r="H98" s="10"/>
      <c r="I98" s="10"/>
      <c r="J98" s="10"/>
      <c r="K98" s="10"/>
      <c r="L98" s="10"/>
      <c r="M98" s="33"/>
      <c r="N98" s="10"/>
      <c r="O98" s="10"/>
      <c r="P98" s="10"/>
      <c r="Q98" s="10"/>
      <c r="R98" s="10"/>
      <c r="S98" s="10"/>
      <c r="T98" s="10"/>
    </row>
    <row r="99" spans="1:20" s="16" customFormat="1" ht="24.95" customHeight="1" x14ac:dyDescent="0.25">
      <c r="A99" s="9">
        <v>70</v>
      </c>
      <c r="B99" s="12" t="s">
        <v>139</v>
      </c>
      <c r="C99" s="8" t="s">
        <v>32</v>
      </c>
      <c r="D99" s="9" t="s">
        <v>21</v>
      </c>
      <c r="E99" s="18" t="s">
        <v>124</v>
      </c>
      <c r="F99" s="13">
        <v>45108</v>
      </c>
      <c r="G99" s="13">
        <v>45292</v>
      </c>
      <c r="H99" s="14">
        <v>70000</v>
      </c>
      <c r="I99" s="14">
        <v>5368.48</v>
      </c>
      <c r="J99" s="14">
        <v>0</v>
      </c>
      <c r="K99" s="14">
        <f t="shared" ref="K99" si="176">H99*2.87%</f>
        <v>2009</v>
      </c>
      <c r="L99" s="14">
        <f t="shared" ref="L99" si="177">H99*7.1%</f>
        <v>4970</v>
      </c>
      <c r="M99" s="66">
        <v>805</v>
      </c>
      <c r="N99" s="14">
        <f t="shared" ref="N99" si="178">H99*3.04%</f>
        <v>2128</v>
      </c>
      <c r="O99" s="14">
        <f t="shared" ref="O99" si="179">H99*7.09%</f>
        <v>4963</v>
      </c>
      <c r="P99" s="14">
        <f t="shared" ref="P99" si="180">K99+L99+M99+N99+O99</f>
        <v>14875</v>
      </c>
      <c r="Q99" s="14">
        <v>24183.119999999999</v>
      </c>
      <c r="R99" s="14">
        <f t="shared" ref="R99" si="181">I99+K99+N99+Q99</f>
        <v>33688.6</v>
      </c>
      <c r="S99" s="14">
        <f t="shared" ref="S99" si="182">L99+M99+O99</f>
        <v>10738</v>
      </c>
      <c r="T99" s="14">
        <f t="shared" ref="T99" si="183">H99-R99</f>
        <v>36311.4</v>
      </c>
    </row>
    <row r="100" spans="1:20" s="16" customFormat="1" ht="24.95" customHeight="1" x14ac:dyDescent="0.25">
      <c r="A100" s="34">
        <v>71</v>
      </c>
      <c r="B100" s="12" t="s">
        <v>198</v>
      </c>
      <c r="C100" s="8" t="s">
        <v>32</v>
      </c>
      <c r="D100" s="9" t="s">
        <v>21</v>
      </c>
      <c r="E100" s="18" t="s">
        <v>124</v>
      </c>
      <c r="F100" s="13">
        <v>45125</v>
      </c>
      <c r="G100" s="13">
        <v>45309</v>
      </c>
      <c r="H100" s="14">
        <v>80000</v>
      </c>
      <c r="I100" s="14">
        <v>7006.51</v>
      </c>
      <c r="J100" s="14">
        <v>0</v>
      </c>
      <c r="K100" s="14">
        <f>H100*2.87%</f>
        <v>2296</v>
      </c>
      <c r="L100" s="14">
        <f>H100*7.1%</f>
        <v>5680</v>
      </c>
      <c r="M100" s="66">
        <v>860.29</v>
      </c>
      <c r="N100" s="14">
        <f>H100*3.04%</f>
        <v>2432</v>
      </c>
      <c r="O100" s="14">
        <f>H100*7.09%</f>
        <v>5672</v>
      </c>
      <c r="P100" s="14">
        <f>K100+L100+M100+N100+O100</f>
        <v>16940.29</v>
      </c>
      <c r="Q100" s="14">
        <v>1577.45</v>
      </c>
      <c r="R100" s="14">
        <f>I100+K100+N100+Q100</f>
        <v>13311.96</v>
      </c>
      <c r="S100" s="14">
        <f>L100+M100+O100</f>
        <v>12212.29</v>
      </c>
      <c r="T100" s="14">
        <f>H100-R100</f>
        <v>66688.039999999994</v>
      </c>
    </row>
    <row r="101" spans="1:20" s="57" customFormat="1" ht="24.95" customHeight="1" x14ac:dyDescent="0.3">
      <c r="A101" s="38" t="s">
        <v>294</v>
      </c>
      <c r="B101" s="10"/>
      <c r="C101" s="10"/>
      <c r="D101" s="10"/>
      <c r="E101" s="10"/>
      <c r="F101" s="23"/>
      <c r="G101" s="23"/>
      <c r="H101" s="10"/>
      <c r="I101" s="10"/>
      <c r="J101" s="10"/>
      <c r="K101" s="10"/>
      <c r="L101" s="10"/>
      <c r="M101" s="33"/>
      <c r="N101" s="10"/>
      <c r="O101" s="10"/>
      <c r="P101" s="10"/>
      <c r="Q101" s="10"/>
      <c r="R101" s="10"/>
      <c r="S101" s="10"/>
      <c r="T101" s="10"/>
    </row>
    <row r="102" spans="1:20" s="11" customFormat="1" ht="24.95" customHeight="1" x14ac:dyDescent="0.25">
      <c r="A102" s="35">
        <v>72</v>
      </c>
      <c r="B102" s="12" t="s">
        <v>283</v>
      </c>
      <c r="C102" s="8" t="s">
        <v>284</v>
      </c>
      <c r="D102" s="9" t="s">
        <v>21</v>
      </c>
      <c r="E102" s="18" t="s">
        <v>124</v>
      </c>
      <c r="F102" s="13">
        <v>45133</v>
      </c>
      <c r="G102" s="13">
        <v>45317</v>
      </c>
      <c r="H102" s="15">
        <v>170000</v>
      </c>
      <c r="I102" s="15">
        <v>28571.119999999999</v>
      </c>
      <c r="J102" s="15">
        <v>0</v>
      </c>
      <c r="K102" s="15">
        <v>4879</v>
      </c>
      <c r="L102" s="14">
        <v>12070</v>
      </c>
      <c r="M102" s="63">
        <v>860.29</v>
      </c>
      <c r="N102" s="15">
        <v>5168</v>
      </c>
      <c r="O102" s="15">
        <v>12053</v>
      </c>
      <c r="P102" s="14">
        <f>K102+L102+M102+N102+O102</f>
        <v>35030.29</v>
      </c>
      <c r="Q102" s="14">
        <v>0</v>
      </c>
      <c r="R102" s="14">
        <f>I102+K102+N102+Q102</f>
        <v>38618.120000000003</v>
      </c>
      <c r="S102" s="14">
        <f>L102+M102+O102</f>
        <v>24983.29</v>
      </c>
      <c r="T102" s="14">
        <f>H102-R102</f>
        <v>131381.88</v>
      </c>
    </row>
    <row r="103" spans="1:20" s="16" customFormat="1" ht="24.95" customHeight="1" x14ac:dyDescent="0.25">
      <c r="A103" s="35">
        <v>73</v>
      </c>
      <c r="B103" s="12" t="s">
        <v>244</v>
      </c>
      <c r="C103" s="8" t="s">
        <v>145</v>
      </c>
      <c r="D103" s="9" t="s">
        <v>21</v>
      </c>
      <c r="E103" s="18" t="s">
        <v>124</v>
      </c>
      <c r="F103" s="13">
        <v>45049</v>
      </c>
      <c r="G103" s="13">
        <v>45233</v>
      </c>
      <c r="H103" s="14">
        <v>55000</v>
      </c>
      <c r="I103" s="14">
        <v>2559.6799999999998</v>
      </c>
      <c r="J103" s="14">
        <v>0</v>
      </c>
      <c r="K103" s="14">
        <f>H103*2.87%</f>
        <v>1578.5</v>
      </c>
      <c r="L103" s="14">
        <f>H103*7.1%</f>
        <v>3905</v>
      </c>
      <c r="M103" s="14">
        <f t="shared" ref="M103" si="184">H103*1.15%</f>
        <v>632.5</v>
      </c>
      <c r="N103" s="14">
        <f>H103*3.04%</f>
        <v>1672</v>
      </c>
      <c r="O103" s="14">
        <f>H103*7.09%</f>
        <v>3899.5</v>
      </c>
      <c r="P103" s="14">
        <f>K103+L103+M103+N103+O103</f>
        <v>11687.5</v>
      </c>
      <c r="Q103" s="14">
        <f>J103</f>
        <v>0</v>
      </c>
      <c r="R103" s="14">
        <f>I103+K103+N103+Q103</f>
        <v>5810.18</v>
      </c>
      <c r="S103" s="14">
        <f>L103+M103+O103</f>
        <v>8437</v>
      </c>
      <c r="T103" s="14">
        <f>H103-R103</f>
        <v>49189.82</v>
      </c>
    </row>
    <row r="104" spans="1:20" s="16" customFormat="1" ht="24.95" customHeight="1" x14ac:dyDescent="0.25">
      <c r="A104" s="35">
        <v>74</v>
      </c>
      <c r="B104" s="12" t="s">
        <v>214</v>
      </c>
      <c r="C104" s="21" t="s">
        <v>81</v>
      </c>
      <c r="D104" s="18" t="s">
        <v>21</v>
      </c>
      <c r="E104" s="18" t="s">
        <v>124</v>
      </c>
      <c r="F104" s="13">
        <v>44986</v>
      </c>
      <c r="G104" s="13">
        <v>45170</v>
      </c>
      <c r="H104" s="15">
        <v>85000</v>
      </c>
      <c r="I104" s="15">
        <v>8576.99</v>
      </c>
      <c r="J104" s="15">
        <v>0</v>
      </c>
      <c r="K104" s="15">
        <f>H104*2.87%</f>
        <v>2439.5</v>
      </c>
      <c r="L104" s="14">
        <f>H104*7.1%</f>
        <v>6035</v>
      </c>
      <c r="M104" s="63">
        <v>860.29</v>
      </c>
      <c r="N104" s="15">
        <f>H104*3.04%</f>
        <v>2584</v>
      </c>
      <c r="O104" s="15">
        <f>H104*7.09%</f>
        <v>6026.5</v>
      </c>
      <c r="P104" s="14">
        <f>K104+L104+M104+N104+O104</f>
        <v>17945.29</v>
      </c>
      <c r="Q104" s="14">
        <v>0</v>
      </c>
      <c r="R104" s="14">
        <f>I104+K104+N104+Q104</f>
        <v>13600.49</v>
      </c>
      <c r="S104" s="14">
        <f>L104+M104+O104</f>
        <v>12921.79</v>
      </c>
      <c r="T104" s="14">
        <f>H104-R104</f>
        <v>71399.509999999995</v>
      </c>
    </row>
    <row r="105" spans="1:20" s="16" customFormat="1" ht="24.95" customHeight="1" x14ac:dyDescent="0.25">
      <c r="A105" s="35">
        <v>75</v>
      </c>
      <c r="B105" s="12" t="s">
        <v>46</v>
      </c>
      <c r="C105" s="21" t="s">
        <v>96</v>
      </c>
      <c r="D105" s="18" t="s">
        <v>21</v>
      </c>
      <c r="E105" s="18" t="s">
        <v>124</v>
      </c>
      <c r="F105" s="13">
        <v>45047</v>
      </c>
      <c r="G105" s="13">
        <v>45231</v>
      </c>
      <c r="H105" s="15">
        <v>90000</v>
      </c>
      <c r="I105" s="15">
        <v>9753.1200000000008</v>
      </c>
      <c r="J105" s="15">
        <v>0</v>
      </c>
      <c r="K105" s="15">
        <v>2583</v>
      </c>
      <c r="L105" s="14">
        <v>6390</v>
      </c>
      <c r="M105" s="63">
        <v>860.29</v>
      </c>
      <c r="N105" s="15">
        <v>2736</v>
      </c>
      <c r="O105" s="15">
        <v>6381</v>
      </c>
      <c r="P105" s="14">
        <f t="shared" ref="P105:P112" si="185">K105+L105+M105+N105+O105</f>
        <v>18950.29</v>
      </c>
      <c r="Q105" s="14">
        <v>33942.879999999997</v>
      </c>
      <c r="R105" s="14">
        <f t="shared" ref="R105:R112" si="186">I105+K105+N105+Q105</f>
        <v>49015</v>
      </c>
      <c r="S105" s="14">
        <f t="shared" ref="S105:S112" si="187">L105+M105+O105</f>
        <v>13631.29</v>
      </c>
      <c r="T105" s="14">
        <f t="shared" ref="T105:T112" si="188">H105-R105</f>
        <v>40985</v>
      </c>
    </row>
    <row r="106" spans="1:20" s="16" customFormat="1" ht="24.95" customHeight="1" x14ac:dyDescent="0.25">
      <c r="A106" s="35">
        <v>76</v>
      </c>
      <c r="B106" s="12" t="s">
        <v>34</v>
      </c>
      <c r="C106" s="8" t="s">
        <v>41</v>
      </c>
      <c r="D106" s="9" t="s">
        <v>21</v>
      </c>
      <c r="E106" s="18" t="s">
        <v>123</v>
      </c>
      <c r="F106" s="13">
        <v>45047</v>
      </c>
      <c r="G106" s="13">
        <v>45231</v>
      </c>
      <c r="H106" s="14">
        <v>43000</v>
      </c>
      <c r="I106" s="14">
        <v>866.06</v>
      </c>
      <c r="J106" s="14">
        <v>0</v>
      </c>
      <c r="K106" s="14">
        <v>1234.0999999999999</v>
      </c>
      <c r="L106" s="14">
        <v>3053</v>
      </c>
      <c r="M106" s="14">
        <f t="shared" ref="M106:M108" si="189">H106*1.15%</f>
        <v>494.5</v>
      </c>
      <c r="N106" s="14">
        <v>1307.2</v>
      </c>
      <c r="O106" s="14">
        <f t="shared" ref="O106:O109" si="190">H106*7.09%</f>
        <v>3048.7</v>
      </c>
      <c r="P106" s="14">
        <f t="shared" si="185"/>
        <v>9137.5</v>
      </c>
      <c r="Q106" s="14">
        <f>J106</f>
        <v>0</v>
      </c>
      <c r="R106" s="14">
        <f t="shared" si="186"/>
        <v>3407.36</v>
      </c>
      <c r="S106" s="14">
        <f t="shared" si="187"/>
        <v>6596.2</v>
      </c>
      <c r="T106" s="14">
        <f t="shared" si="188"/>
        <v>39592.639999999999</v>
      </c>
    </row>
    <row r="107" spans="1:20" s="16" customFormat="1" ht="24.95" customHeight="1" x14ac:dyDescent="0.25">
      <c r="A107" s="35">
        <v>77</v>
      </c>
      <c r="B107" s="12" t="s">
        <v>45</v>
      </c>
      <c r="C107" s="8" t="s">
        <v>41</v>
      </c>
      <c r="D107" s="9" t="s">
        <v>21</v>
      </c>
      <c r="E107" s="18" t="s">
        <v>123</v>
      </c>
      <c r="F107" s="13">
        <v>45047</v>
      </c>
      <c r="G107" s="13">
        <v>45231</v>
      </c>
      <c r="H107" s="14">
        <v>43000</v>
      </c>
      <c r="I107" s="14">
        <v>866.06</v>
      </c>
      <c r="J107" s="14">
        <v>0</v>
      </c>
      <c r="K107" s="14">
        <v>1234.0999999999999</v>
      </c>
      <c r="L107" s="14">
        <v>3053</v>
      </c>
      <c r="M107" s="14">
        <f t="shared" si="189"/>
        <v>494.5</v>
      </c>
      <c r="N107" s="14">
        <v>1307.2</v>
      </c>
      <c r="O107" s="14">
        <f t="shared" si="190"/>
        <v>3048.7</v>
      </c>
      <c r="P107" s="14">
        <f t="shared" si="185"/>
        <v>9137.5</v>
      </c>
      <c r="Q107" s="14">
        <f>J107</f>
        <v>0</v>
      </c>
      <c r="R107" s="14">
        <f t="shared" si="186"/>
        <v>3407.36</v>
      </c>
      <c r="S107" s="14">
        <f t="shared" si="187"/>
        <v>6596.2</v>
      </c>
      <c r="T107" s="14">
        <f t="shared" si="188"/>
        <v>39592.639999999999</v>
      </c>
    </row>
    <row r="108" spans="1:20" s="16" customFormat="1" ht="24.95" customHeight="1" x14ac:dyDescent="0.25">
      <c r="A108" s="35">
        <v>78</v>
      </c>
      <c r="B108" s="12" t="s">
        <v>40</v>
      </c>
      <c r="C108" s="8" t="s">
        <v>378</v>
      </c>
      <c r="D108" s="9" t="s">
        <v>21</v>
      </c>
      <c r="E108" s="18" t="s">
        <v>124</v>
      </c>
      <c r="F108" s="13">
        <v>45047</v>
      </c>
      <c r="G108" s="13">
        <v>45231</v>
      </c>
      <c r="H108" s="14">
        <v>48000</v>
      </c>
      <c r="I108" s="14">
        <v>1571.73</v>
      </c>
      <c r="J108" s="14">
        <v>0</v>
      </c>
      <c r="K108" s="14">
        <v>1377.6</v>
      </c>
      <c r="L108" s="14">
        <v>3408</v>
      </c>
      <c r="M108" s="14">
        <f t="shared" si="189"/>
        <v>552</v>
      </c>
      <c r="N108" s="14">
        <v>1459.2</v>
      </c>
      <c r="O108" s="14">
        <f t="shared" si="190"/>
        <v>3403.2</v>
      </c>
      <c r="P108" s="14">
        <f t="shared" si="185"/>
        <v>10200</v>
      </c>
      <c r="Q108" s="14">
        <v>10046</v>
      </c>
      <c r="R108" s="14">
        <f t="shared" si="186"/>
        <v>14454.53</v>
      </c>
      <c r="S108" s="14">
        <f t="shared" si="187"/>
        <v>7363.2</v>
      </c>
      <c r="T108" s="14">
        <f t="shared" si="188"/>
        <v>33545.47</v>
      </c>
    </row>
    <row r="109" spans="1:20" s="16" customFormat="1" ht="24.95" customHeight="1" x14ac:dyDescent="0.25">
      <c r="A109" s="35">
        <v>79</v>
      </c>
      <c r="B109" s="12" t="s">
        <v>304</v>
      </c>
      <c r="C109" s="8" t="s">
        <v>305</v>
      </c>
      <c r="D109" s="9" t="s">
        <v>21</v>
      </c>
      <c r="E109" s="18" t="s">
        <v>124</v>
      </c>
      <c r="F109" s="13">
        <v>45026</v>
      </c>
      <c r="G109" s="13">
        <v>45209</v>
      </c>
      <c r="H109" s="14">
        <v>80000</v>
      </c>
      <c r="I109" s="14">
        <v>7400.87</v>
      </c>
      <c r="J109" s="14">
        <v>0</v>
      </c>
      <c r="K109" s="14">
        <f t="shared" ref="K109" si="191">H109*2.87%</f>
        <v>2296</v>
      </c>
      <c r="L109" s="14">
        <f t="shared" ref="L109" si="192">H109*7.1%</f>
        <v>5680</v>
      </c>
      <c r="M109" s="63">
        <v>860.29</v>
      </c>
      <c r="N109" s="14">
        <f t="shared" ref="N109" si="193">H109*3.04%</f>
        <v>2432</v>
      </c>
      <c r="O109" s="14">
        <f t="shared" si="190"/>
        <v>5672</v>
      </c>
      <c r="P109" s="14">
        <f t="shared" si="185"/>
        <v>16940.29</v>
      </c>
      <c r="Q109" s="14">
        <v>0</v>
      </c>
      <c r="R109" s="14">
        <f t="shared" si="186"/>
        <v>12128.87</v>
      </c>
      <c r="S109" s="14">
        <f t="shared" si="187"/>
        <v>12212.29</v>
      </c>
      <c r="T109" s="14">
        <f t="shared" si="188"/>
        <v>67871.13</v>
      </c>
    </row>
    <row r="110" spans="1:20" s="16" customFormat="1" ht="24.95" customHeight="1" x14ac:dyDescent="0.25">
      <c r="A110" s="35">
        <v>80</v>
      </c>
      <c r="B110" s="12" t="s">
        <v>308</v>
      </c>
      <c r="C110" s="8" t="s">
        <v>305</v>
      </c>
      <c r="D110" s="9" t="s">
        <v>21</v>
      </c>
      <c r="E110" s="18" t="s">
        <v>124</v>
      </c>
      <c r="F110" s="13">
        <v>44986</v>
      </c>
      <c r="G110" s="13">
        <v>45170</v>
      </c>
      <c r="H110" s="14">
        <v>90000</v>
      </c>
      <c r="I110" s="14">
        <v>9753.1200000000008</v>
      </c>
      <c r="J110" s="14">
        <v>0</v>
      </c>
      <c r="K110" s="14">
        <v>2583</v>
      </c>
      <c r="L110" s="14">
        <v>6390</v>
      </c>
      <c r="M110" s="63">
        <v>860.29</v>
      </c>
      <c r="N110" s="14">
        <v>2736</v>
      </c>
      <c r="O110" s="14">
        <v>6381</v>
      </c>
      <c r="P110" s="14">
        <f t="shared" ref="P110" si="194">K110+L110+M110+N110+O110</f>
        <v>18950.29</v>
      </c>
      <c r="Q110" s="14">
        <v>0</v>
      </c>
      <c r="R110" s="14">
        <f t="shared" ref="R110" si="195">I110+K110+N110+Q110</f>
        <v>15072.12</v>
      </c>
      <c r="S110" s="14">
        <f t="shared" ref="S110" si="196">L110+M110+O110</f>
        <v>13631.29</v>
      </c>
      <c r="T110" s="14">
        <f t="shared" ref="T110" si="197">H110-R110</f>
        <v>74927.88</v>
      </c>
    </row>
    <row r="111" spans="1:20" s="16" customFormat="1" ht="24.95" customHeight="1" x14ac:dyDescent="0.25">
      <c r="A111" s="35">
        <v>81</v>
      </c>
      <c r="B111" s="12" t="s">
        <v>322</v>
      </c>
      <c r="C111" s="8" t="s">
        <v>305</v>
      </c>
      <c r="D111" s="9" t="s">
        <v>21</v>
      </c>
      <c r="E111" s="18" t="s">
        <v>124</v>
      </c>
      <c r="F111" s="13">
        <v>44986</v>
      </c>
      <c r="G111" s="13">
        <v>45170</v>
      </c>
      <c r="H111" s="14">
        <v>90000</v>
      </c>
      <c r="I111" s="14">
        <v>9753.1200000000008</v>
      </c>
      <c r="J111" s="14">
        <v>0</v>
      </c>
      <c r="K111" s="14">
        <v>2583</v>
      </c>
      <c r="L111" s="14">
        <v>6390</v>
      </c>
      <c r="M111" s="63">
        <v>860.29</v>
      </c>
      <c r="N111" s="14">
        <v>2736</v>
      </c>
      <c r="O111" s="14">
        <v>6381</v>
      </c>
      <c r="P111" s="14">
        <f t="shared" ref="P111" si="198">K111+L111+M111+N111+O111</f>
        <v>18950.29</v>
      </c>
      <c r="Q111" s="14">
        <v>0</v>
      </c>
      <c r="R111" s="14">
        <f t="shared" ref="R111" si="199">I111+K111+N111+Q111</f>
        <v>15072.12</v>
      </c>
      <c r="S111" s="14">
        <f t="shared" ref="S111" si="200">L111+M111+O111</f>
        <v>13631.29</v>
      </c>
      <c r="T111" s="14">
        <f t="shared" ref="T111" si="201">H111-R111</f>
        <v>74927.88</v>
      </c>
    </row>
    <row r="112" spans="1:20" s="16" customFormat="1" ht="24.95" customHeight="1" x14ac:dyDescent="0.25">
      <c r="A112" s="35">
        <v>82</v>
      </c>
      <c r="B112" s="12" t="s">
        <v>38</v>
      </c>
      <c r="C112" s="8" t="s">
        <v>36</v>
      </c>
      <c r="D112" s="9" t="s">
        <v>21</v>
      </c>
      <c r="E112" s="18" t="s">
        <v>124</v>
      </c>
      <c r="F112" s="13">
        <v>45047</v>
      </c>
      <c r="G112" s="13">
        <v>45231</v>
      </c>
      <c r="H112" s="14">
        <v>50000</v>
      </c>
      <c r="I112" s="14">
        <v>1617.38</v>
      </c>
      <c r="J112" s="14">
        <v>0</v>
      </c>
      <c r="K112" s="14">
        <v>1435</v>
      </c>
      <c r="L112" s="14">
        <v>3550</v>
      </c>
      <c r="M112" s="14">
        <f t="shared" ref="M112" si="202">H112*1.15%</f>
        <v>575</v>
      </c>
      <c r="N112" s="14">
        <v>1520</v>
      </c>
      <c r="O112" s="14">
        <f>H112*7.09%</f>
        <v>3545</v>
      </c>
      <c r="P112" s="14">
        <f t="shared" si="185"/>
        <v>10625</v>
      </c>
      <c r="Q112" s="14">
        <v>13623.45</v>
      </c>
      <c r="R112" s="14">
        <f t="shared" si="186"/>
        <v>18195.830000000002</v>
      </c>
      <c r="S112" s="14">
        <f t="shared" si="187"/>
        <v>7670</v>
      </c>
      <c r="T112" s="14">
        <f t="shared" si="188"/>
        <v>31804.17</v>
      </c>
    </row>
    <row r="113" spans="1:20" s="57" customFormat="1" ht="24.95" customHeight="1" x14ac:dyDescent="0.3">
      <c r="A113" s="24" t="s">
        <v>168</v>
      </c>
      <c r="B113" s="10"/>
      <c r="C113" s="10"/>
      <c r="D113" s="10"/>
      <c r="E113" s="10"/>
      <c r="F113" s="23"/>
      <c r="G113" s="23"/>
      <c r="H113" s="10"/>
      <c r="I113" s="10"/>
      <c r="J113" s="10"/>
      <c r="K113" s="10"/>
      <c r="L113" s="10"/>
      <c r="M113" s="33"/>
      <c r="N113" s="10"/>
      <c r="O113" s="10"/>
      <c r="P113" s="10"/>
      <c r="Q113" s="10"/>
      <c r="R113" s="10"/>
      <c r="S113" s="10"/>
      <c r="T113" s="10"/>
    </row>
    <row r="114" spans="1:20" s="16" customFormat="1" ht="24.95" customHeight="1" x14ac:dyDescent="0.25">
      <c r="A114" s="34">
        <v>83</v>
      </c>
      <c r="B114" s="12" t="s">
        <v>206</v>
      </c>
      <c r="C114" s="8" t="s">
        <v>28</v>
      </c>
      <c r="D114" s="9" t="s">
        <v>21</v>
      </c>
      <c r="E114" s="18" t="s">
        <v>123</v>
      </c>
      <c r="F114" s="13">
        <v>44993</v>
      </c>
      <c r="G114" s="13">
        <v>45177</v>
      </c>
      <c r="H114" s="14">
        <v>110000</v>
      </c>
      <c r="I114" s="14">
        <v>14457.62</v>
      </c>
      <c r="J114" s="14">
        <v>0</v>
      </c>
      <c r="K114" s="14">
        <f t="shared" ref="K114" si="203">H114*2.87%</f>
        <v>3157</v>
      </c>
      <c r="L114" s="14">
        <f t="shared" ref="L114" si="204">H114*7.1%</f>
        <v>7810</v>
      </c>
      <c r="M114" s="66">
        <v>860.29</v>
      </c>
      <c r="N114" s="14">
        <f t="shared" ref="N114" si="205">H114*3.04%</f>
        <v>3344</v>
      </c>
      <c r="O114" s="14">
        <f t="shared" ref="O114" si="206">H114*7.09%</f>
        <v>7799</v>
      </c>
      <c r="P114" s="14">
        <f>K114+L114+M114+N114+O114</f>
        <v>22970.29</v>
      </c>
      <c r="Q114" s="14">
        <f>J114</f>
        <v>0</v>
      </c>
      <c r="R114" s="14">
        <f>I114+K114+N114+Q114</f>
        <v>20958.62</v>
      </c>
      <c r="S114" s="14">
        <f>L114+M114+O114</f>
        <v>16469.29</v>
      </c>
      <c r="T114" s="14">
        <f>H114-R114</f>
        <v>89041.38</v>
      </c>
    </row>
    <row r="115" spans="1:20" s="16" customFormat="1" ht="24.95" customHeight="1" x14ac:dyDescent="0.25">
      <c r="A115" s="9">
        <v>84</v>
      </c>
      <c r="B115" s="12" t="s">
        <v>49</v>
      </c>
      <c r="C115" s="8" t="s">
        <v>41</v>
      </c>
      <c r="D115" s="9" t="s">
        <v>21</v>
      </c>
      <c r="E115" s="18" t="s">
        <v>124</v>
      </c>
      <c r="F115" s="13">
        <v>45047</v>
      </c>
      <c r="G115" s="13">
        <v>45231</v>
      </c>
      <c r="H115" s="14">
        <v>43000</v>
      </c>
      <c r="I115" s="14">
        <v>866.06</v>
      </c>
      <c r="J115" s="14">
        <v>0</v>
      </c>
      <c r="K115" s="14">
        <v>1234.0999999999999</v>
      </c>
      <c r="L115" s="14">
        <v>3053</v>
      </c>
      <c r="M115" s="36">
        <f t="shared" ref="M115" si="207">H115*1.15%</f>
        <v>494.5</v>
      </c>
      <c r="N115" s="14">
        <v>1307.2</v>
      </c>
      <c r="O115" s="14">
        <f>H115*7.09%</f>
        <v>3048.7</v>
      </c>
      <c r="P115" s="14">
        <f>K115+L115+M115+N115+O115</f>
        <v>9137.5</v>
      </c>
      <c r="Q115" s="14">
        <f>J115</f>
        <v>0</v>
      </c>
      <c r="R115" s="14">
        <f>I115+K115+N115+Q115</f>
        <v>3407.36</v>
      </c>
      <c r="S115" s="14">
        <f>L115+M115+O115</f>
        <v>6596.2</v>
      </c>
      <c r="T115" s="14">
        <f>H115-R115</f>
        <v>39592.639999999999</v>
      </c>
    </row>
    <row r="116" spans="1:20" s="57" customFormat="1" ht="24.95" customHeight="1" x14ac:dyDescent="0.3">
      <c r="A116" s="38" t="s">
        <v>295</v>
      </c>
      <c r="B116" s="10"/>
      <c r="C116" s="10"/>
      <c r="D116" s="10"/>
      <c r="E116" s="10"/>
      <c r="F116" s="23"/>
      <c r="G116" s="23"/>
      <c r="H116" s="10"/>
      <c r="I116" s="10"/>
      <c r="J116" s="10"/>
      <c r="K116" s="10"/>
      <c r="L116" s="10"/>
      <c r="M116" s="33"/>
      <c r="N116" s="10"/>
      <c r="O116" s="10"/>
      <c r="P116" s="10"/>
      <c r="Q116" s="10"/>
      <c r="R116" s="10"/>
      <c r="S116" s="10"/>
      <c r="T116" s="10"/>
    </row>
    <row r="117" spans="1:20" s="11" customFormat="1" ht="24.95" customHeight="1" x14ac:dyDescent="0.25">
      <c r="A117" s="9">
        <v>85</v>
      </c>
      <c r="B117" s="12" t="s">
        <v>326</v>
      </c>
      <c r="C117" s="8" t="s">
        <v>526</v>
      </c>
      <c r="D117" s="9" t="s">
        <v>21</v>
      </c>
      <c r="E117" s="18" t="s">
        <v>124</v>
      </c>
      <c r="F117" s="13">
        <v>45005</v>
      </c>
      <c r="G117" s="13">
        <v>45189</v>
      </c>
      <c r="H117" s="14">
        <v>140000</v>
      </c>
      <c r="I117" s="14">
        <v>21514.37</v>
      </c>
      <c r="J117" s="14">
        <v>0</v>
      </c>
      <c r="K117" s="14">
        <f>H117*2.87%</f>
        <v>4018</v>
      </c>
      <c r="L117" s="14">
        <f>H117*7.1%</f>
        <v>9940</v>
      </c>
      <c r="M117" s="66">
        <v>860.29</v>
      </c>
      <c r="N117" s="14">
        <f>H117*3.04%</f>
        <v>4256</v>
      </c>
      <c r="O117" s="14">
        <f>H117*7.09%</f>
        <v>9926</v>
      </c>
      <c r="P117" s="14">
        <f t="shared" ref="P117" si="208">K117+L117+M117+N117+O117</f>
        <v>29000.29</v>
      </c>
      <c r="Q117" s="14">
        <v>0</v>
      </c>
      <c r="R117" s="14">
        <f t="shared" ref="R117" si="209">I117+K117+N117+Q117</f>
        <v>29788.37</v>
      </c>
      <c r="S117" s="14">
        <f t="shared" ref="S117" si="210">L117+M117+O117</f>
        <v>20726.29</v>
      </c>
      <c r="T117" s="14">
        <f t="shared" ref="T117" si="211">H117-R117</f>
        <v>110211.63</v>
      </c>
    </row>
    <row r="118" spans="1:20" s="16" customFormat="1" ht="24.95" customHeight="1" x14ac:dyDescent="0.25">
      <c r="A118" s="9">
        <v>86</v>
      </c>
      <c r="B118" s="12" t="s">
        <v>47</v>
      </c>
      <c r="C118" s="8" t="s">
        <v>81</v>
      </c>
      <c r="D118" s="9" t="s">
        <v>21</v>
      </c>
      <c r="E118" s="18" t="s">
        <v>124</v>
      </c>
      <c r="F118" s="13">
        <v>45047</v>
      </c>
      <c r="G118" s="13">
        <v>45231</v>
      </c>
      <c r="H118" s="14">
        <v>90000</v>
      </c>
      <c r="I118" s="14">
        <v>9753.1200000000008</v>
      </c>
      <c r="J118" s="14">
        <v>0</v>
      </c>
      <c r="K118" s="14">
        <v>2583</v>
      </c>
      <c r="L118" s="14">
        <v>6390</v>
      </c>
      <c r="M118" s="66">
        <v>860.29</v>
      </c>
      <c r="N118" s="14">
        <v>2736</v>
      </c>
      <c r="O118" s="14">
        <v>6381</v>
      </c>
      <c r="P118" s="14">
        <f t="shared" ref="P118:P175" si="212">K118+L118+M118+N118+O118</f>
        <v>18950.29</v>
      </c>
      <c r="Q118" s="14">
        <f t="shared" ref="Q118:Q134" si="213">J118</f>
        <v>0</v>
      </c>
      <c r="R118" s="14">
        <f t="shared" ref="R118:R175" si="214">I118+K118+N118+Q118</f>
        <v>15072.12</v>
      </c>
      <c r="S118" s="14">
        <f t="shared" ref="S118:S175" si="215">L118+M118+O118</f>
        <v>13631.29</v>
      </c>
      <c r="T118" s="14">
        <f t="shared" ref="T118:T175" si="216">H118-R118</f>
        <v>74927.88</v>
      </c>
    </row>
    <row r="119" spans="1:20" s="16" customFormat="1" ht="24.95" customHeight="1" x14ac:dyDescent="0.25">
      <c r="A119" s="9">
        <v>87</v>
      </c>
      <c r="B119" s="12" t="s">
        <v>104</v>
      </c>
      <c r="C119" s="8" t="s">
        <v>36</v>
      </c>
      <c r="D119" s="9" t="s">
        <v>21</v>
      </c>
      <c r="E119" s="18" t="s">
        <v>124</v>
      </c>
      <c r="F119" s="13">
        <v>44986</v>
      </c>
      <c r="G119" s="13">
        <v>45170</v>
      </c>
      <c r="H119" s="14">
        <v>55000</v>
      </c>
      <c r="I119" s="14">
        <v>2559.6799999999998</v>
      </c>
      <c r="J119" s="14">
        <v>0</v>
      </c>
      <c r="K119" s="14">
        <v>1578.5</v>
      </c>
      <c r="L119" s="14">
        <v>3905</v>
      </c>
      <c r="M119" s="36">
        <f t="shared" ref="M119:M126" si="217">H119*1.15%</f>
        <v>632.5</v>
      </c>
      <c r="N119" s="14">
        <v>1672</v>
      </c>
      <c r="O119" s="14">
        <f t="shared" ref="O119:O175" si="218">H119*7.09%</f>
        <v>3899.5</v>
      </c>
      <c r="P119" s="14">
        <f t="shared" si="212"/>
        <v>11687.5</v>
      </c>
      <c r="Q119" s="14">
        <v>5996</v>
      </c>
      <c r="R119" s="14">
        <f t="shared" si="214"/>
        <v>11806.18</v>
      </c>
      <c r="S119" s="14">
        <f t="shared" si="215"/>
        <v>8437</v>
      </c>
      <c r="T119" s="14">
        <f t="shared" si="216"/>
        <v>43193.82</v>
      </c>
    </row>
    <row r="120" spans="1:20" s="16" customFormat="1" ht="24.95" customHeight="1" x14ac:dyDescent="0.25">
      <c r="A120" s="9">
        <v>88</v>
      </c>
      <c r="B120" s="12" t="s">
        <v>37</v>
      </c>
      <c r="C120" s="8" t="s">
        <v>36</v>
      </c>
      <c r="D120" s="9" t="s">
        <v>21</v>
      </c>
      <c r="E120" s="18" t="s">
        <v>124</v>
      </c>
      <c r="F120" s="13">
        <v>45047</v>
      </c>
      <c r="G120" s="13">
        <v>45231</v>
      </c>
      <c r="H120" s="14">
        <v>50000</v>
      </c>
      <c r="I120" s="14">
        <v>1854</v>
      </c>
      <c r="J120" s="14">
        <v>0</v>
      </c>
      <c r="K120" s="14">
        <v>1435</v>
      </c>
      <c r="L120" s="14">
        <v>3550</v>
      </c>
      <c r="M120" s="36">
        <f t="shared" si="217"/>
        <v>575</v>
      </c>
      <c r="N120" s="14">
        <v>1520</v>
      </c>
      <c r="O120" s="14">
        <f t="shared" si="218"/>
        <v>3545</v>
      </c>
      <c r="P120" s="14">
        <f t="shared" si="212"/>
        <v>10625</v>
      </c>
      <c r="Q120" s="14">
        <f t="shared" si="213"/>
        <v>0</v>
      </c>
      <c r="R120" s="14">
        <f t="shared" si="214"/>
        <v>4809</v>
      </c>
      <c r="S120" s="14">
        <f t="shared" si="215"/>
        <v>7670</v>
      </c>
      <c r="T120" s="14">
        <f t="shared" si="216"/>
        <v>45191</v>
      </c>
    </row>
    <row r="121" spans="1:20" s="16" customFormat="1" ht="24.95" customHeight="1" x14ac:dyDescent="0.25">
      <c r="A121" s="9">
        <v>89</v>
      </c>
      <c r="B121" s="12" t="s">
        <v>527</v>
      </c>
      <c r="C121" s="8" t="s">
        <v>36</v>
      </c>
      <c r="D121" s="9" t="s">
        <v>21</v>
      </c>
      <c r="E121" s="18" t="s">
        <v>123</v>
      </c>
      <c r="F121" s="13">
        <v>45047</v>
      </c>
      <c r="G121" s="13">
        <v>45231</v>
      </c>
      <c r="H121" s="14">
        <v>50000</v>
      </c>
      <c r="I121" s="14">
        <v>1854</v>
      </c>
      <c r="J121" s="14">
        <v>0</v>
      </c>
      <c r="K121" s="14">
        <v>1435</v>
      </c>
      <c r="L121" s="14">
        <v>3550</v>
      </c>
      <c r="M121" s="36">
        <f t="shared" si="217"/>
        <v>575</v>
      </c>
      <c r="N121" s="14">
        <v>1520</v>
      </c>
      <c r="O121" s="14">
        <f t="shared" si="218"/>
        <v>3545</v>
      </c>
      <c r="P121" s="14">
        <f t="shared" si="212"/>
        <v>10625</v>
      </c>
      <c r="Q121" s="14">
        <v>4546</v>
      </c>
      <c r="R121" s="14">
        <f t="shared" si="214"/>
        <v>9355</v>
      </c>
      <c r="S121" s="14">
        <f t="shared" si="215"/>
        <v>7670</v>
      </c>
      <c r="T121" s="14">
        <f t="shared" si="216"/>
        <v>40645</v>
      </c>
    </row>
    <row r="122" spans="1:20" s="16" customFormat="1" ht="24.95" customHeight="1" x14ac:dyDescent="0.25">
      <c r="A122" s="9">
        <v>90</v>
      </c>
      <c r="B122" s="12" t="s">
        <v>88</v>
      </c>
      <c r="C122" s="8" t="s">
        <v>36</v>
      </c>
      <c r="D122" s="9" t="s">
        <v>21</v>
      </c>
      <c r="E122" s="18" t="s">
        <v>124</v>
      </c>
      <c r="F122" s="13">
        <v>45139</v>
      </c>
      <c r="G122" s="13">
        <v>45323</v>
      </c>
      <c r="H122" s="14">
        <v>50000</v>
      </c>
      <c r="I122" s="14">
        <v>1854</v>
      </c>
      <c r="J122" s="14">
        <v>0</v>
      </c>
      <c r="K122" s="14">
        <v>1435</v>
      </c>
      <c r="L122" s="14">
        <v>3550</v>
      </c>
      <c r="M122" s="36">
        <f t="shared" si="217"/>
        <v>575</v>
      </c>
      <c r="N122" s="14">
        <v>1520</v>
      </c>
      <c r="O122" s="14">
        <f t="shared" si="218"/>
        <v>3545</v>
      </c>
      <c r="P122" s="14">
        <f t="shared" si="212"/>
        <v>10625</v>
      </c>
      <c r="Q122" s="14">
        <v>8046</v>
      </c>
      <c r="R122" s="14">
        <f t="shared" si="214"/>
        <v>12855</v>
      </c>
      <c r="S122" s="14">
        <f t="shared" si="215"/>
        <v>7670</v>
      </c>
      <c r="T122" s="14">
        <f t="shared" si="216"/>
        <v>37145</v>
      </c>
    </row>
    <row r="123" spans="1:20" s="16" customFormat="1" ht="24.95" customHeight="1" x14ac:dyDescent="0.25">
      <c r="A123" s="9">
        <v>91</v>
      </c>
      <c r="B123" s="12" t="s">
        <v>142</v>
      </c>
      <c r="C123" s="8" t="s">
        <v>36</v>
      </c>
      <c r="D123" s="9" t="s">
        <v>21</v>
      </c>
      <c r="E123" s="18" t="s">
        <v>124</v>
      </c>
      <c r="F123" s="13">
        <v>45108</v>
      </c>
      <c r="G123" s="13">
        <v>45292</v>
      </c>
      <c r="H123" s="14">
        <v>50000</v>
      </c>
      <c r="I123" s="14">
        <v>1854</v>
      </c>
      <c r="J123" s="14">
        <v>0</v>
      </c>
      <c r="K123" s="14">
        <v>1435</v>
      </c>
      <c r="L123" s="14">
        <v>3550</v>
      </c>
      <c r="M123" s="36">
        <f t="shared" si="217"/>
        <v>575</v>
      </c>
      <c r="N123" s="14">
        <v>1520</v>
      </c>
      <c r="O123" s="14">
        <f t="shared" si="218"/>
        <v>3545</v>
      </c>
      <c r="P123" s="14">
        <f t="shared" si="212"/>
        <v>10625</v>
      </c>
      <c r="Q123" s="14">
        <v>9046</v>
      </c>
      <c r="R123" s="14">
        <f t="shared" si="214"/>
        <v>13855</v>
      </c>
      <c r="S123" s="14">
        <f t="shared" si="215"/>
        <v>7670</v>
      </c>
      <c r="T123" s="14">
        <f t="shared" si="216"/>
        <v>36145</v>
      </c>
    </row>
    <row r="124" spans="1:20" s="16" customFormat="1" ht="24.95" customHeight="1" x14ac:dyDescent="0.25">
      <c r="A124" s="9">
        <v>92</v>
      </c>
      <c r="B124" s="12" t="s">
        <v>150</v>
      </c>
      <c r="C124" s="8" t="s">
        <v>36</v>
      </c>
      <c r="D124" s="9" t="s">
        <v>21</v>
      </c>
      <c r="E124" s="9" t="s">
        <v>123</v>
      </c>
      <c r="F124" s="13">
        <v>45139</v>
      </c>
      <c r="G124" s="13">
        <v>45323</v>
      </c>
      <c r="H124" s="14">
        <v>50000</v>
      </c>
      <c r="I124" s="14">
        <v>1854</v>
      </c>
      <c r="J124" s="14">
        <v>0</v>
      </c>
      <c r="K124" s="14">
        <v>1435</v>
      </c>
      <c r="L124" s="14">
        <v>3550</v>
      </c>
      <c r="M124" s="36">
        <f t="shared" si="217"/>
        <v>575</v>
      </c>
      <c r="N124" s="14">
        <v>1520</v>
      </c>
      <c r="O124" s="14">
        <f t="shared" si="218"/>
        <v>3545</v>
      </c>
      <c r="P124" s="14">
        <f t="shared" si="212"/>
        <v>10625</v>
      </c>
      <c r="Q124" s="14">
        <f t="shared" si="213"/>
        <v>0</v>
      </c>
      <c r="R124" s="14">
        <f t="shared" si="214"/>
        <v>4809</v>
      </c>
      <c r="S124" s="14">
        <f t="shared" si="215"/>
        <v>7670</v>
      </c>
      <c r="T124" s="14">
        <f t="shared" si="216"/>
        <v>45191</v>
      </c>
    </row>
    <row r="125" spans="1:20" s="16" customFormat="1" ht="24.95" customHeight="1" x14ac:dyDescent="0.25">
      <c r="A125" s="9">
        <v>93</v>
      </c>
      <c r="B125" s="12" t="s">
        <v>528</v>
      </c>
      <c r="C125" s="8" t="s">
        <v>36</v>
      </c>
      <c r="D125" s="9" t="s">
        <v>21</v>
      </c>
      <c r="E125" s="18" t="s">
        <v>124</v>
      </c>
      <c r="F125" s="13">
        <v>45047</v>
      </c>
      <c r="G125" s="13">
        <v>45231</v>
      </c>
      <c r="H125" s="14">
        <v>50000</v>
      </c>
      <c r="I125" s="14">
        <v>1854</v>
      </c>
      <c r="J125" s="14">
        <v>0</v>
      </c>
      <c r="K125" s="14">
        <v>1435</v>
      </c>
      <c r="L125" s="14">
        <v>3550</v>
      </c>
      <c r="M125" s="36">
        <f t="shared" si="217"/>
        <v>575</v>
      </c>
      <c r="N125" s="14">
        <v>1520</v>
      </c>
      <c r="O125" s="14">
        <f t="shared" si="218"/>
        <v>3545</v>
      </c>
      <c r="P125" s="14">
        <f t="shared" si="212"/>
        <v>10625</v>
      </c>
      <c r="Q125" s="14">
        <v>8130.75</v>
      </c>
      <c r="R125" s="14">
        <f t="shared" si="214"/>
        <v>12939.75</v>
      </c>
      <c r="S125" s="14">
        <f t="shared" si="215"/>
        <v>7670</v>
      </c>
      <c r="T125" s="14">
        <f t="shared" si="216"/>
        <v>37060.25</v>
      </c>
    </row>
    <row r="126" spans="1:20" s="16" customFormat="1" ht="24.95" customHeight="1" x14ac:dyDescent="0.25">
      <c r="A126" s="9">
        <v>94</v>
      </c>
      <c r="B126" s="12" t="s">
        <v>162</v>
      </c>
      <c r="C126" s="8" t="s">
        <v>36</v>
      </c>
      <c r="D126" s="9" t="s">
        <v>21</v>
      </c>
      <c r="E126" s="9" t="s">
        <v>124</v>
      </c>
      <c r="F126" s="13">
        <v>45017</v>
      </c>
      <c r="G126" s="13">
        <v>45200</v>
      </c>
      <c r="H126" s="14">
        <v>50000</v>
      </c>
      <c r="I126" s="14">
        <v>1854</v>
      </c>
      <c r="J126" s="14">
        <v>0</v>
      </c>
      <c r="K126" s="14">
        <v>1435</v>
      </c>
      <c r="L126" s="14">
        <v>3550</v>
      </c>
      <c r="M126" s="36">
        <f t="shared" si="217"/>
        <v>575</v>
      </c>
      <c r="N126" s="14">
        <v>1520</v>
      </c>
      <c r="O126" s="14">
        <f t="shared" si="218"/>
        <v>3545</v>
      </c>
      <c r="P126" s="14">
        <f t="shared" si="212"/>
        <v>10625</v>
      </c>
      <c r="Q126" s="14">
        <f t="shared" si="213"/>
        <v>0</v>
      </c>
      <c r="R126" s="14">
        <f t="shared" si="214"/>
        <v>4809</v>
      </c>
      <c r="S126" s="14">
        <f t="shared" si="215"/>
        <v>7670</v>
      </c>
      <c r="T126" s="14">
        <f t="shared" si="216"/>
        <v>45191</v>
      </c>
    </row>
    <row r="127" spans="1:20" s="16" customFormat="1" ht="24.95" customHeight="1" x14ac:dyDescent="0.25">
      <c r="A127" s="9">
        <v>95</v>
      </c>
      <c r="B127" s="12" t="s">
        <v>112</v>
      </c>
      <c r="C127" s="8" t="s">
        <v>36</v>
      </c>
      <c r="D127" s="9" t="s">
        <v>21</v>
      </c>
      <c r="E127" s="18" t="s">
        <v>123</v>
      </c>
      <c r="F127" s="13">
        <v>45017</v>
      </c>
      <c r="G127" s="13">
        <v>45200</v>
      </c>
      <c r="H127" s="14">
        <v>90000</v>
      </c>
      <c r="I127" s="14">
        <v>9753.1200000000008</v>
      </c>
      <c r="J127" s="14">
        <v>0</v>
      </c>
      <c r="K127" s="14">
        <f>H127*2.87%</f>
        <v>2583</v>
      </c>
      <c r="L127" s="14">
        <f>H127*7.1%</f>
        <v>6390</v>
      </c>
      <c r="M127" s="66">
        <v>860.29</v>
      </c>
      <c r="N127" s="14">
        <f>H127*3.04%</f>
        <v>2736</v>
      </c>
      <c r="O127" s="14">
        <f>H127*7.09%</f>
        <v>6381</v>
      </c>
      <c r="P127" s="14">
        <f t="shared" si="212"/>
        <v>18950.29</v>
      </c>
      <c r="Q127" s="14">
        <f t="shared" si="213"/>
        <v>0</v>
      </c>
      <c r="R127" s="14">
        <f t="shared" si="214"/>
        <v>15072.12</v>
      </c>
      <c r="S127" s="14">
        <f t="shared" si="215"/>
        <v>13631.29</v>
      </c>
      <c r="T127" s="14">
        <f t="shared" si="216"/>
        <v>74927.88</v>
      </c>
    </row>
    <row r="128" spans="1:20" s="16" customFormat="1" ht="24.95" customHeight="1" x14ac:dyDescent="0.25">
      <c r="A128" s="9">
        <v>96</v>
      </c>
      <c r="B128" s="12" t="s">
        <v>87</v>
      </c>
      <c r="C128" s="8" t="s">
        <v>36</v>
      </c>
      <c r="D128" s="9" t="s">
        <v>21</v>
      </c>
      <c r="E128" s="9" t="s">
        <v>124</v>
      </c>
      <c r="F128" s="13">
        <v>45139</v>
      </c>
      <c r="G128" s="13">
        <v>45323</v>
      </c>
      <c r="H128" s="14">
        <v>50000</v>
      </c>
      <c r="I128" s="14">
        <v>1854</v>
      </c>
      <c r="J128" s="14">
        <v>0</v>
      </c>
      <c r="K128" s="14">
        <v>1435</v>
      </c>
      <c r="L128" s="14">
        <v>3550</v>
      </c>
      <c r="M128" s="36">
        <f t="shared" ref="M128:M152" si="219">H128*1.15%</f>
        <v>575</v>
      </c>
      <c r="N128" s="14">
        <v>1520</v>
      </c>
      <c r="O128" s="14">
        <f t="shared" si="218"/>
        <v>3545</v>
      </c>
      <c r="P128" s="14">
        <f t="shared" si="212"/>
        <v>10625</v>
      </c>
      <c r="Q128" s="14">
        <v>8546</v>
      </c>
      <c r="R128" s="14">
        <f t="shared" si="214"/>
        <v>13355</v>
      </c>
      <c r="S128" s="14">
        <f t="shared" si="215"/>
        <v>7670</v>
      </c>
      <c r="T128" s="14">
        <f t="shared" si="216"/>
        <v>36645</v>
      </c>
    </row>
    <row r="129" spans="1:20" s="16" customFormat="1" ht="24.95" customHeight="1" x14ac:dyDescent="0.25">
      <c r="A129" s="9">
        <v>97</v>
      </c>
      <c r="B129" s="12" t="s">
        <v>39</v>
      </c>
      <c r="C129" s="8" t="s">
        <v>36</v>
      </c>
      <c r="D129" s="9" t="s">
        <v>21</v>
      </c>
      <c r="E129" s="18" t="s">
        <v>124</v>
      </c>
      <c r="F129" s="13">
        <v>45047</v>
      </c>
      <c r="G129" s="13">
        <v>45231</v>
      </c>
      <c r="H129" s="14">
        <v>50000</v>
      </c>
      <c r="I129" s="14">
        <v>1854</v>
      </c>
      <c r="J129" s="14">
        <v>0</v>
      </c>
      <c r="K129" s="14">
        <v>1435</v>
      </c>
      <c r="L129" s="14">
        <v>3550</v>
      </c>
      <c r="M129" s="36">
        <f t="shared" si="219"/>
        <v>575</v>
      </c>
      <c r="N129" s="14">
        <v>1520</v>
      </c>
      <c r="O129" s="14">
        <f t="shared" si="218"/>
        <v>3545</v>
      </c>
      <c r="P129" s="14">
        <f t="shared" si="212"/>
        <v>10625</v>
      </c>
      <c r="Q129" s="14">
        <f t="shared" si="213"/>
        <v>0</v>
      </c>
      <c r="R129" s="14">
        <f t="shared" si="214"/>
        <v>4809</v>
      </c>
      <c r="S129" s="14">
        <f t="shared" si="215"/>
        <v>7670</v>
      </c>
      <c r="T129" s="14">
        <f t="shared" si="216"/>
        <v>45191</v>
      </c>
    </row>
    <row r="130" spans="1:20" s="16" customFormat="1" ht="24.95" customHeight="1" x14ac:dyDescent="0.25">
      <c r="A130" s="9">
        <v>98</v>
      </c>
      <c r="B130" s="12" t="s">
        <v>111</v>
      </c>
      <c r="C130" s="8" t="s">
        <v>107</v>
      </c>
      <c r="D130" s="9" t="s">
        <v>21</v>
      </c>
      <c r="E130" s="18" t="s">
        <v>123</v>
      </c>
      <c r="F130" s="13">
        <v>45017</v>
      </c>
      <c r="G130" s="13">
        <v>45200</v>
      </c>
      <c r="H130" s="14">
        <v>48000</v>
      </c>
      <c r="I130" s="14">
        <v>1571.73</v>
      </c>
      <c r="J130" s="14">
        <v>0</v>
      </c>
      <c r="K130" s="14">
        <v>1377.6</v>
      </c>
      <c r="L130" s="14">
        <v>3408</v>
      </c>
      <c r="M130" s="36">
        <f t="shared" si="219"/>
        <v>552</v>
      </c>
      <c r="N130" s="14">
        <v>1459.2</v>
      </c>
      <c r="O130" s="14">
        <f t="shared" si="218"/>
        <v>3403.2</v>
      </c>
      <c r="P130" s="14">
        <f t="shared" si="212"/>
        <v>10200</v>
      </c>
      <c r="Q130" s="14">
        <f t="shared" si="213"/>
        <v>0</v>
      </c>
      <c r="R130" s="14">
        <f t="shared" si="214"/>
        <v>4408.53</v>
      </c>
      <c r="S130" s="14">
        <f t="shared" si="215"/>
        <v>7363.2</v>
      </c>
      <c r="T130" s="14">
        <f t="shared" si="216"/>
        <v>43591.47</v>
      </c>
    </row>
    <row r="131" spans="1:20" s="16" customFormat="1" ht="24.95" customHeight="1" x14ac:dyDescent="0.25">
      <c r="A131" s="9">
        <v>99</v>
      </c>
      <c r="B131" s="12" t="s">
        <v>42</v>
      </c>
      <c r="C131" s="8" t="s">
        <v>41</v>
      </c>
      <c r="D131" s="9" t="s">
        <v>21</v>
      </c>
      <c r="E131" s="18" t="s">
        <v>124</v>
      </c>
      <c r="F131" s="13">
        <v>45047</v>
      </c>
      <c r="G131" s="13">
        <v>45231</v>
      </c>
      <c r="H131" s="14">
        <v>43000</v>
      </c>
      <c r="I131" s="14">
        <v>866.06</v>
      </c>
      <c r="J131" s="14">
        <v>0</v>
      </c>
      <c r="K131" s="14">
        <v>1234.0999999999999</v>
      </c>
      <c r="L131" s="14">
        <v>3053</v>
      </c>
      <c r="M131" s="36">
        <f t="shared" si="219"/>
        <v>494.5</v>
      </c>
      <c r="N131" s="14">
        <v>1307.2</v>
      </c>
      <c r="O131" s="14">
        <f t="shared" si="218"/>
        <v>3048.7</v>
      </c>
      <c r="P131" s="14">
        <f t="shared" si="212"/>
        <v>9137.5</v>
      </c>
      <c r="Q131" s="14">
        <v>11353.54</v>
      </c>
      <c r="R131" s="14">
        <f t="shared" si="214"/>
        <v>14760.9</v>
      </c>
      <c r="S131" s="14">
        <f t="shared" si="215"/>
        <v>6596.2</v>
      </c>
      <c r="T131" s="14">
        <f t="shared" si="216"/>
        <v>28239.1</v>
      </c>
    </row>
    <row r="132" spans="1:20" s="16" customFormat="1" ht="24.95" customHeight="1" x14ac:dyDescent="0.25">
      <c r="A132" s="9">
        <v>100</v>
      </c>
      <c r="B132" s="12" t="s">
        <v>43</v>
      </c>
      <c r="C132" s="8" t="s">
        <v>41</v>
      </c>
      <c r="D132" s="9" t="s">
        <v>21</v>
      </c>
      <c r="E132" s="18" t="s">
        <v>124</v>
      </c>
      <c r="F132" s="13">
        <v>45047</v>
      </c>
      <c r="G132" s="13">
        <v>45231</v>
      </c>
      <c r="H132" s="14">
        <v>43000</v>
      </c>
      <c r="I132" s="14">
        <v>866.06</v>
      </c>
      <c r="J132" s="14">
        <v>0</v>
      </c>
      <c r="K132" s="14">
        <v>1234.0999999999999</v>
      </c>
      <c r="L132" s="14">
        <v>3053</v>
      </c>
      <c r="M132" s="36">
        <f t="shared" si="219"/>
        <v>494.5</v>
      </c>
      <c r="N132" s="14">
        <v>1307.2</v>
      </c>
      <c r="O132" s="14">
        <f t="shared" si="218"/>
        <v>3048.7</v>
      </c>
      <c r="P132" s="14">
        <f t="shared" si="212"/>
        <v>9137.5</v>
      </c>
      <c r="Q132" s="14">
        <f t="shared" si="213"/>
        <v>0</v>
      </c>
      <c r="R132" s="14">
        <f t="shared" si="214"/>
        <v>3407.36</v>
      </c>
      <c r="S132" s="14">
        <f t="shared" si="215"/>
        <v>6596.2</v>
      </c>
      <c r="T132" s="14">
        <f t="shared" si="216"/>
        <v>39592.639999999999</v>
      </c>
    </row>
    <row r="133" spans="1:20" s="16" customFormat="1" ht="24.95" customHeight="1" x14ac:dyDescent="0.25">
      <c r="A133" s="9">
        <v>101</v>
      </c>
      <c r="B133" s="12" t="s">
        <v>44</v>
      </c>
      <c r="C133" s="8" t="s">
        <v>41</v>
      </c>
      <c r="D133" s="9" t="s">
        <v>21</v>
      </c>
      <c r="E133" s="18" t="s">
        <v>124</v>
      </c>
      <c r="F133" s="13">
        <v>45047</v>
      </c>
      <c r="G133" s="13">
        <v>45231</v>
      </c>
      <c r="H133" s="14">
        <v>43000</v>
      </c>
      <c r="I133" s="14">
        <v>866.06</v>
      </c>
      <c r="J133" s="14">
        <v>0</v>
      </c>
      <c r="K133" s="14">
        <v>1234.0999999999999</v>
      </c>
      <c r="L133" s="14">
        <v>3053</v>
      </c>
      <c r="M133" s="36">
        <f t="shared" si="219"/>
        <v>494.5</v>
      </c>
      <c r="N133" s="14">
        <v>1307.2</v>
      </c>
      <c r="O133" s="14">
        <f t="shared" si="218"/>
        <v>3048.7</v>
      </c>
      <c r="P133" s="14">
        <f t="shared" si="212"/>
        <v>9137.5</v>
      </c>
      <c r="Q133" s="14">
        <v>5346</v>
      </c>
      <c r="R133" s="14">
        <f t="shared" si="214"/>
        <v>8753.36</v>
      </c>
      <c r="S133" s="14">
        <f t="shared" si="215"/>
        <v>6596.2</v>
      </c>
      <c r="T133" s="14">
        <f t="shared" si="216"/>
        <v>34246.639999999999</v>
      </c>
    </row>
    <row r="134" spans="1:20" s="16" customFormat="1" ht="24.95" customHeight="1" x14ac:dyDescent="0.25">
      <c r="A134" s="9">
        <v>102</v>
      </c>
      <c r="B134" s="12" t="s">
        <v>48</v>
      </c>
      <c r="C134" s="8" t="s">
        <v>41</v>
      </c>
      <c r="D134" s="9" t="s">
        <v>21</v>
      </c>
      <c r="E134" s="18" t="s">
        <v>124</v>
      </c>
      <c r="F134" s="13">
        <v>45047</v>
      </c>
      <c r="G134" s="13">
        <v>45231</v>
      </c>
      <c r="H134" s="14">
        <v>43000</v>
      </c>
      <c r="I134" s="14">
        <v>866.06</v>
      </c>
      <c r="J134" s="14">
        <v>0</v>
      </c>
      <c r="K134" s="14">
        <v>1234.0999999999999</v>
      </c>
      <c r="L134" s="14">
        <v>3053</v>
      </c>
      <c r="M134" s="36">
        <f t="shared" si="219"/>
        <v>494.5</v>
      </c>
      <c r="N134" s="14">
        <v>1307.2</v>
      </c>
      <c r="O134" s="14">
        <f t="shared" si="218"/>
        <v>3048.7</v>
      </c>
      <c r="P134" s="14">
        <f t="shared" si="212"/>
        <v>9137.5</v>
      </c>
      <c r="Q134" s="14">
        <f t="shared" si="213"/>
        <v>0</v>
      </c>
      <c r="R134" s="14">
        <f t="shared" si="214"/>
        <v>3407.36</v>
      </c>
      <c r="S134" s="14">
        <f t="shared" si="215"/>
        <v>6596.2</v>
      </c>
      <c r="T134" s="14">
        <f t="shared" si="216"/>
        <v>39592.639999999999</v>
      </c>
    </row>
    <row r="135" spans="1:20" s="16" customFormat="1" ht="24.95" customHeight="1" x14ac:dyDescent="0.25">
      <c r="A135" s="9">
        <v>103</v>
      </c>
      <c r="B135" s="12" t="s">
        <v>166</v>
      </c>
      <c r="C135" s="8" t="s">
        <v>167</v>
      </c>
      <c r="D135" s="9" t="s">
        <v>21</v>
      </c>
      <c r="E135" s="18" t="s">
        <v>124</v>
      </c>
      <c r="F135" s="13">
        <v>45047</v>
      </c>
      <c r="G135" s="13">
        <v>45231</v>
      </c>
      <c r="H135" s="14">
        <v>43000</v>
      </c>
      <c r="I135" s="14">
        <v>392.82</v>
      </c>
      <c r="J135" s="14">
        <v>0</v>
      </c>
      <c r="K135" s="14">
        <v>1234.0999999999999</v>
      </c>
      <c r="L135" s="14">
        <v>3053</v>
      </c>
      <c r="M135" s="36">
        <f t="shared" si="219"/>
        <v>494.5</v>
      </c>
      <c r="N135" s="14">
        <v>1307.2</v>
      </c>
      <c r="O135" s="14">
        <v>3048.7</v>
      </c>
      <c r="P135" s="14">
        <f t="shared" si="212"/>
        <v>9137.5</v>
      </c>
      <c r="Q135" s="14">
        <v>8800.9</v>
      </c>
      <c r="R135" s="14">
        <f t="shared" si="214"/>
        <v>11735.02</v>
      </c>
      <c r="S135" s="14">
        <f t="shared" si="215"/>
        <v>6596.2</v>
      </c>
      <c r="T135" s="14">
        <f t="shared" si="216"/>
        <v>31264.98</v>
      </c>
    </row>
    <row r="136" spans="1:20" s="16" customFormat="1" ht="24.95" customHeight="1" x14ac:dyDescent="0.25">
      <c r="A136" s="9">
        <v>104</v>
      </c>
      <c r="B136" s="12" t="s">
        <v>195</v>
      </c>
      <c r="C136" s="8" t="s">
        <v>167</v>
      </c>
      <c r="D136" s="9" t="s">
        <v>21</v>
      </c>
      <c r="E136" s="18" t="s">
        <v>124</v>
      </c>
      <c r="F136" s="13">
        <v>45146</v>
      </c>
      <c r="G136" s="13">
        <v>45330</v>
      </c>
      <c r="H136" s="14">
        <v>48000</v>
      </c>
      <c r="I136" s="14">
        <v>1571.73</v>
      </c>
      <c r="J136" s="14">
        <v>0</v>
      </c>
      <c r="K136" s="14">
        <v>1377.6</v>
      </c>
      <c r="L136" s="14">
        <v>3408</v>
      </c>
      <c r="M136" s="36">
        <f t="shared" si="219"/>
        <v>552</v>
      </c>
      <c r="N136" s="14">
        <v>1459.2</v>
      </c>
      <c r="O136" s="14">
        <f t="shared" ref="O136" si="220">H136*7.09%</f>
        <v>3403.2</v>
      </c>
      <c r="P136" s="14">
        <f t="shared" ref="P136" si="221">K136+L136+M136+N136+O136</f>
        <v>10200</v>
      </c>
      <c r="Q136" s="14">
        <v>16753.5</v>
      </c>
      <c r="R136" s="14">
        <f t="shared" ref="R136" si="222">I136+K136+N136+Q136</f>
        <v>21162.03</v>
      </c>
      <c r="S136" s="14">
        <f t="shared" ref="S136" si="223">L136+M136+O136</f>
        <v>7363.2</v>
      </c>
      <c r="T136" s="14">
        <f t="shared" ref="T136" si="224">H136-R136</f>
        <v>26837.97</v>
      </c>
    </row>
    <row r="137" spans="1:20" s="16" customFormat="1" ht="24.95" customHeight="1" x14ac:dyDescent="0.25">
      <c r="A137" s="9">
        <v>105</v>
      </c>
      <c r="B137" s="12" t="s">
        <v>529</v>
      </c>
      <c r="C137" s="8" t="s">
        <v>36</v>
      </c>
      <c r="D137" s="9" t="s">
        <v>21</v>
      </c>
      <c r="E137" s="9" t="s">
        <v>124</v>
      </c>
      <c r="F137" s="13">
        <v>45017</v>
      </c>
      <c r="G137" s="13">
        <v>45200</v>
      </c>
      <c r="H137" s="14">
        <v>55000</v>
      </c>
      <c r="I137" s="14">
        <v>2559.6799999999998</v>
      </c>
      <c r="J137" s="14">
        <v>0</v>
      </c>
      <c r="K137" s="14">
        <f t="shared" ref="K137" si="225">H137*2.87%</f>
        <v>1578.5</v>
      </c>
      <c r="L137" s="14">
        <f t="shared" ref="L137" si="226">H137*7.1%</f>
        <v>3905</v>
      </c>
      <c r="M137" s="36">
        <f t="shared" si="219"/>
        <v>632.5</v>
      </c>
      <c r="N137" s="14">
        <f t="shared" ref="N137" si="227">H137*3.04%</f>
        <v>1672</v>
      </c>
      <c r="O137" s="14">
        <f t="shared" ref="O137:O138" si="228">H137*7.09%</f>
        <v>3899.5</v>
      </c>
      <c r="P137" s="14">
        <f t="shared" si="212"/>
        <v>11687.5</v>
      </c>
      <c r="Q137" s="14">
        <f>J137</f>
        <v>0</v>
      </c>
      <c r="R137" s="14">
        <f t="shared" si="214"/>
        <v>5810.18</v>
      </c>
      <c r="S137" s="14">
        <f t="shared" si="215"/>
        <v>8437</v>
      </c>
      <c r="T137" s="14">
        <f t="shared" si="216"/>
        <v>49189.82</v>
      </c>
    </row>
    <row r="138" spans="1:20" s="16" customFormat="1" ht="24.95" customHeight="1" x14ac:dyDescent="0.25">
      <c r="A138" s="9">
        <v>106</v>
      </c>
      <c r="B138" s="12" t="s">
        <v>225</v>
      </c>
      <c r="C138" s="8" t="s">
        <v>36</v>
      </c>
      <c r="D138" s="9" t="s">
        <v>21</v>
      </c>
      <c r="E138" s="9" t="s">
        <v>124</v>
      </c>
      <c r="F138" s="13">
        <v>44986</v>
      </c>
      <c r="G138" s="13">
        <v>45170</v>
      </c>
      <c r="H138" s="14">
        <v>60000</v>
      </c>
      <c r="I138" s="14">
        <v>3486.68</v>
      </c>
      <c r="J138" s="14">
        <v>0</v>
      </c>
      <c r="K138" s="14">
        <v>1722</v>
      </c>
      <c r="L138" s="14">
        <v>4260</v>
      </c>
      <c r="M138" s="36">
        <f t="shared" si="219"/>
        <v>690</v>
      </c>
      <c r="N138" s="14">
        <v>1824</v>
      </c>
      <c r="O138" s="14">
        <f t="shared" si="228"/>
        <v>4254</v>
      </c>
      <c r="P138" s="14">
        <f t="shared" si="212"/>
        <v>12750</v>
      </c>
      <c r="Q138" s="14">
        <v>2046</v>
      </c>
      <c r="R138" s="14">
        <f t="shared" si="214"/>
        <v>9078.68</v>
      </c>
      <c r="S138" s="14">
        <f t="shared" si="215"/>
        <v>9204</v>
      </c>
      <c r="T138" s="14">
        <f t="shared" si="216"/>
        <v>50921.32</v>
      </c>
    </row>
    <row r="139" spans="1:20" s="16" customFormat="1" ht="24.95" customHeight="1" x14ac:dyDescent="0.25">
      <c r="A139" s="9">
        <v>107</v>
      </c>
      <c r="B139" s="12" t="s">
        <v>226</v>
      </c>
      <c r="C139" s="8" t="s">
        <v>167</v>
      </c>
      <c r="D139" s="9" t="s">
        <v>21</v>
      </c>
      <c r="E139" s="9" t="s">
        <v>124</v>
      </c>
      <c r="F139" s="13">
        <v>45049</v>
      </c>
      <c r="G139" s="13">
        <v>45233</v>
      </c>
      <c r="H139" s="14">
        <v>45000</v>
      </c>
      <c r="I139" s="14">
        <v>911.71</v>
      </c>
      <c r="J139" s="14">
        <v>0</v>
      </c>
      <c r="K139" s="14">
        <f t="shared" ref="K139:K145" si="229">H139*2.87%</f>
        <v>1291.5</v>
      </c>
      <c r="L139" s="14">
        <f t="shared" ref="L139:L145" si="230">H139*7.1%</f>
        <v>3195</v>
      </c>
      <c r="M139" s="36">
        <f t="shared" si="219"/>
        <v>517.5</v>
      </c>
      <c r="N139" s="14">
        <f t="shared" ref="N139:N145" si="231">H139*3.04%</f>
        <v>1368</v>
      </c>
      <c r="O139" s="14">
        <f t="shared" ref="O139:O145" si="232">H139*7.09%</f>
        <v>3190.5</v>
      </c>
      <c r="P139" s="14">
        <f t="shared" si="212"/>
        <v>9562.5</v>
      </c>
      <c r="Q139" s="14">
        <v>1577.45</v>
      </c>
      <c r="R139" s="14">
        <f t="shared" si="214"/>
        <v>5148.66</v>
      </c>
      <c r="S139" s="14">
        <f t="shared" si="215"/>
        <v>6903</v>
      </c>
      <c r="T139" s="14">
        <f t="shared" si="216"/>
        <v>39851.339999999997</v>
      </c>
    </row>
    <row r="140" spans="1:20" s="16" customFormat="1" ht="24.95" customHeight="1" x14ac:dyDescent="0.25">
      <c r="A140" s="9">
        <v>108</v>
      </c>
      <c r="B140" s="12" t="s">
        <v>227</v>
      </c>
      <c r="C140" s="8" t="s">
        <v>167</v>
      </c>
      <c r="D140" s="9" t="s">
        <v>21</v>
      </c>
      <c r="E140" s="9" t="s">
        <v>124</v>
      </c>
      <c r="F140" s="13">
        <v>45050</v>
      </c>
      <c r="G140" s="13">
        <v>45234</v>
      </c>
      <c r="H140" s="14">
        <v>40000</v>
      </c>
      <c r="I140" s="14">
        <v>442.65</v>
      </c>
      <c r="J140" s="14">
        <v>0</v>
      </c>
      <c r="K140" s="14">
        <f t="shared" si="229"/>
        <v>1148</v>
      </c>
      <c r="L140" s="14">
        <f t="shared" si="230"/>
        <v>2840</v>
      </c>
      <c r="M140" s="36">
        <f t="shared" si="219"/>
        <v>460</v>
      </c>
      <c r="N140" s="14">
        <f t="shared" si="231"/>
        <v>1216</v>
      </c>
      <c r="O140" s="14">
        <f t="shared" si="232"/>
        <v>2836</v>
      </c>
      <c r="P140" s="14">
        <f t="shared" si="212"/>
        <v>8500</v>
      </c>
      <c r="Q140" s="14">
        <f t="shared" ref="Q140:Q152" si="233">J140</f>
        <v>0</v>
      </c>
      <c r="R140" s="14">
        <f t="shared" si="214"/>
        <v>2806.65</v>
      </c>
      <c r="S140" s="14">
        <f t="shared" si="215"/>
        <v>6136</v>
      </c>
      <c r="T140" s="14">
        <f t="shared" si="216"/>
        <v>37193.35</v>
      </c>
    </row>
    <row r="141" spans="1:20" s="16" customFormat="1" ht="24.95" customHeight="1" x14ac:dyDescent="0.25">
      <c r="A141" s="9">
        <v>109</v>
      </c>
      <c r="B141" s="12" t="s">
        <v>231</v>
      </c>
      <c r="C141" s="8" t="s">
        <v>36</v>
      </c>
      <c r="D141" s="9" t="s">
        <v>21</v>
      </c>
      <c r="E141" s="18" t="s">
        <v>123</v>
      </c>
      <c r="F141" s="13">
        <v>45050</v>
      </c>
      <c r="G141" s="13">
        <v>45234</v>
      </c>
      <c r="H141" s="14">
        <v>55000</v>
      </c>
      <c r="I141" s="14">
        <v>2559.6799999999998</v>
      </c>
      <c r="J141" s="14">
        <v>0</v>
      </c>
      <c r="K141" s="14">
        <f t="shared" si="229"/>
        <v>1578.5</v>
      </c>
      <c r="L141" s="14">
        <f t="shared" si="230"/>
        <v>3905</v>
      </c>
      <c r="M141" s="36">
        <f t="shared" si="219"/>
        <v>632.5</v>
      </c>
      <c r="N141" s="14">
        <f t="shared" si="231"/>
        <v>1672</v>
      </c>
      <c r="O141" s="14">
        <f t="shared" si="232"/>
        <v>3899.5</v>
      </c>
      <c r="P141" s="14">
        <f t="shared" si="212"/>
        <v>11687.5</v>
      </c>
      <c r="Q141" s="14">
        <f t="shared" si="233"/>
        <v>0</v>
      </c>
      <c r="R141" s="14">
        <f t="shared" si="214"/>
        <v>5810.18</v>
      </c>
      <c r="S141" s="14">
        <f t="shared" si="215"/>
        <v>8437</v>
      </c>
      <c r="T141" s="14">
        <f t="shared" si="216"/>
        <v>49189.82</v>
      </c>
    </row>
    <row r="142" spans="1:20" s="16" customFormat="1" ht="24.95" customHeight="1" x14ac:dyDescent="0.25">
      <c r="A142" s="9">
        <v>110</v>
      </c>
      <c r="B142" s="12" t="s">
        <v>232</v>
      </c>
      <c r="C142" s="8" t="s">
        <v>36</v>
      </c>
      <c r="D142" s="9" t="s">
        <v>21</v>
      </c>
      <c r="E142" s="9" t="s">
        <v>124</v>
      </c>
      <c r="F142" s="13">
        <v>45049</v>
      </c>
      <c r="G142" s="13">
        <v>45233</v>
      </c>
      <c r="H142" s="14">
        <v>55000</v>
      </c>
      <c r="I142" s="14">
        <v>2559.6799999999998</v>
      </c>
      <c r="J142" s="14">
        <v>0</v>
      </c>
      <c r="K142" s="14">
        <f t="shared" si="229"/>
        <v>1578.5</v>
      </c>
      <c r="L142" s="14">
        <f t="shared" si="230"/>
        <v>3905</v>
      </c>
      <c r="M142" s="36">
        <f t="shared" si="219"/>
        <v>632.5</v>
      </c>
      <c r="N142" s="14">
        <f t="shared" si="231"/>
        <v>1672</v>
      </c>
      <c r="O142" s="14">
        <f t="shared" si="232"/>
        <v>3899.5</v>
      </c>
      <c r="P142" s="14">
        <f t="shared" si="212"/>
        <v>11687.5</v>
      </c>
      <c r="Q142" s="14">
        <v>10046</v>
      </c>
      <c r="R142" s="14">
        <f t="shared" si="214"/>
        <v>15856.18</v>
      </c>
      <c r="S142" s="14">
        <f t="shared" si="215"/>
        <v>8437</v>
      </c>
      <c r="T142" s="14">
        <f t="shared" si="216"/>
        <v>39143.82</v>
      </c>
    </row>
    <row r="143" spans="1:20" s="16" customFormat="1" ht="24.95" customHeight="1" x14ac:dyDescent="0.25">
      <c r="A143" s="9">
        <v>111</v>
      </c>
      <c r="B143" s="12" t="s">
        <v>237</v>
      </c>
      <c r="C143" s="8" t="s">
        <v>36</v>
      </c>
      <c r="D143" s="9" t="s">
        <v>21</v>
      </c>
      <c r="E143" s="18" t="s">
        <v>123</v>
      </c>
      <c r="F143" s="13">
        <v>45049</v>
      </c>
      <c r="G143" s="13">
        <v>45233</v>
      </c>
      <c r="H143" s="14">
        <v>55000</v>
      </c>
      <c r="I143" s="14">
        <v>2559.6799999999998</v>
      </c>
      <c r="J143" s="14">
        <v>0</v>
      </c>
      <c r="K143" s="14">
        <f t="shared" si="229"/>
        <v>1578.5</v>
      </c>
      <c r="L143" s="14">
        <f>H143*7.1%</f>
        <v>3905</v>
      </c>
      <c r="M143" s="36">
        <f t="shared" si="219"/>
        <v>632.5</v>
      </c>
      <c r="N143" s="14">
        <f t="shared" si="231"/>
        <v>1672</v>
      </c>
      <c r="O143" s="14">
        <f t="shared" si="232"/>
        <v>3899.5</v>
      </c>
      <c r="P143" s="14">
        <f t="shared" si="212"/>
        <v>11687.5</v>
      </c>
      <c r="Q143" s="14">
        <v>15423.5</v>
      </c>
      <c r="R143" s="14">
        <f t="shared" si="214"/>
        <v>21233.68</v>
      </c>
      <c r="S143" s="14">
        <f t="shared" si="215"/>
        <v>8437</v>
      </c>
      <c r="T143" s="14">
        <f t="shared" si="216"/>
        <v>33766.32</v>
      </c>
    </row>
    <row r="144" spans="1:20" s="16" customFormat="1" ht="24.95" customHeight="1" x14ac:dyDescent="0.25">
      <c r="A144" s="9">
        <v>112</v>
      </c>
      <c r="B144" s="12" t="s">
        <v>239</v>
      </c>
      <c r="C144" s="8" t="s">
        <v>36</v>
      </c>
      <c r="D144" s="9" t="s">
        <v>21</v>
      </c>
      <c r="E144" s="9" t="s">
        <v>124</v>
      </c>
      <c r="F144" s="13">
        <v>45049</v>
      </c>
      <c r="G144" s="13">
        <v>45233</v>
      </c>
      <c r="H144" s="14">
        <v>55000</v>
      </c>
      <c r="I144" s="14">
        <v>2559.6799999999998</v>
      </c>
      <c r="J144" s="14">
        <v>0</v>
      </c>
      <c r="K144" s="14">
        <f t="shared" si="229"/>
        <v>1578.5</v>
      </c>
      <c r="L144" s="14">
        <f>H144*7.1%</f>
        <v>3905</v>
      </c>
      <c r="M144" s="36">
        <f t="shared" si="219"/>
        <v>632.5</v>
      </c>
      <c r="N144" s="14">
        <f t="shared" si="231"/>
        <v>1672</v>
      </c>
      <c r="O144" s="14">
        <f t="shared" si="232"/>
        <v>3899.5</v>
      </c>
      <c r="P144" s="14">
        <f t="shared" si="212"/>
        <v>11687.5</v>
      </c>
      <c r="Q144" s="14">
        <f t="shared" si="233"/>
        <v>0</v>
      </c>
      <c r="R144" s="14">
        <f t="shared" si="214"/>
        <v>5810.18</v>
      </c>
      <c r="S144" s="14">
        <f t="shared" si="215"/>
        <v>8437</v>
      </c>
      <c r="T144" s="14">
        <f t="shared" si="216"/>
        <v>49189.82</v>
      </c>
    </row>
    <row r="145" spans="1:20" s="16" customFormat="1" ht="24.95" customHeight="1" x14ac:dyDescent="0.25">
      <c r="A145" s="9">
        <v>113</v>
      </c>
      <c r="B145" s="12" t="s">
        <v>243</v>
      </c>
      <c r="C145" s="8" t="s">
        <v>36</v>
      </c>
      <c r="D145" s="9" t="s">
        <v>21</v>
      </c>
      <c r="E145" s="9" t="s">
        <v>124</v>
      </c>
      <c r="F145" s="13">
        <v>45049</v>
      </c>
      <c r="G145" s="13">
        <v>45233</v>
      </c>
      <c r="H145" s="14">
        <v>55000</v>
      </c>
      <c r="I145" s="14">
        <v>2559.6799999999998</v>
      </c>
      <c r="J145" s="14">
        <v>0</v>
      </c>
      <c r="K145" s="14">
        <f t="shared" si="229"/>
        <v>1578.5</v>
      </c>
      <c r="L145" s="14">
        <f t="shared" si="230"/>
        <v>3905</v>
      </c>
      <c r="M145" s="36">
        <f t="shared" si="219"/>
        <v>632.5</v>
      </c>
      <c r="N145" s="14">
        <f t="shared" si="231"/>
        <v>1672</v>
      </c>
      <c r="O145" s="14">
        <f t="shared" si="232"/>
        <v>3899.5</v>
      </c>
      <c r="P145" s="14">
        <f t="shared" si="212"/>
        <v>11687.5</v>
      </c>
      <c r="Q145" s="14">
        <f t="shared" si="233"/>
        <v>0</v>
      </c>
      <c r="R145" s="14">
        <f t="shared" si="214"/>
        <v>5810.18</v>
      </c>
      <c r="S145" s="14">
        <f t="shared" si="215"/>
        <v>8437</v>
      </c>
      <c r="T145" s="14">
        <f t="shared" si="216"/>
        <v>49189.82</v>
      </c>
    </row>
    <row r="146" spans="1:20" s="16" customFormat="1" ht="24.95" customHeight="1" x14ac:dyDescent="0.25">
      <c r="A146" s="9">
        <v>114</v>
      </c>
      <c r="B146" s="12" t="s">
        <v>248</v>
      </c>
      <c r="C146" s="8" t="s">
        <v>167</v>
      </c>
      <c r="D146" s="9" t="s">
        <v>21</v>
      </c>
      <c r="E146" s="9" t="s">
        <v>124</v>
      </c>
      <c r="F146" s="13">
        <v>45058</v>
      </c>
      <c r="G146" s="13">
        <v>45242</v>
      </c>
      <c r="H146" s="14">
        <v>43000</v>
      </c>
      <c r="I146" s="14">
        <v>866.06</v>
      </c>
      <c r="J146" s="14">
        <v>0</v>
      </c>
      <c r="K146" s="14">
        <f>H146*2.87%</f>
        <v>1234.0999999999999</v>
      </c>
      <c r="L146" s="14">
        <f>H146*7.1%</f>
        <v>3053</v>
      </c>
      <c r="M146" s="36">
        <f t="shared" si="219"/>
        <v>494.5</v>
      </c>
      <c r="N146" s="14">
        <f>H146*3.04%</f>
        <v>1307.2</v>
      </c>
      <c r="O146" s="14">
        <f>H146*7.09%</f>
        <v>3048.7</v>
      </c>
      <c r="P146" s="14">
        <f t="shared" si="212"/>
        <v>9137.5</v>
      </c>
      <c r="Q146" s="14">
        <v>4626</v>
      </c>
      <c r="R146" s="14">
        <f t="shared" si="214"/>
        <v>8033.36</v>
      </c>
      <c r="S146" s="14">
        <f t="shared" si="215"/>
        <v>6596.2</v>
      </c>
      <c r="T146" s="14">
        <f t="shared" si="216"/>
        <v>34966.639999999999</v>
      </c>
    </row>
    <row r="147" spans="1:20" s="16" customFormat="1" ht="24.95" customHeight="1" x14ac:dyDescent="0.25">
      <c r="A147" s="9">
        <v>115</v>
      </c>
      <c r="B147" s="12" t="s">
        <v>252</v>
      </c>
      <c r="C147" s="8" t="s">
        <v>167</v>
      </c>
      <c r="D147" s="9" t="s">
        <v>21</v>
      </c>
      <c r="E147" s="9" t="s">
        <v>123</v>
      </c>
      <c r="F147" s="13">
        <v>45058</v>
      </c>
      <c r="G147" s="13">
        <v>45242</v>
      </c>
      <c r="H147" s="14">
        <v>43000</v>
      </c>
      <c r="I147" s="14">
        <v>866.06</v>
      </c>
      <c r="J147" s="14">
        <v>0</v>
      </c>
      <c r="K147" s="14">
        <f>H147*2.87%</f>
        <v>1234.0999999999999</v>
      </c>
      <c r="L147" s="14">
        <f>H147*7.1%</f>
        <v>3053</v>
      </c>
      <c r="M147" s="36">
        <f t="shared" si="219"/>
        <v>494.5</v>
      </c>
      <c r="N147" s="14">
        <f>H147*3.04%</f>
        <v>1307.2</v>
      </c>
      <c r="O147" s="14">
        <f>H147*7.09%</f>
        <v>3048.7</v>
      </c>
      <c r="P147" s="14">
        <f t="shared" si="212"/>
        <v>9137.5</v>
      </c>
      <c r="Q147" s="14">
        <v>3916</v>
      </c>
      <c r="R147" s="14">
        <f t="shared" si="214"/>
        <v>7323.36</v>
      </c>
      <c r="S147" s="14">
        <f t="shared" si="215"/>
        <v>6596.2</v>
      </c>
      <c r="T147" s="14">
        <f t="shared" si="216"/>
        <v>35676.639999999999</v>
      </c>
    </row>
    <row r="148" spans="1:20" s="16" customFormat="1" ht="24.95" customHeight="1" x14ac:dyDescent="0.25">
      <c r="A148" s="9">
        <v>116</v>
      </c>
      <c r="B148" s="12" t="s">
        <v>249</v>
      </c>
      <c r="C148" s="8" t="s">
        <v>36</v>
      </c>
      <c r="D148" s="9" t="s">
        <v>21</v>
      </c>
      <c r="E148" s="9" t="s">
        <v>124</v>
      </c>
      <c r="F148" s="13">
        <v>45062</v>
      </c>
      <c r="G148" s="13">
        <v>45246</v>
      </c>
      <c r="H148" s="14">
        <v>55000</v>
      </c>
      <c r="I148" s="14">
        <v>2559.6799999999998</v>
      </c>
      <c r="J148" s="14">
        <v>0</v>
      </c>
      <c r="K148" s="14">
        <f t="shared" ref="K148" si="234">H148*2.87%</f>
        <v>1578.5</v>
      </c>
      <c r="L148" s="14">
        <f t="shared" ref="L148" si="235">H148*7.1%</f>
        <v>3905</v>
      </c>
      <c r="M148" s="36">
        <f t="shared" si="219"/>
        <v>632.5</v>
      </c>
      <c r="N148" s="14">
        <f t="shared" ref="N148" si="236">H148*3.04%</f>
        <v>1672</v>
      </c>
      <c r="O148" s="14">
        <f t="shared" ref="O148" si="237">H148*7.09%</f>
        <v>3899.5</v>
      </c>
      <c r="P148" s="14">
        <f t="shared" si="212"/>
        <v>11687.5</v>
      </c>
      <c r="Q148" s="14">
        <f t="shared" si="233"/>
        <v>0</v>
      </c>
      <c r="R148" s="14">
        <f t="shared" si="214"/>
        <v>5810.18</v>
      </c>
      <c r="S148" s="14">
        <f t="shared" si="215"/>
        <v>8437</v>
      </c>
      <c r="T148" s="14">
        <f t="shared" si="216"/>
        <v>49189.82</v>
      </c>
    </row>
    <row r="149" spans="1:20" s="16" customFormat="1" ht="24.95" customHeight="1" x14ac:dyDescent="0.25">
      <c r="A149" s="9">
        <v>117</v>
      </c>
      <c r="B149" s="12" t="s">
        <v>253</v>
      </c>
      <c r="C149" s="8" t="s">
        <v>36</v>
      </c>
      <c r="D149" s="9" t="s">
        <v>21</v>
      </c>
      <c r="E149" s="9" t="s">
        <v>124</v>
      </c>
      <c r="F149" s="13">
        <v>45058</v>
      </c>
      <c r="G149" s="13">
        <v>45242</v>
      </c>
      <c r="H149" s="14">
        <v>55000</v>
      </c>
      <c r="I149" s="14">
        <v>2559.6799999999998</v>
      </c>
      <c r="J149" s="14">
        <v>0</v>
      </c>
      <c r="K149" s="14">
        <f t="shared" ref="K149:K150" si="238">H149*2.87%</f>
        <v>1578.5</v>
      </c>
      <c r="L149" s="14">
        <f t="shared" ref="L149:L150" si="239">H149*7.1%</f>
        <v>3905</v>
      </c>
      <c r="M149" s="36">
        <f t="shared" si="219"/>
        <v>632.5</v>
      </c>
      <c r="N149" s="14">
        <f t="shared" ref="N149:N150" si="240">H149*3.04%</f>
        <v>1672</v>
      </c>
      <c r="O149" s="14">
        <f t="shared" ref="O149:O150" si="241">H149*7.09%</f>
        <v>3899.5</v>
      </c>
      <c r="P149" s="14">
        <f t="shared" si="212"/>
        <v>11687.5</v>
      </c>
      <c r="Q149" s="14">
        <f t="shared" si="233"/>
        <v>0</v>
      </c>
      <c r="R149" s="14">
        <f t="shared" si="214"/>
        <v>5810.18</v>
      </c>
      <c r="S149" s="14">
        <f t="shared" si="215"/>
        <v>8437</v>
      </c>
      <c r="T149" s="14">
        <f t="shared" si="216"/>
        <v>49189.82</v>
      </c>
    </row>
    <row r="150" spans="1:20" s="16" customFormat="1" ht="24.95" customHeight="1" x14ac:dyDescent="0.25">
      <c r="A150" s="9">
        <v>118</v>
      </c>
      <c r="B150" s="12" t="s">
        <v>259</v>
      </c>
      <c r="C150" s="8" t="s">
        <v>167</v>
      </c>
      <c r="D150" s="9" t="s">
        <v>21</v>
      </c>
      <c r="E150" s="9" t="s">
        <v>124</v>
      </c>
      <c r="F150" s="13">
        <v>45058</v>
      </c>
      <c r="G150" s="13">
        <v>45242</v>
      </c>
      <c r="H150" s="14">
        <v>45000</v>
      </c>
      <c r="I150" s="14">
        <v>1148.33</v>
      </c>
      <c r="J150" s="14">
        <v>0</v>
      </c>
      <c r="K150" s="14">
        <f t="shared" si="238"/>
        <v>1291.5</v>
      </c>
      <c r="L150" s="14">
        <f t="shared" si="239"/>
        <v>3195</v>
      </c>
      <c r="M150" s="36">
        <f t="shared" si="219"/>
        <v>517.5</v>
      </c>
      <c r="N150" s="14">
        <f t="shared" si="240"/>
        <v>1368</v>
      </c>
      <c r="O150" s="14">
        <f t="shared" si="241"/>
        <v>3190.5</v>
      </c>
      <c r="P150" s="14">
        <f t="shared" si="212"/>
        <v>9562.5</v>
      </c>
      <c r="Q150" s="14">
        <f t="shared" si="233"/>
        <v>0</v>
      </c>
      <c r="R150" s="14">
        <f t="shared" si="214"/>
        <v>3807.83</v>
      </c>
      <c r="S150" s="14">
        <f t="shared" si="215"/>
        <v>6903</v>
      </c>
      <c r="T150" s="14">
        <f t="shared" si="216"/>
        <v>41192.17</v>
      </c>
    </row>
    <row r="151" spans="1:20" s="16" customFormat="1" ht="24.95" customHeight="1" x14ac:dyDescent="0.25">
      <c r="A151" s="9">
        <v>119</v>
      </c>
      <c r="B151" s="12" t="s">
        <v>262</v>
      </c>
      <c r="C151" s="8" t="s">
        <v>36</v>
      </c>
      <c r="D151" s="9" t="s">
        <v>21</v>
      </c>
      <c r="E151" s="9" t="s">
        <v>124</v>
      </c>
      <c r="F151" s="13">
        <v>45108</v>
      </c>
      <c r="G151" s="13">
        <v>45292</v>
      </c>
      <c r="H151" s="14">
        <v>60000</v>
      </c>
      <c r="I151" s="14">
        <v>3486.68</v>
      </c>
      <c r="J151" s="14">
        <v>0</v>
      </c>
      <c r="K151" s="14">
        <v>1722</v>
      </c>
      <c r="L151" s="14">
        <v>4260</v>
      </c>
      <c r="M151" s="36">
        <f t="shared" si="219"/>
        <v>690</v>
      </c>
      <c r="N151" s="14">
        <v>1824</v>
      </c>
      <c r="O151" s="14">
        <f t="shared" ref="O151:O153" si="242">H151*7.09%</f>
        <v>4254</v>
      </c>
      <c r="P151" s="14">
        <f t="shared" si="212"/>
        <v>12750</v>
      </c>
      <c r="Q151" s="14">
        <f t="shared" si="233"/>
        <v>0</v>
      </c>
      <c r="R151" s="14">
        <f t="shared" si="214"/>
        <v>7032.68</v>
      </c>
      <c r="S151" s="14">
        <f t="shared" si="215"/>
        <v>9204</v>
      </c>
      <c r="T151" s="14">
        <f t="shared" si="216"/>
        <v>52967.32</v>
      </c>
    </row>
    <row r="152" spans="1:20" s="16" customFormat="1" ht="24.95" customHeight="1" x14ac:dyDescent="0.25">
      <c r="A152" s="9">
        <v>120</v>
      </c>
      <c r="B152" s="12" t="s">
        <v>265</v>
      </c>
      <c r="C152" s="8" t="s">
        <v>167</v>
      </c>
      <c r="D152" s="9" t="s">
        <v>21</v>
      </c>
      <c r="E152" s="9" t="s">
        <v>123</v>
      </c>
      <c r="F152" s="13">
        <v>45083</v>
      </c>
      <c r="G152" s="13">
        <v>45266</v>
      </c>
      <c r="H152" s="14">
        <v>48000</v>
      </c>
      <c r="I152" s="14">
        <v>1571.73</v>
      </c>
      <c r="J152" s="14">
        <v>0</v>
      </c>
      <c r="K152" s="14">
        <v>1377.6</v>
      </c>
      <c r="L152" s="14">
        <v>3408</v>
      </c>
      <c r="M152" s="36">
        <f t="shared" si="219"/>
        <v>552</v>
      </c>
      <c r="N152" s="14">
        <v>1459.2</v>
      </c>
      <c r="O152" s="14">
        <f t="shared" si="242"/>
        <v>3403.2</v>
      </c>
      <c r="P152" s="14">
        <f t="shared" si="212"/>
        <v>10200</v>
      </c>
      <c r="Q152" s="14">
        <f t="shared" si="233"/>
        <v>0</v>
      </c>
      <c r="R152" s="14">
        <f t="shared" si="214"/>
        <v>4408.53</v>
      </c>
      <c r="S152" s="14">
        <f t="shared" si="215"/>
        <v>7363.2</v>
      </c>
      <c r="T152" s="14">
        <f t="shared" si="216"/>
        <v>43591.47</v>
      </c>
    </row>
    <row r="153" spans="1:20" s="16" customFormat="1" ht="24.95" customHeight="1" x14ac:dyDescent="0.25">
      <c r="A153" s="9">
        <v>121</v>
      </c>
      <c r="B153" s="12" t="s">
        <v>267</v>
      </c>
      <c r="C153" s="8" t="s">
        <v>36</v>
      </c>
      <c r="D153" s="9" t="s">
        <v>21</v>
      </c>
      <c r="E153" s="9" t="s">
        <v>123</v>
      </c>
      <c r="F153" s="13">
        <v>45078</v>
      </c>
      <c r="G153" s="13">
        <v>45261</v>
      </c>
      <c r="H153" s="14">
        <v>80000</v>
      </c>
      <c r="I153" s="14">
        <v>7400.87</v>
      </c>
      <c r="J153" s="14">
        <v>0</v>
      </c>
      <c r="K153" s="14">
        <f t="shared" ref="K153" si="243">H153*2.87%</f>
        <v>2296</v>
      </c>
      <c r="L153" s="14">
        <f t="shared" ref="L153" si="244">H153*7.1%</f>
        <v>5680</v>
      </c>
      <c r="M153" s="66">
        <v>860.29</v>
      </c>
      <c r="N153" s="14">
        <f t="shared" ref="N153" si="245">H153*3.04%</f>
        <v>2432</v>
      </c>
      <c r="O153" s="14">
        <f t="shared" si="242"/>
        <v>5672</v>
      </c>
      <c r="P153" s="14">
        <f t="shared" si="212"/>
        <v>16940.29</v>
      </c>
      <c r="Q153" s="14">
        <v>0</v>
      </c>
      <c r="R153" s="14">
        <f t="shared" si="214"/>
        <v>12128.87</v>
      </c>
      <c r="S153" s="14">
        <f t="shared" si="215"/>
        <v>12212.29</v>
      </c>
      <c r="T153" s="14">
        <f t="shared" si="216"/>
        <v>67871.13</v>
      </c>
    </row>
    <row r="154" spans="1:20" s="16" customFormat="1" ht="24.95" customHeight="1" x14ac:dyDescent="0.25">
      <c r="A154" s="9">
        <v>122</v>
      </c>
      <c r="B154" s="12" t="s">
        <v>273</v>
      </c>
      <c r="C154" s="8" t="s">
        <v>167</v>
      </c>
      <c r="D154" s="9" t="s">
        <v>21</v>
      </c>
      <c r="E154" s="9" t="s">
        <v>124</v>
      </c>
      <c r="F154" s="13">
        <v>45078</v>
      </c>
      <c r="G154" s="13">
        <v>45261</v>
      </c>
      <c r="H154" s="14">
        <v>48000</v>
      </c>
      <c r="I154" s="14">
        <v>1571.73</v>
      </c>
      <c r="J154" s="14">
        <v>0</v>
      </c>
      <c r="K154" s="14">
        <v>1377.6</v>
      </c>
      <c r="L154" s="14">
        <v>3408</v>
      </c>
      <c r="M154" s="36">
        <f t="shared" ref="M154:M155" si="246">H154*1.15%</f>
        <v>552</v>
      </c>
      <c r="N154" s="14">
        <v>1459.2</v>
      </c>
      <c r="O154" s="14">
        <f t="shared" ref="O154:O156" si="247">H154*7.09%</f>
        <v>3403.2</v>
      </c>
      <c r="P154" s="14">
        <f t="shared" ref="P154:P156" si="248">K154+L154+M154+N154+O154</f>
        <v>10200</v>
      </c>
      <c r="Q154" s="14">
        <f t="shared" ref="Q154:Q155" si="249">J154</f>
        <v>0</v>
      </c>
      <c r="R154" s="14">
        <f t="shared" ref="R154:R156" si="250">I154+K154+N154+Q154</f>
        <v>4408.53</v>
      </c>
      <c r="S154" s="14">
        <f t="shared" ref="S154:S156" si="251">L154+M154+O154</f>
        <v>7363.2</v>
      </c>
      <c r="T154" s="14">
        <f t="shared" ref="T154:T156" si="252">H154-R154</f>
        <v>43591.47</v>
      </c>
    </row>
    <row r="155" spans="1:20" s="16" customFormat="1" ht="24.95" customHeight="1" x14ac:dyDescent="0.25">
      <c r="A155" s="9">
        <v>123</v>
      </c>
      <c r="B155" s="12" t="s">
        <v>530</v>
      </c>
      <c r="C155" s="8" t="s">
        <v>36</v>
      </c>
      <c r="D155" s="9" t="s">
        <v>21</v>
      </c>
      <c r="E155" s="9" t="s">
        <v>124</v>
      </c>
      <c r="F155" s="13">
        <v>45108</v>
      </c>
      <c r="G155" s="13">
        <v>45292</v>
      </c>
      <c r="H155" s="14">
        <v>55000</v>
      </c>
      <c r="I155" s="14">
        <v>2559.6799999999998</v>
      </c>
      <c r="J155" s="14">
        <v>0</v>
      </c>
      <c r="K155" s="14">
        <f t="shared" ref="K155:K156" si="253">H155*2.87%</f>
        <v>1578.5</v>
      </c>
      <c r="L155" s="14">
        <f t="shared" ref="L155:L156" si="254">H155*7.1%</f>
        <v>3905</v>
      </c>
      <c r="M155" s="36">
        <f t="shared" si="246"/>
        <v>632.5</v>
      </c>
      <c r="N155" s="14">
        <f t="shared" ref="N155:N156" si="255">H155*3.04%</f>
        <v>1672</v>
      </c>
      <c r="O155" s="14">
        <f t="shared" si="247"/>
        <v>3899.5</v>
      </c>
      <c r="P155" s="14">
        <f t="shared" si="248"/>
        <v>11687.5</v>
      </c>
      <c r="Q155" s="14">
        <f t="shared" si="249"/>
        <v>0</v>
      </c>
      <c r="R155" s="14">
        <f t="shared" si="250"/>
        <v>5810.18</v>
      </c>
      <c r="S155" s="14">
        <f t="shared" si="251"/>
        <v>8437</v>
      </c>
      <c r="T155" s="14">
        <f t="shared" si="252"/>
        <v>49189.82</v>
      </c>
    </row>
    <row r="156" spans="1:20" s="16" customFormat="1" ht="24.95" customHeight="1" x14ac:dyDescent="0.25">
      <c r="A156" s="9">
        <v>124</v>
      </c>
      <c r="B156" s="12" t="s">
        <v>484</v>
      </c>
      <c r="C156" s="8" t="s">
        <v>36</v>
      </c>
      <c r="D156" s="9" t="s">
        <v>21</v>
      </c>
      <c r="E156" s="9" t="s">
        <v>123</v>
      </c>
      <c r="F156" s="13">
        <v>45078</v>
      </c>
      <c r="G156" s="13">
        <v>45261</v>
      </c>
      <c r="H156" s="14">
        <v>70000</v>
      </c>
      <c r="I156" s="14">
        <v>5368.48</v>
      </c>
      <c r="J156" s="14">
        <v>0</v>
      </c>
      <c r="K156" s="14">
        <f t="shared" si="253"/>
        <v>2009</v>
      </c>
      <c r="L156" s="14">
        <f t="shared" si="254"/>
        <v>4970</v>
      </c>
      <c r="M156" s="66">
        <v>805</v>
      </c>
      <c r="N156" s="14">
        <f t="shared" si="255"/>
        <v>2128</v>
      </c>
      <c r="O156" s="14">
        <f t="shared" si="247"/>
        <v>4963</v>
      </c>
      <c r="P156" s="14">
        <f t="shared" si="248"/>
        <v>14875</v>
      </c>
      <c r="Q156" s="14">
        <v>0</v>
      </c>
      <c r="R156" s="14">
        <f t="shared" si="250"/>
        <v>9505.48</v>
      </c>
      <c r="S156" s="14">
        <f t="shared" si="251"/>
        <v>10738</v>
      </c>
      <c r="T156" s="14">
        <f t="shared" si="252"/>
        <v>60494.52</v>
      </c>
    </row>
    <row r="157" spans="1:20" s="16" customFormat="1" ht="24.95" customHeight="1" x14ac:dyDescent="0.25">
      <c r="A157" s="9">
        <v>125</v>
      </c>
      <c r="B157" s="12" t="s">
        <v>281</v>
      </c>
      <c r="C157" s="8" t="s">
        <v>167</v>
      </c>
      <c r="D157" s="9" t="s">
        <v>21</v>
      </c>
      <c r="E157" s="9" t="s">
        <v>124</v>
      </c>
      <c r="F157" s="13">
        <v>45078</v>
      </c>
      <c r="G157" s="13">
        <v>45261</v>
      </c>
      <c r="H157" s="14">
        <v>48000</v>
      </c>
      <c r="I157" s="14">
        <v>1571.73</v>
      </c>
      <c r="J157" s="14">
        <v>0</v>
      </c>
      <c r="K157" s="14">
        <v>1377.6</v>
      </c>
      <c r="L157" s="14">
        <v>3408</v>
      </c>
      <c r="M157" s="36">
        <f t="shared" ref="M157:M165" si="256">H157*1.15%</f>
        <v>552</v>
      </c>
      <c r="N157" s="14">
        <v>1459.2</v>
      </c>
      <c r="O157" s="14">
        <f t="shared" ref="O157" si="257">H157*7.09%</f>
        <v>3403.2</v>
      </c>
      <c r="P157" s="14">
        <f t="shared" ref="P157" si="258">K157+L157+M157+N157+O157</f>
        <v>10200</v>
      </c>
      <c r="Q157" s="14">
        <f t="shared" ref="Q157" si="259">J157</f>
        <v>0</v>
      </c>
      <c r="R157" s="14">
        <f t="shared" ref="R157" si="260">I157+K157+N157+Q157</f>
        <v>4408.53</v>
      </c>
      <c r="S157" s="14">
        <f t="shared" ref="S157" si="261">L157+M157+O157</f>
        <v>7363.2</v>
      </c>
      <c r="T157" s="14">
        <f t="shared" ref="T157" si="262">H157-R157</f>
        <v>43591.47</v>
      </c>
    </row>
    <row r="158" spans="1:20" s="16" customFormat="1" ht="24.95" customHeight="1" x14ac:dyDescent="0.25">
      <c r="A158" s="9">
        <v>126</v>
      </c>
      <c r="B158" s="12" t="s">
        <v>282</v>
      </c>
      <c r="C158" s="8" t="s">
        <v>167</v>
      </c>
      <c r="D158" s="9" t="s">
        <v>21</v>
      </c>
      <c r="E158" s="9" t="s">
        <v>124</v>
      </c>
      <c r="F158" s="13">
        <v>45078</v>
      </c>
      <c r="G158" s="13">
        <v>45261</v>
      </c>
      <c r="H158" s="14">
        <v>48000</v>
      </c>
      <c r="I158" s="14">
        <v>1571.73</v>
      </c>
      <c r="J158" s="14">
        <v>0</v>
      </c>
      <c r="K158" s="14">
        <v>1377.6</v>
      </c>
      <c r="L158" s="14">
        <v>3408</v>
      </c>
      <c r="M158" s="36">
        <f t="shared" si="256"/>
        <v>552</v>
      </c>
      <c r="N158" s="14">
        <v>1459.2</v>
      </c>
      <c r="O158" s="14">
        <f t="shared" ref="O158" si="263">H158*7.09%</f>
        <v>3403.2</v>
      </c>
      <c r="P158" s="14">
        <f t="shared" ref="P158" si="264">K158+L158+M158+N158+O158</f>
        <v>10200</v>
      </c>
      <c r="Q158" s="14">
        <f t="shared" ref="Q158" si="265">J158</f>
        <v>0</v>
      </c>
      <c r="R158" s="14">
        <f t="shared" ref="R158" si="266">I158+K158+N158+Q158</f>
        <v>4408.53</v>
      </c>
      <c r="S158" s="14">
        <f t="shared" ref="S158" si="267">L158+M158+O158</f>
        <v>7363.2</v>
      </c>
      <c r="T158" s="14">
        <f t="shared" ref="T158" si="268">H158-R158</f>
        <v>43591.47</v>
      </c>
    </row>
    <row r="159" spans="1:20" s="16" customFormat="1" ht="24.95" customHeight="1" x14ac:dyDescent="0.25">
      <c r="A159" s="9">
        <v>127</v>
      </c>
      <c r="B159" s="12" t="s">
        <v>285</v>
      </c>
      <c r="C159" s="8" t="s">
        <v>167</v>
      </c>
      <c r="D159" s="9" t="s">
        <v>21</v>
      </c>
      <c r="E159" s="9" t="s">
        <v>124</v>
      </c>
      <c r="F159" s="13">
        <v>45078</v>
      </c>
      <c r="G159" s="13">
        <v>45261</v>
      </c>
      <c r="H159" s="14">
        <v>48000</v>
      </c>
      <c r="I159" s="14">
        <v>1571.73</v>
      </c>
      <c r="J159" s="14">
        <v>0</v>
      </c>
      <c r="K159" s="14">
        <v>1377.6</v>
      </c>
      <c r="L159" s="14">
        <v>3408</v>
      </c>
      <c r="M159" s="36">
        <f t="shared" si="256"/>
        <v>552</v>
      </c>
      <c r="N159" s="14">
        <v>1459.2</v>
      </c>
      <c r="O159" s="14">
        <f t="shared" ref="O159:O161" si="269">H159*7.09%</f>
        <v>3403.2</v>
      </c>
      <c r="P159" s="14">
        <f t="shared" ref="P159:P161" si="270">K159+L159+M159+N159+O159</f>
        <v>10200</v>
      </c>
      <c r="Q159" s="14">
        <f t="shared" ref="Q159:Q161" si="271">J159</f>
        <v>0</v>
      </c>
      <c r="R159" s="14">
        <f t="shared" ref="R159:R161" si="272">I159+K159+N159+Q159</f>
        <v>4408.53</v>
      </c>
      <c r="S159" s="14">
        <f t="shared" ref="S159:S161" si="273">L159+M159+O159</f>
        <v>7363.2</v>
      </c>
      <c r="T159" s="14">
        <f t="shared" ref="T159:T161" si="274">H159-R159</f>
        <v>43591.47</v>
      </c>
    </row>
    <row r="160" spans="1:20" s="16" customFormat="1" ht="24.95" customHeight="1" x14ac:dyDescent="0.25">
      <c r="A160" s="9">
        <v>128</v>
      </c>
      <c r="B160" s="12" t="s">
        <v>286</v>
      </c>
      <c r="C160" s="8" t="s">
        <v>36</v>
      </c>
      <c r="D160" s="9" t="s">
        <v>21</v>
      </c>
      <c r="E160" s="9" t="s">
        <v>124</v>
      </c>
      <c r="F160" s="13">
        <v>45108</v>
      </c>
      <c r="G160" s="13">
        <v>45292</v>
      </c>
      <c r="H160" s="14">
        <v>55000</v>
      </c>
      <c r="I160" s="14">
        <v>2559.6799999999998</v>
      </c>
      <c r="J160" s="14">
        <v>0</v>
      </c>
      <c r="K160" s="14">
        <f t="shared" ref="K160" si="275">H160*2.87%</f>
        <v>1578.5</v>
      </c>
      <c r="L160" s="14">
        <f t="shared" ref="L160" si="276">H160*7.1%</f>
        <v>3905</v>
      </c>
      <c r="M160" s="36">
        <f t="shared" si="256"/>
        <v>632.5</v>
      </c>
      <c r="N160" s="14">
        <f t="shared" ref="N160" si="277">H160*3.04%</f>
        <v>1672</v>
      </c>
      <c r="O160" s="14">
        <f t="shared" si="269"/>
        <v>3899.5</v>
      </c>
      <c r="P160" s="14">
        <f t="shared" si="270"/>
        <v>11687.5</v>
      </c>
      <c r="Q160" s="14">
        <f t="shared" si="271"/>
        <v>0</v>
      </c>
      <c r="R160" s="14">
        <f t="shared" si="272"/>
        <v>5810.18</v>
      </c>
      <c r="S160" s="14">
        <f t="shared" si="273"/>
        <v>8437</v>
      </c>
      <c r="T160" s="14">
        <f t="shared" si="274"/>
        <v>49189.82</v>
      </c>
    </row>
    <row r="161" spans="1:20" s="16" customFormat="1" ht="24.95" customHeight="1" x14ac:dyDescent="0.25">
      <c r="A161" s="9">
        <v>129</v>
      </c>
      <c r="B161" s="12" t="s">
        <v>531</v>
      </c>
      <c r="C161" s="8" t="s">
        <v>167</v>
      </c>
      <c r="D161" s="9" t="s">
        <v>21</v>
      </c>
      <c r="E161" s="9" t="s">
        <v>123</v>
      </c>
      <c r="F161" s="13">
        <v>45078</v>
      </c>
      <c r="G161" s="13">
        <v>45261</v>
      </c>
      <c r="H161" s="14">
        <v>48000</v>
      </c>
      <c r="I161" s="14">
        <v>1571.73</v>
      </c>
      <c r="J161" s="14">
        <v>0</v>
      </c>
      <c r="K161" s="14">
        <v>1377.6</v>
      </c>
      <c r="L161" s="14">
        <v>3408</v>
      </c>
      <c r="M161" s="36">
        <f t="shared" si="256"/>
        <v>552</v>
      </c>
      <c r="N161" s="14">
        <v>1459.2</v>
      </c>
      <c r="O161" s="14">
        <f t="shared" si="269"/>
        <v>3403.2</v>
      </c>
      <c r="P161" s="14">
        <f t="shared" si="270"/>
        <v>10200</v>
      </c>
      <c r="Q161" s="14">
        <f t="shared" si="271"/>
        <v>0</v>
      </c>
      <c r="R161" s="14">
        <f t="shared" si="272"/>
        <v>4408.53</v>
      </c>
      <c r="S161" s="14">
        <f t="shared" si="273"/>
        <v>7363.2</v>
      </c>
      <c r="T161" s="14">
        <f t="shared" si="274"/>
        <v>43591.47</v>
      </c>
    </row>
    <row r="162" spans="1:20" s="16" customFormat="1" ht="24.95" customHeight="1" x14ac:dyDescent="0.25">
      <c r="A162" s="9">
        <v>130</v>
      </c>
      <c r="B162" s="12" t="s">
        <v>289</v>
      </c>
      <c r="C162" s="8" t="s">
        <v>167</v>
      </c>
      <c r="D162" s="9" t="s">
        <v>21</v>
      </c>
      <c r="E162" s="9" t="s">
        <v>124</v>
      </c>
      <c r="F162" s="13">
        <v>45078</v>
      </c>
      <c r="G162" s="13">
        <v>45261</v>
      </c>
      <c r="H162" s="14">
        <v>48000</v>
      </c>
      <c r="I162" s="14">
        <v>1571.73</v>
      </c>
      <c r="J162" s="14">
        <v>0</v>
      </c>
      <c r="K162" s="14">
        <v>1377.6</v>
      </c>
      <c r="L162" s="14">
        <v>3408</v>
      </c>
      <c r="M162" s="36">
        <f t="shared" si="256"/>
        <v>552</v>
      </c>
      <c r="N162" s="14">
        <v>1459.2</v>
      </c>
      <c r="O162" s="14">
        <f t="shared" ref="O162:O167" si="278">H162*7.09%</f>
        <v>3403.2</v>
      </c>
      <c r="P162" s="14">
        <f t="shared" ref="P162:P167" si="279">K162+L162+M162+N162+O162</f>
        <v>10200</v>
      </c>
      <c r="Q162" s="14">
        <f t="shared" ref="Q162:Q165" si="280">J162</f>
        <v>0</v>
      </c>
      <c r="R162" s="14">
        <f t="shared" ref="R162:R167" si="281">I162+K162+N162+Q162</f>
        <v>4408.53</v>
      </c>
      <c r="S162" s="14">
        <f t="shared" ref="S162:S167" si="282">L162+M162+O162</f>
        <v>7363.2</v>
      </c>
      <c r="T162" s="14">
        <f t="shared" ref="T162:T167" si="283">H162-R162</f>
        <v>43591.47</v>
      </c>
    </row>
    <row r="163" spans="1:20" s="16" customFormat="1" ht="24.95" customHeight="1" x14ac:dyDescent="0.25">
      <c r="A163" s="9">
        <v>131</v>
      </c>
      <c r="B163" s="12" t="s">
        <v>290</v>
      </c>
      <c r="C163" s="8" t="s">
        <v>167</v>
      </c>
      <c r="D163" s="9" t="s">
        <v>21</v>
      </c>
      <c r="E163" s="9" t="s">
        <v>123</v>
      </c>
      <c r="F163" s="13">
        <v>45078</v>
      </c>
      <c r="G163" s="13">
        <v>45261</v>
      </c>
      <c r="H163" s="14">
        <v>48000</v>
      </c>
      <c r="I163" s="14">
        <v>1571.73</v>
      </c>
      <c r="J163" s="14">
        <v>0</v>
      </c>
      <c r="K163" s="14">
        <v>1377.6</v>
      </c>
      <c r="L163" s="14">
        <v>3408</v>
      </c>
      <c r="M163" s="36">
        <f t="shared" si="256"/>
        <v>552</v>
      </c>
      <c r="N163" s="14">
        <v>1459.2</v>
      </c>
      <c r="O163" s="14">
        <f t="shared" si="278"/>
        <v>3403.2</v>
      </c>
      <c r="P163" s="14">
        <f t="shared" si="279"/>
        <v>10200</v>
      </c>
      <c r="Q163" s="14">
        <f t="shared" si="280"/>
        <v>0</v>
      </c>
      <c r="R163" s="14">
        <f t="shared" si="281"/>
        <v>4408.53</v>
      </c>
      <c r="S163" s="14">
        <f t="shared" si="282"/>
        <v>7363.2</v>
      </c>
      <c r="T163" s="14">
        <f t="shared" si="283"/>
        <v>43591.47</v>
      </c>
    </row>
    <row r="164" spans="1:20" s="16" customFormat="1" ht="24.95" customHeight="1" x14ac:dyDescent="0.25">
      <c r="A164" s="9">
        <v>132</v>
      </c>
      <c r="B164" s="52" t="s">
        <v>359</v>
      </c>
      <c r="C164" s="8" t="s">
        <v>36</v>
      </c>
      <c r="D164" s="9" t="s">
        <v>21</v>
      </c>
      <c r="E164" s="9" t="s">
        <v>124</v>
      </c>
      <c r="F164" s="13">
        <v>45033</v>
      </c>
      <c r="G164" s="13">
        <v>45216</v>
      </c>
      <c r="H164" s="14">
        <v>60000</v>
      </c>
      <c r="I164" s="14">
        <v>3486.68</v>
      </c>
      <c r="J164" s="14">
        <v>0</v>
      </c>
      <c r="K164" s="14">
        <v>1722</v>
      </c>
      <c r="L164" s="14">
        <v>4260</v>
      </c>
      <c r="M164" s="36">
        <f t="shared" si="256"/>
        <v>690</v>
      </c>
      <c r="N164" s="14">
        <v>1824</v>
      </c>
      <c r="O164" s="14">
        <f t="shared" si="278"/>
        <v>4254</v>
      </c>
      <c r="P164" s="14">
        <f t="shared" si="279"/>
        <v>12750</v>
      </c>
      <c r="Q164" s="14">
        <f t="shared" si="280"/>
        <v>0</v>
      </c>
      <c r="R164" s="14">
        <f t="shared" si="281"/>
        <v>7032.68</v>
      </c>
      <c r="S164" s="14">
        <f t="shared" si="282"/>
        <v>9204</v>
      </c>
      <c r="T164" s="14">
        <f t="shared" si="283"/>
        <v>52967.32</v>
      </c>
    </row>
    <row r="165" spans="1:20" s="16" customFormat="1" ht="24.95" customHeight="1" x14ac:dyDescent="0.25">
      <c r="A165" s="9">
        <v>133</v>
      </c>
      <c r="B165" s="52" t="s">
        <v>532</v>
      </c>
      <c r="C165" s="8" t="s">
        <v>36</v>
      </c>
      <c r="D165" s="9" t="s">
        <v>21</v>
      </c>
      <c r="E165" s="9" t="s">
        <v>124</v>
      </c>
      <c r="F165" s="13">
        <v>45047</v>
      </c>
      <c r="G165" s="13">
        <v>45231</v>
      </c>
      <c r="H165" s="14">
        <v>55000</v>
      </c>
      <c r="I165" s="14">
        <v>2559.6799999999998</v>
      </c>
      <c r="J165" s="14">
        <v>0</v>
      </c>
      <c r="K165" s="14">
        <f t="shared" ref="K165:K166" si="284">H165*2.87%</f>
        <v>1578.5</v>
      </c>
      <c r="L165" s="14">
        <f t="shared" ref="L165:L166" si="285">H165*7.1%</f>
        <v>3905</v>
      </c>
      <c r="M165" s="36">
        <f t="shared" si="256"/>
        <v>632.5</v>
      </c>
      <c r="N165" s="14">
        <f t="shared" ref="N165:N166" si="286">H165*3.04%</f>
        <v>1672</v>
      </c>
      <c r="O165" s="14">
        <f t="shared" si="278"/>
        <v>3899.5</v>
      </c>
      <c r="P165" s="14">
        <f t="shared" si="279"/>
        <v>11687.5</v>
      </c>
      <c r="Q165" s="14">
        <f t="shared" si="280"/>
        <v>0</v>
      </c>
      <c r="R165" s="14">
        <f t="shared" si="281"/>
        <v>5810.18</v>
      </c>
      <c r="S165" s="14">
        <f t="shared" si="282"/>
        <v>8437</v>
      </c>
      <c r="T165" s="14">
        <f t="shared" si="283"/>
        <v>49189.82</v>
      </c>
    </row>
    <row r="166" spans="1:20" s="16" customFormat="1" ht="24.95" customHeight="1" x14ac:dyDescent="0.25">
      <c r="A166" s="9">
        <v>134</v>
      </c>
      <c r="B166" s="52" t="s">
        <v>533</v>
      </c>
      <c r="C166" s="8" t="s">
        <v>36</v>
      </c>
      <c r="D166" s="9" t="s">
        <v>21</v>
      </c>
      <c r="E166" s="9" t="s">
        <v>124</v>
      </c>
      <c r="F166" s="13">
        <v>45047</v>
      </c>
      <c r="G166" s="13">
        <v>45231</v>
      </c>
      <c r="H166" s="14">
        <v>80000</v>
      </c>
      <c r="I166" s="14">
        <v>7400.87</v>
      </c>
      <c r="J166" s="14">
        <v>0</v>
      </c>
      <c r="K166" s="14">
        <f t="shared" si="284"/>
        <v>2296</v>
      </c>
      <c r="L166" s="14">
        <f t="shared" si="285"/>
        <v>5680</v>
      </c>
      <c r="M166" s="66">
        <v>860.29</v>
      </c>
      <c r="N166" s="14">
        <f t="shared" si="286"/>
        <v>2432</v>
      </c>
      <c r="O166" s="14">
        <f t="shared" si="278"/>
        <v>5672</v>
      </c>
      <c r="P166" s="14">
        <f t="shared" si="279"/>
        <v>16940.29</v>
      </c>
      <c r="Q166" s="14">
        <v>10446</v>
      </c>
      <c r="R166" s="14">
        <f t="shared" si="281"/>
        <v>22574.87</v>
      </c>
      <c r="S166" s="14">
        <f t="shared" si="282"/>
        <v>12212.29</v>
      </c>
      <c r="T166" s="14">
        <f t="shared" si="283"/>
        <v>57425.13</v>
      </c>
    </row>
    <row r="167" spans="1:20" s="16" customFormat="1" ht="24.95" customHeight="1" x14ac:dyDescent="0.25">
      <c r="A167" s="9">
        <v>135</v>
      </c>
      <c r="B167" s="52" t="s">
        <v>360</v>
      </c>
      <c r="C167" s="8" t="s">
        <v>167</v>
      </c>
      <c r="D167" s="9" t="s">
        <v>21</v>
      </c>
      <c r="E167" s="9" t="s">
        <v>124</v>
      </c>
      <c r="F167" s="13">
        <v>45047</v>
      </c>
      <c r="G167" s="13">
        <v>45231</v>
      </c>
      <c r="H167" s="14">
        <v>35000</v>
      </c>
      <c r="I167" s="14">
        <v>0</v>
      </c>
      <c r="J167" s="14">
        <v>0</v>
      </c>
      <c r="K167" s="14">
        <f>H167*2.87%</f>
        <v>1004.5</v>
      </c>
      <c r="L167" s="14">
        <f>H167*7.1%</f>
        <v>2485</v>
      </c>
      <c r="M167" s="36">
        <f t="shared" ref="M167:M168" si="287">H167*1.15%</f>
        <v>402.5</v>
      </c>
      <c r="N167" s="14">
        <f>H167*3.04%</f>
        <v>1064</v>
      </c>
      <c r="O167" s="14">
        <f t="shared" si="278"/>
        <v>2481.5</v>
      </c>
      <c r="P167" s="14">
        <f t="shared" si="279"/>
        <v>7437.5</v>
      </c>
      <c r="Q167" s="14">
        <v>6606</v>
      </c>
      <c r="R167" s="14">
        <f t="shared" si="281"/>
        <v>8674.5</v>
      </c>
      <c r="S167" s="14">
        <f t="shared" si="282"/>
        <v>5369</v>
      </c>
      <c r="T167" s="14">
        <f t="shared" si="283"/>
        <v>26325.5</v>
      </c>
    </row>
    <row r="168" spans="1:20" s="16" customFormat="1" ht="24.95" customHeight="1" x14ac:dyDescent="0.25">
      <c r="A168" s="9">
        <v>136</v>
      </c>
      <c r="B168" s="52" t="s">
        <v>361</v>
      </c>
      <c r="C168" s="8" t="s">
        <v>167</v>
      </c>
      <c r="D168" s="9" t="s">
        <v>21</v>
      </c>
      <c r="E168" s="9" t="s">
        <v>124</v>
      </c>
      <c r="F168" s="13">
        <v>45033</v>
      </c>
      <c r="G168" s="13">
        <v>45216</v>
      </c>
      <c r="H168" s="14">
        <v>48000</v>
      </c>
      <c r="I168" s="14">
        <v>1571.73</v>
      </c>
      <c r="J168" s="14">
        <v>0</v>
      </c>
      <c r="K168" s="14">
        <v>1377.6</v>
      </c>
      <c r="L168" s="14">
        <v>3408</v>
      </c>
      <c r="M168" s="36">
        <f t="shared" si="287"/>
        <v>552</v>
      </c>
      <c r="N168" s="14">
        <v>1459.2</v>
      </c>
      <c r="O168" s="14">
        <f t="shared" ref="O168" si="288">H168*7.09%</f>
        <v>3403.2</v>
      </c>
      <c r="P168" s="14">
        <f t="shared" ref="P168:P171" si="289">K168+L168+M168+N168+O168</f>
        <v>10200</v>
      </c>
      <c r="Q168" s="14">
        <f t="shared" ref="Q168:Q171" si="290">J168</f>
        <v>0</v>
      </c>
      <c r="R168" s="14">
        <f t="shared" ref="R168:R171" si="291">I168+K168+N168+Q168</f>
        <v>4408.53</v>
      </c>
      <c r="S168" s="14">
        <f t="shared" ref="S168:S171" si="292">L168+M168+O168</f>
        <v>7363.2</v>
      </c>
      <c r="T168" s="14">
        <f t="shared" ref="T168:T171" si="293">H168-R168</f>
        <v>43591.47</v>
      </c>
    </row>
    <row r="169" spans="1:20" s="16" customFormat="1" ht="24.95" customHeight="1" x14ac:dyDescent="0.25">
      <c r="A169" s="9">
        <v>137</v>
      </c>
      <c r="B169" s="52" t="s">
        <v>368</v>
      </c>
      <c r="C169" s="8" t="s">
        <v>36</v>
      </c>
      <c r="D169" s="9" t="s">
        <v>21</v>
      </c>
      <c r="E169" s="9" t="s">
        <v>123</v>
      </c>
      <c r="F169" s="13">
        <v>45060</v>
      </c>
      <c r="G169" s="13">
        <v>45244</v>
      </c>
      <c r="H169" s="14">
        <v>90000</v>
      </c>
      <c r="I169" s="14">
        <v>9753.1200000000008</v>
      </c>
      <c r="J169" s="14">
        <v>0</v>
      </c>
      <c r="K169" s="14">
        <f>H169*2.87%</f>
        <v>2583</v>
      </c>
      <c r="L169" s="14">
        <f>H169*7.1%</f>
        <v>6390</v>
      </c>
      <c r="M169" s="66">
        <v>860.29</v>
      </c>
      <c r="N169" s="14">
        <f>H169*3.04%</f>
        <v>2736</v>
      </c>
      <c r="O169" s="14">
        <f>H169*7.09%</f>
        <v>6381</v>
      </c>
      <c r="P169" s="14">
        <f t="shared" si="289"/>
        <v>18950.29</v>
      </c>
      <c r="Q169" s="14">
        <v>11246</v>
      </c>
      <c r="R169" s="14">
        <f t="shared" si="291"/>
        <v>26318.12</v>
      </c>
      <c r="S169" s="14">
        <f t="shared" si="292"/>
        <v>13631.29</v>
      </c>
      <c r="T169" s="14">
        <f t="shared" si="293"/>
        <v>63681.88</v>
      </c>
    </row>
    <row r="170" spans="1:20" s="16" customFormat="1" ht="24.95" customHeight="1" x14ac:dyDescent="0.25">
      <c r="A170" s="9">
        <v>138</v>
      </c>
      <c r="B170" s="52" t="s">
        <v>385</v>
      </c>
      <c r="C170" s="8" t="s">
        <v>167</v>
      </c>
      <c r="D170" s="9" t="s">
        <v>21</v>
      </c>
      <c r="E170" s="9" t="s">
        <v>124</v>
      </c>
      <c r="F170" s="13">
        <v>45089</v>
      </c>
      <c r="G170" s="13">
        <v>45272</v>
      </c>
      <c r="H170" s="14">
        <v>43000</v>
      </c>
      <c r="I170" s="14">
        <v>866.06</v>
      </c>
      <c r="J170" s="14">
        <v>0</v>
      </c>
      <c r="K170" s="14">
        <f>H170*2.87%</f>
        <v>1234.0999999999999</v>
      </c>
      <c r="L170" s="14">
        <f>H170*7.1%</f>
        <v>3053</v>
      </c>
      <c r="M170" s="36">
        <f t="shared" ref="M170:M171" si="294">H170*1.15%</f>
        <v>494.5</v>
      </c>
      <c r="N170" s="14">
        <f>H170*3.04%</f>
        <v>1307.2</v>
      </c>
      <c r="O170" s="14">
        <f>H170*7.09%</f>
        <v>3048.7</v>
      </c>
      <c r="P170" s="14">
        <f t="shared" si="289"/>
        <v>9137.5</v>
      </c>
      <c r="Q170" s="14">
        <f t="shared" si="290"/>
        <v>0</v>
      </c>
      <c r="R170" s="14">
        <f t="shared" si="291"/>
        <v>3407.36</v>
      </c>
      <c r="S170" s="14">
        <f t="shared" si="292"/>
        <v>6596.2</v>
      </c>
      <c r="T170" s="14">
        <f t="shared" si="293"/>
        <v>39592.639999999999</v>
      </c>
    </row>
    <row r="171" spans="1:20" s="16" customFormat="1" ht="24.95" customHeight="1" x14ac:dyDescent="0.25">
      <c r="A171" s="9">
        <v>139</v>
      </c>
      <c r="B171" s="52" t="s">
        <v>387</v>
      </c>
      <c r="C171" s="8" t="s">
        <v>36</v>
      </c>
      <c r="D171" s="9" t="s">
        <v>21</v>
      </c>
      <c r="E171" s="9" t="s">
        <v>124</v>
      </c>
      <c r="F171" s="13">
        <v>45108</v>
      </c>
      <c r="G171" s="13">
        <v>45292</v>
      </c>
      <c r="H171" s="14">
        <v>55000</v>
      </c>
      <c r="I171" s="14">
        <v>2559.6799999999998</v>
      </c>
      <c r="J171" s="14">
        <v>0</v>
      </c>
      <c r="K171" s="14">
        <f t="shared" ref="K171" si="295">H171*2.87%</f>
        <v>1578.5</v>
      </c>
      <c r="L171" s="14">
        <f t="shared" ref="L171" si="296">H171*7.1%</f>
        <v>3905</v>
      </c>
      <c r="M171" s="36">
        <f t="shared" si="294"/>
        <v>632.5</v>
      </c>
      <c r="N171" s="14">
        <f t="shared" ref="N171" si="297">H171*3.04%</f>
        <v>1672</v>
      </c>
      <c r="O171" s="14">
        <f t="shared" ref="O171" si="298">H171*7.09%</f>
        <v>3899.5</v>
      </c>
      <c r="P171" s="14">
        <f t="shared" si="289"/>
        <v>11687.5</v>
      </c>
      <c r="Q171" s="14">
        <f t="shared" si="290"/>
        <v>0</v>
      </c>
      <c r="R171" s="14">
        <f t="shared" si="291"/>
        <v>5810.18</v>
      </c>
      <c r="S171" s="14">
        <f t="shared" si="292"/>
        <v>8437</v>
      </c>
      <c r="T171" s="14">
        <f t="shared" si="293"/>
        <v>49189.82</v>
      </c>
    </row>
    <row r="172" spans="1:20" s="16" customFormat="1" ht="24.95" customHeight="1" x14ac:dyDescent="0.25">
      <c r="A172" s="9">
        <v>140</v>
      </c>
      <c r="B172" s="12" t="s">
        <v>208</v>
      </c>
      <c r="C172" s="8" t="s">
        <v>421</v>
      </c>
      <c r="D172" s="9" t="s">
        <v>21</v>
      </c>
      <c r="E172" s="18" t="s">
        <v>124</v>
      </c>
      <c r="F172" s="13">
        <v>44986</v>
      </c>
      <c r="G172" s="13">
        <v>45170</v>
      </c>
      <c r="H172" s="14">
        <v>70000</v>
      </c>
      <c r="I172" s="14">
        <v>5052.99</v>
      </c>
      <c r="J172" s="14">
        <v>0</v>
      </c>
      <c r="K172" s="14">
        <f>H172*2.87%</f>
        <v>2009</v>
      </c>
      <c r="L172" s="14">
        <f>H172*7.1%</f>
        <v>4970</v>
      </c>
      <c r="M172" s="66">
        <v>805</v>
      </c>
      <c r="N172" s="14">
        <f>H172*3.04%</f>
        <v>2128</v>
      </c>
      <c r="O172" s="14">
        <f>H172*7.09%</f>
        <v>4963</v>
      </c>
      <c r="P172" s="14">
        <f>K172+L172+M172+N172+O172</f>
        <v>14875</v>
      </c>
      <c r="Q172" s="14">
        <v>6623.45</v>
      </c>
      <c r="R172" s="14">
        <f>I172+K172+N172+Q172</f>
        <v>15813.44</v>
      </c>
      <c r="S172" s="14">
        <f>L172+M172+O172</f>
        <v>10738</v>
      </c>
      <c r="T172" s="14">
        <f>H172-R172</f>
        <v>54186.559999999998</v>
      </c>
    </row>
    <row r="173" spans="1:20" s="16" customFormat="1" ht="24.95" customHeight="1" x14ac:dyDescent="0.25">
      <c r="A173" s="9">
        <v>141</v>
      </c>
      <c r="B173" s="59" t="s">
        <v>427</v>
      </c>
      <c r="C173" s="60" t="s">
        <v>36</v>
      </c>
      <c r="D173" s="61" t="s">
        <v>21</v>
      </c>
      <c r="E173" s="64" t="s">
        <v>124</v>
      </c>
      <c r="F173" s="62">
        <v>44986</v>
      </c>
      <c r="G173" s="62">
        <v>45170</v>
      </c>
      <c r="H173" s="63">
        <v>55000</v>
      </c>
      <c r="I173" s="63">
        <v>2559.6799999999998</v>
      </c>
      <c r="J173" s="63">
        <v>0</v>
      </c>
      <c r="K173" s="63">
        <f t="shared" ref="K173" si="299">H173*2.87%</f>
        <v>1578.5</v>
      </c>
      <c r="L173" s="63">
        <f t="shared" ref="L173" si="300">H173*7.1%</f>
        <v>3905</v>
      </c>
      <c r="M173" s="36">
        <f t="shared" ref="M173:M175" si="301">H173*1.15%</f>
        <v>632.5</v>
      </c>
      <c r="N173" s="63">
        <f t="shared" ref="N173" si="302">H173*3.04%</f>
        <v>1672</v>
      </c>
      <c r="O173" s="63">
        <f t="shared" ref="O173" si="303">H173*7.09%</f>
        <v>3899.5</v>
      </c>
      <c r="P173" s="63">
        <f t="shared" ref="P173" si="304">K173+L173+M173+N173+O173</f>
        <v>11687.5</v>
      </c>
      <c r="Q173" s="63">
        <f t="shared" ref="Q173" si="305">J173</f>
        <v>0</v>
      </c>
      <c r="R173" s="63">
        <f t="shared" ref="R173" si="306">I173+K173+N173+Q173</f>
        <v>5810.18</v>
      </c>
      <c r="S173" s="63">
        <f t="shared" ref="S173" si="307">L173+M173+O173</f>
        <v>8437</v>
      </c>
      <c r="T173" s="63">
        <f t="shared" ref="T173" si="308">H173-R173</f>
        <v>49189.82</v>
      </c>
    </row>
    <row r="174" spans="1:20" s="16" customFormat="1" ht="24.95" customHeight="1" x14ac:dyDescent="0.25">
      <c r="A174" s="9">
        <v>142</v>
      </c>
      <c r="B174" s="40" t="s">
        <v>534</v>
      </c>
      <c r="C174" s="8" t="s">
        <v>36</v>
      </c>
      <c r="D174" s="9" t="s">
        <v>21</v>
      </c>
      <c r="E174" s="18" t="s">
        <v>124</v>
      </c>
      <c r="F174" s="13">
        <v>45139</v>
      </c>
      <c r="G174" s="13">
        <v>45323</v>
      </c>
      <c r="H174" s="14">
        <v>50000</v>
      </c>
      <c r="I174" s="14">
        <v>1854</v>
      </c>
      <c r="J174" s="14">
        <v>0</v>
      </c>
      <c r="K174" s="14">
        <v>1435</v>
      </c>
      <c r="L174" s="14">
        <v>3550</v>
      </c>
      <c r="M174" s="14">
        <f>H174*1.15%</f>
        <v>575</v>
      </c>
      <c r="N174" s="14">
        <v>1520</v>
      </c>
      <c r="O174" s="14">
        <f t="shared" ref="O174" si="309">H174*7.09%</f>
        <v>3545</v>
      </c>
      <c r="P174" s="14">
        <f>K174+L174+M174+N174+O174</f>
        <v>10625</v>
      </c>
      <c r="Q174" s="14">
        <f>J174</f>
        <v>0</v>
      </c>
      <c r="R174" s="14">
        <f>I174+K174+N174+Q174</f>
        <v>4809</v>
      </c>
      <c r="S174" s="14">
        <f>L174+M174+O174</f>
        <v>7670</v>
      </c>
      <c r="T174" s="14">
        <f>H174-R174</f>
        <v>45191</v>
      </c>
    </row>
    <row r="175" spans="1:20" s="16" customFormat="1" ht="24.95" customHeight="1" x14ac:dyDescent="0.25">
      <c r="A175" s="9">
        <v>143</v>
      </c>
      <c r="B175" s="12" t="s">
        <v>535</v>
      </c>
      <c r="C175" s="8" t="s">
        <v>35</v>
      </c>
      <c r="D175" s="9" t="s">
        <v>21</v>
      </c>
      <c r="E175" s="18" t="s">
        <v>124</v>
      </c>
      <c r="F175" s="13">
        <v>45017</v>
      </c>
      <c r="G175" s="13">
        <v>45200</v>
      </c>
      <c r="H175" s="14">
        <v>40000</v>
      </c>
      <c r="I175" s="14">
        <v>442.65</v>
      </c>
      <c r="J175" s="14">
        <v>0</v>
      </c>
      <c r="K175" s="14">
        <v>1148</v>
      </c>
      <c r="L175" s="14">
        <v>2840</v>
      </c>
      <c r="M175" s="36">
        <f t="shared" si="301"/>
        <v>460</v>
      </c>
      <c r="N175" s="14">
        <v>1216</v>
      </c>
      <c r="O175" s="14">
        <f t="shared" si="218"/>
        <v>2836</v>
      </c>
      <c r="P175" s="14">
        <f t="shared" si="212"/>
        <v>8500</v>
      </c>
      <c r="Q175" s="14">
        <v>10145.19</v>
      </c>
      <c r="R175" s="14">
        <f t="shared" si="214"/>
        <v>12951.84</v>
      </c>
      <c r="S175" s="14">
        <f t="shared" si="215"/>
        <v>6136</v>
      </c>
      <c r="T175" s="14">
        <f t="shared" si="216"/>
        <v>27048.16</v>
      </c>
    </row>
    <row r="176" spans="1:20" s="58" customFormat="1" ht="24.95" customHeight="1" x14ac:dyDescent="0.3">
      <c r="A176" s="38" t="s">
        <v>365</v>
      </c>
      <c r="B176" s="10"/>
      <c r="C176" s="10"/>
      <c r="D176" s="10"/>
      <c r="E176" s="10"/>
      <c r="F176" s="23"/>
      <c r="G176" s="23"/>
      <c r="H176" s="10"/>
      <c r="I176" s="10"/>
      <c r="J176" s="10"/>
      <c r="K176" s="10"/>
      <c r="L176" s="10"/>
      <c r="M176" s="33"/>
      <c r="N176" s="10"/>
      <c r="O176" s="10"/>
      <c r="P176" s="10"/>
      <c r="Q176" s="10"/>
      <c r="R176" s="10"/>
      <c r="S176" s="10"/>
      <c r="T176" s="10"/>
    </row>
    <row r="177" spans="1:20" s="16" customFormat="1" ht="24.95" customHeight="1" x14ac:dyDescent="0.25">
      <c r="A177" s="9">
        <v>144</v>
      </c>
      <c r="B177" s="52" t="s">
        <v>366</v>
      </c>
      <c r="C177" s="8" t="s">
        <v>536</v>
      </c>
      <c r="D177" s="9" t="s">
        <v>21</v>
      </c>
      <c r="E177" s="9" t="s">
        <v>124</v>
      </c>
      <c r="F177" s="13">
        <v>45017</v>
      </c>
      <c r="G177" s="13">
        <v>45200</v>
      </c>
      <c r="H177" s="14">
        <v>170000</v>
      </c>
      <c r="I177" s="14">
        <v>28571.119999999999</v>
      </c>
      <c r="J177" s="14">
        <v>0</v>
      </c>
      <c r="K177" s="14">
        <v>4879</v>
      </c>
      <c r="L177" s="14">
        <v>12070</v>
      </c>
      <c r="M177" s="66">
        <v>860.29</v>
      </c>
      <c r="N177" s="14">
        <v>5168</v>
      </c>
      <c r="O177" s="15">
        <v>12053</v>
      </c>
      <c r="P177" s="14">
        <f>K177+L177+M177+N177+O177</f>
        <v>35030.29</v>
      </c>
      <c r="Q177" s="14">
        <v>56899.88</v>
      </c>
      <c r="R177" s="14">
        <f>I177+K177+N177+Q177</f>
        <v>95518</v>
      </c>
      <c r="S177" s="14">
        <f>L177+M177+O177</f>
        <v>24983.29</v>
      </c>
      <c r="T177" s="14">
        <f>H177-R177</f>
        <v>74482</v>
      </c>
    </row>
    <row r="178" spans="1:20" s="58" customFormat="1" ht="24.95" customHeight="1" x14ac:dyDescent="0.3">
      <c r="A178" s="38" t="s">
        <v>296</v>
      </c>
      <c r="B178" s="10"/>
      <c r="C178" s="10"/>
      <c r="D178" s="10"/>
      <c r="E178" s="10"/>
      <c r="F178" s="23"/>
      <c r="G178" s="23"/>
      <c r="H178" s="10"/>
      <c r="I178" s="10"/>
      <c r="J178" s="10"/>
      <c r="K178" s="10"/>
      <c r="L178" s="10"/>
      <c r="M178" s="33"/>
      <c r="N178" s="10"/>
      <c r="O178" s="10"/>
      <c r="P178" s="10"/>
      <c r="Q178" s="10"/>
      <c r="R178" s="10"/>
      <c r="S178" s="10"/>
      <c r="T178" s="10"/>
    </row>
    <row r="179" spans="1:20" s="16" customFormat="1" ht="24.95" customHeight="1" x14ac:dyDescent="0.25">
      <c r="A179" s="9">
        <v>145</v>
      </c>
      <c r="B179" s="12" t="s">
        <v>268</v>
      </c>
      <c r="C179" s="8" t="s">
        <v>27</v>
      </c>
      <c r="D179" s="9" t="s">
        <v>21</v>
      </c>
      <c r="E179" s="9" t="s">
        <v>123</v>
      </c>
      <c r="F179" s="13">
        <v>45108</v>
      </c>
      <c r="G179" s="13">
        <v>45292</v>
      </c>
      <c r="H179" s="14">
        <v>130000</v>
      </c>
      <c r="I179" s="14">
        <v>19162.12</v>
      </c>
      <c r="J179" s="14">
        <v>0</v>
      </c>
      <c r="K179" s="14">
        <f t="shared" ref="K179" si="310">H179*2.87%</f>
        <v>3731</v>
      </c>
      <c r="L179" s="14">
        <f t="shared" ref="L179" si="311">H179*7.1%</f>
        <v>9230</v>
      </c>
      <c r="M179" s="66">
        <v>860.29</v>
      </c>
      <c r="N179" s="14">
        <f t="shared" ref="N179" si="312">H179*3.04%</f>
        <v>3952</v>
      </c>
      <c r="O179" s="14">
        <f t="shared" ref="O179" si="313">H179*7.09%</f>
        <v>9217</v>
      </c>
      <c r="P179" s="14">
        <f t="shared" ref="P179" si="314">K179+L179+M179+N179+O179</f>
        <v>26990.29</v>
      </c>
      <c r="Q179" s="14">
        <f t="shared" ref="Q179" si="315">J179</f>
        <v>0</v>
      </c>
      <c r="R179" s="14">
        <f t="shared" ref="R179" si="316">I179+K179+N179+Q179</f>
        <v>26845.119999999999</v>
      </c>
      <c r="S179" s="14">
        <f t="shared" ref="S179" si="317">L179+M179+O179</f>
        <v>19307.29</v>
      </c>
      <c r="T179" s="14">
        <f t="shared" ref="T179" si="318">H179-R179</f>
        <v>103154.88</v>
      </c>
    </row>
    <row r="180" spans="1:20" s="57" customFormat="1" ht="24.95" customHeight="1" x14ac:dyDescent="0.3">
      <c r="A180" s="24" t="s">
        <v>51</v>
      </c>
      <c r="B180" s="10"/>
      <c r="C180" s="10"/>
      <c r="D180" s="10"/>
      <c r="E180" s="10"/>
      <c r="F180" s="23"/>
      <c r="G180" s="23"/>
      <c r="H180" s="10"/>
      <c r="I180" s="10"/>
      <c r="J180" s="10"/>
      <c r="K180" s="10"/>
      <c r="L180" s="10"/>
      <c r="M180" s="33"/>
      <c r="N180" s="10"/>
      <c r="O180" s="10"/>
      <c r="P180" s="10"/>
      <c r="Q180" s="10"/>
      <c r="R180" s="10"/>
      <c r="S180" s="10"/>
      <c r="T180" s="10"/>
    </row>
    <row r="181" spans="1:20" s="11" customFormat="1" ht="24.95" customHeight="1" x14ac:dyDescent="0.25">
      <c r="A181" s="9">
        <v>146</v>
      </c>
      <c r="B181" s="12" t="s">
        <v>174</v>
      </c>
      <c r="C181" s="8" t="s">
        <v>537</v>
      </c>
      <c r="D181" s="9" t="s">
        <v>21</v>
      </c>
      <c r="E181" s="9" t="s">
        <v>123</v>
      </c>
      <c r="F181" s="13">
        <v>45093</v>
      </c>
      <c r="G181" s="13">
        <v>45276</v>
      </c>
      <c r="H181" s="14">
        <v>90000</v>
      </c>
      <c r="I181" s="14">
        <v>9753.1200000000008</v>
      </c>
      <c r="J181" s="14">
        <v>0</v>
      </c>
      <c r="K181" s="14">
        <f>H181*2.87%</f>
        <v>2583</v>
      </c>
      <c r="L181" s="14">
        <f>H181*7.1%</f>
        <v>6390</v>
      </c>
      <c r="M181" s="66">
        <v>860.29</v>
      </c>
      <c r="N181" s="14">
        <f>H181*3.04%</f>
        <v>2736</v>
      </c>
      <c r="O181" s="14">
        <f>H181*7.09%</f>
        <v>6381</v>
      </c>
      <c r="P181" s="14">
        <f>K181+L181+M181+N181+O181</f>
        <v>18950.29</v>
      </c>
      <c r="Q181" s="14">
        <f>J181</f>
        <v>0</v>
      </c>
      <c r="R181" s="14">
        <f>I181+K181+N181+Q181</f>
        <v>15072.12</v>
      </c>
      <c r="S181" s="14">
        <f>L181+M181+O181</f>
        <v>13631.29</v>
      </c>
      <c r="T181" s="14">
        <f>H181-R181</f>
        <v>74927.88</v>
      </c>
    </row>
    <row r="182" spans="1:20" s="57" customFormat="1" ht="24.95" customHeight="1" x14ac:dyDescent="0.3">
      <c r="A182" s="24" t="s">
        <v>52</v>
      </c>
      <c r="B182" s="10"/>
      <c r="C182" s="10"/>
      <c r="D182" s="10"/>
      <c r="E182" s="10"/>
      <c r="F182" s="23"/>
      <c r="G182" s="23"/>
      <c r="H182" s="10"/>
      <c r="I182" s="10"/>
      <c r="J182" s="10"/>
      <c r="K182" s="10"/>
      <c r="L182" s="10"/>
      <c r="M182" s="37"/>
      <c r="N182" s="10"/>
      <c r="O182" s="10"/>
      <c r="P182" s="10"/>
      <c r="Q182" s="10"/>
      <c r="R182" s="10"/>
      <c r="S182" s="10"/>
      <c r="T182" s="10"/>
    </row>
    <row r="183" spans="1:20" s="16" customFormat="1" ht="24.95" customHeight="1" x14ac:dyDescent="0.25">
      <c r="A183" s="9">
        <v>147</v>
      </c>
      <c r="B183" s="52" t="s">
        <v>538</v>
      </c>
      <c r="C183" s="8" t="s">
        <v>27</v>
      </c>
      <c r="D183" s="9" t="s">
        <v>21</v>
      </c>
      <c r="E183" s="18" t="s">
        <v>123</v>
      </c>
      <c r="F183" s="13">
        <v>45047</v>
      </c>
      <c r="G183" s="13">
        <v>45231</v>
      </c>
      <c r="H183" s="14">
        <v>90000</v>
      </c>
      <c r="I183" s="14">
        <v>9753.1200000000008</v>
      </c>
      <c r="J183" s="14">
        <v>0</v>
      </c>
      <c r="K183" s="14">
        <f>H183*2.87%</f>
        <v>2583</v>
      </c>
      <c r="L183" s="14">
        <f>H183*7.1%</f>
        <v>6390</v>
      </c>
      <c r="M183" s="63">
        <v>860.29</v>
      </c>
      <c r="N183" s="14">
        <f>H183*3.04%</f>
        <v>2736</v>
      </c>
      <c r="O183" s="14">
        <f>H183*7.09%</f>
        <v>6381</v>
      </c>
      <c r="P183" s="14">
        <f>K183+L183+M183+N183+O183</f>
        <v>18950.29</v>
      </c>
      <c r="Q183" s="14">
        <v>28783.8</v>
      </c>
      <c r="R183" s="14">
        <f>I183+K183+N183+Q183</f>
        <v>43855.92</v>
      </c>
      <c r="S183" s="14">
        <f>L183+M183+O183</f>
        <v>13631.29</v>
      </c>
      <c r="T183" s="14">
        <f>H183-R183</f>
        <v>46144.08</v>
      </c>
    </row>
    <row r="184" spans="1:20" s="16" customFormat="1" ht="24.95" customHeight="1" x14ac:dyDescent="0.25">
      <c r="A184" s="9">
        <v>148</v>
      </c>
      <c r="B184" s="12" t="s">
        <v>50</v>
      </c>
      <c r="C184" s="8" t="s">
        <v>35</v>
      </c>
      <c r="D184" s="9" t="s">
        <v>21</v>
      </c>
      <c r="E184" s="18" t="s">
        <v>124</v>
      </c>
      <c r="F184" s="13">
        <v>45017</v>
      </c>
      <c r="G184" s="13">
        <v>45200</v>
      </c>
      <c r="H184" s="14">
        <v>48000</v>
      </c>
      <c r="I184" s="14">
        <v>1571.73</v>
      </c>
      <c r="J184" s="14">
        <v>0</v>
      </c>
      <c r="K184" s="14">
        <v>1377.6</v>
      </c>
      <c r="L184" s="14">
        <v>3408</v>
      </c>
      <c r="M184" s="14">
        <f t="shared" ref="M184" si="319">H184*1.15%</f>
        <v>552</v>
      </c>
      <c r="N184" s="14">
        <v>1459.2</v>
      </c>
      <c r="O184" s="14">
        <f t="shared" ref="O184" si="320">H184*7.09%</f>
        <v>3403.2</v>
      </c>
      <c r="P184" s="14">
        <f>K184+L184+M184+N184+O184</f>
        <v>10200</v>
      </c>
      <c r="Q184" s="14">
        <f>J184</f>
        <v>0</v>
      </c>
      <c r="R184" s="14">
        <f>I184+K184+N184+Q184</f>
        <v>4408.53</v>
      </c>
      <c r="S184" s="14">
        <f>L184+M184+O184</f>
        <v>7363.2</v>
      </c>
      <c r="T184" s="14">
        <f>H184-R184</f>
        <v>43591.47</v>
      </c>
    </row>
    <row r="185" spans="1:20" s="58" customFormat="1" ht="24.95" customHeight="1" x14ac:dyDescent="0.3">
      <c r="A185" s="24" t="s">
        <v>315</v>
      </c>
      <c r="B185" s="10"/>
      <c r="C185" s="10"/>
      <c r="D185" s="10"/>
      <c r="E185" s="10"/>
      <c r="F185" s="23"/>
      <c r="G185" s="23"/>
      <c r="H185" s="10"/>
      <c r="I185" s="10"/>
      <c r="J185" s="10"/>
      <c r="K185" s="10"/>
      <c r="L185" s="10"/>
      <c r="M185" s="37"/>
      <c r="N185" s="10"/>
      <c r="O185" s="10"/>
      <c r="P185" s="10"/>
      <c r="Q185" s="10"/>
      <c r="R185" s="10"/>
      <c r="S185" s="10"/>
      <c r="T185" s="10"/>
    </row>
    <row r="186" spans="1:20" s="16" customFormat="1" ht="24.95" customHeight="1" x14ac:dyDescent="0.25">
      <c r="A186" s="9">
        <v>149</v>
      </c>
      <c r="B186" s="12" t="s">
        <v>80</v>
      </c>
      <c r="C186" s="8" t="s">
        <v>540</v>
      </c>
      <c r="D186" s="9" t="s">
        <v>21</v>
      </c>
      <c r="E186" s="18" t="s">
        <v>124</v>
      </c>
      <c r="F186" s="13">
        <v>45017</v>
      </c>
      <c r="G186" s="13">
        <v>45200</v>
      </c>
      <c r="H186" s="14">
        <v>110000</v>
      </c>
      <c r="I186" s="14">
        <v>14457.62</v>
      </c>
      <c r="J186" s="14">
        <v>0</v>
      </c>
      <c r="K186" s="14">
        <v>3157</v>
      </c>
      <c r="L186" s="14">
        <v>7810</v>
      </c>
      <c r="M186" s="66">
        <v>860.29</v>
      </c>
      <c r="N186" s="14">
        <v>3344</v>
      </c>
      <c r="O186" s="14">
        <v>7799</v>
      </c>
      <c r="P186" s="14">
        <f>K186+L186+M186+N186+O186</f>
        <v>22970.29</v>
      </c>
      <c r="Q186" s="14">
        <f>J186</f>
        <v>0</v>
      </c>
      <c r="R186" s="14">
        <f>I186+K186+N186+Q186</f>
        <v>20958.62</v>
      </c>
      <c r="S186" s="14">
        <f>L186+M186+O186</f>
        <v>16469.29</v>
      </c>
      <c r="T186" s="14">
        <f>H186-R186</f>
        <v>89041.38</v>
      </c>
    </row>
    <row r="187" spans="1:20" s="58" customFormat="1" ht="24.95" customHeight="1" x14ac:dyDescent="0.3">
      <c r="A187" s="24" t="s">
        <v>423</v>
      </c>
      <c r="B187" s="10"/>
      <c r="C187" s="10"/>
      <c r="D187" s="10"/>
      <c r="E187" s="10"/>
      <c r="F187" s="23"/>
      <c r="G187" s="23"/>
      <c r="H187" s="10"/>
      <c r="I187" s="10"/>
      <c r="J187" s="10"/>
      <c r="K187" s="10"/>
      <c r="L187" s="10"/>
      <c r="M187" s="33"/>
      <c r="N187" s="10"/>
      <c r="O187" s="10"/>
      <c r="P187" s="10"/>
      <c r="Q187" s="10"/>
      <c r="R187" s="10"/>
      <c r="S187" s="10"/>
      <c r="T187" s="10"/>
    </row>
    <row r="188" spans="1:20" s="16" customFormat="1" ht="24.95" customHeight="1" x14ac:dyDescent="0.25">
      <c r="A188" s="19">
        <v>150</v>
      </c>
      <c r="B188" s="12" t="s">
        <v>151</v>
      </c>
      <c r="C188" s="8" t="s">
        <v>336</v>
      </c>
      <c r="D188" s="9" t="s">
        <v>21</v>
      </c>
      <c r="E188" s="9" t="s">
        <v>124</v>
      </c>
      <c r="F188" s="13">
        <v>44986</v>
      </c>
      <c r="G188" s="13">
        <v>45170</v>
      </c>
      <c r="H188" s="15">
        <v>55000</v>
      </c>
      <c r="I188" s="15">
        <v>2559.6799999999998</v>
      </c>
      <c r="J188" s="14">
        <v>0</v>
      </c>
      <c r="K188" s="15">
        <v>1578.5</v>
      </c>
      <c r="L188" s="14">
        <v>3905</v>
      </c>
      <c r="M188" s="36">
        <f t="shared" ref="M188" si="321">H188*1.15%</f>
        <v>632.5</v>
      </c>
      <c r="N188" s="15">
        <v>1672</v>
      </c>
      <c r="O188" s="14">
        <f>H188*7.09%</f>
        <v>3899.5</v>
      </c>
      <c r="P188" s="14">
        <f>K188+L188+M188+N188+O188</f>
        <v>11687.5</v>
      </c>
      <c r="Q188" s="14">
        <v>0</v>
      </c>
      <c r="R188" s="14">
        <f>I188+K188+N188+Q188</f>
        <v>5810.18</v>
      </c>
      <c r="S188" s="14">
        <f>L188+M188+O188</f>
        <v>8437</v>
      </c>
      <c r="T188" s="14">
        <f>H188-R188</f>
        <v>49189.82</v>
      </c>
    </row>
    <row r="189" spans="1:20" s="58" customFormat="1" ht="24.95" customHeight="1" x14ac:dyDescent="0.3">
      <c r="A189" s="24" t="s">
        <v>367</v>
      </c>
      <c r="B189" s="10"/>
      <c r="C189" s="10"/>
      <c r="D189" s="10"/>
      <c r="E189" s="10"/>
      <c r="F189" s="23"/>
      <c r="G189" s="23"/>
      <c r="H189" s="10"/>
      <c r="I189" s="10"/>
      <c r="J189" s="10"/>
      <c r="K189" s="10"/>
      <c r="L189" s="10"/>
      <c r="M189" s="33"/>
      <c r="N189" s="10"/>
      <c r="O189" s="10"/>
      <c r="P189" s="10"/>
      <c r="Q189" s="10"/>
      <c r="R189" s="10"/>
      <c r="S189" s="10"/>
      <c r="T189" s="10"/>
    </row>
    <row r="190" spans="1:20" s="16" customFormat="1" ht="24.95" customHeight="1" x14ac:dyDescent="0.25">
      <c r="A190" s="9">
        <v>151</v>
      </c>
      <c r="B190" s="12" t="s">
        <v>316</v>
      </c>
      <c r="C190" s="8" t="s">
        <v>539</v>
      </c>
      <c r="D190" s="9" t="s">
        <v>21</v>
      </c>
      <c r="E190" s="18" t="s">
        <v>123</v>
      </c>
      <c r="F190" s="13">
        <v>44986</v>
      </c>
      <c r="G190" s="13">
        <v>45170</v>
      </c>
      <c r="H190" s="14">
        <v>90000</v>
      </c>
      <c r="I190" s="14">
        <v>9753.1200000000008</v>
      </c>
      <c r="J190" s="14">
        <v>0</v>
      </c>
      <c r="K190" s="14">
        <f>H190*2.87%</f>
        <v>2583</v>
      </c>
      <c r="L190" s="14">
        <f>H190*7.1%</f>
        <v>6390</v>
      </c>
      <c r="M190" s="66">
        <v>860.29</v>
      </c>
      <c r="N190" s="14">
        <f>H190*3.04%</f>
        <v>2736</v>
      </c>
      <c r="O190" s="14">
        <f>H190*7.09%</f>
        <v>6381</v>
      </c>
      <c r="P190" s="14">
        <f>K190+L190+M190+N190+O190</f>
        <v>18950.29</v>
      </c>
      <c r="Q190" s="14">
        <f>J190</f>
        <v>0</v>
      </c>
      <c r="R190" s="14">
        <f>I190+K190+N190+Q190</f>
        <v>15072.12</v>
      </c>
      <c r="S190" s="14">
        <f>L190+M190+O190</f>
        <v>13631.29</v>
      </c>
      <c r="T190" s="14">
        <f>H190-R190</f>
        <v>74927.88</v>
      </c>
    </row>
    <row r="191" spans="1:20" s="57" customFormat="1" ht="24.95" customHeight="1" x14ac:dyDescent="0.3">
      <c r="A191" s="24" t="s">
        <v>424</v>
      </c>
      <c r="B191" s="10"/>
      <c r="C191" s="10"/>
      <c r="D191" s="10"/>
      <c r="E191" s="10"/>
      <c r="F191" s="23"/>
      <c r="G191" s="23"/>
      <c r="H191" s="10"/>
      <c r="I191" s="10"/>
      <c r="J191" s="10"/>
      <c r="K191" s="10"/>
      <c r="L191" s="10"/>
      <c r="M191" s="33"/>
      <c r="N191" s="10"/>
      <c r="O191" s="10"/>
      <c r="P191" s="10"/>
      <c r="Q191" s="10"/>
      <c r="R191" s="10"/>
      <c r="S191" s="10"/>
      <c r="T191" s="10"/>
    </row>
    <row r="192" spans="1:20" s="11" customFormat="1" ht="24.95" customHeight="1" x14ac:dyDescent="0.25">
      <c r="A192" s="9">
        <v>152</v>
      </c>
      <c r="B192" s="12" t="s">
        <v>313</v>
      </c>
      <c r="C192" s="8" t="s">
        <v>541</v>
      </c>
      <c r="D192" s="9" t="s">
        <v>21</v>
      </c>
      <c r="E192" s="18" t="s">
        <v>124</v>
      </c>
      <c r="F192" s="13">
        <v>45001</v>
      </c>
      <c r="G192" s="13">
        <v>45185</v>
      </c>
      <c r="H192" s="14">
        <v>140000</v>
      </c>
      <c r="I192" s="14">
        <v>21514.37</v>
      </c>
      <c r="J192" s="14">
        <v>0</v>
      </c>
      <c r="K192" s="14">
        <f>H192*2.87%</f>
        <v>4018</v>
      </c>
      <c r="L192" s="14">
        <f>H192*7.1%</f>
        <v>9940</v>
      </c>
      <c r="M192" s="63">
        <v>860.29</v>
      </c>
      <c r="N192" s="14">
        <f>H192*3.04%</f>
        <v>4256</v>
      </c>
      <c r="O192" s="14">
        <f>H192*7.09%</f>
        <v>9926</v>
      </c>
      <c r="P192" s="14">
        <f t="shared" ref="P192:P210" si="322">K192+L192+M192+N192+O192</f>
        <v>29000.29</v>
      </c>
      <c r="Q192" s="14">
        <f>J192</f>
        <v>0</v>
      </c>
      <c r="R192" s="14">
        <f t="shared" ref="R192:R210" si="323">I192+K192+N192+Q192</f>
        <v>29788.37</v>
      </c>
      <c r="S192" s="14">
        <f t="shared" ref="S192:S210" si="324">L192+M192+O192</f>
        <v>20726.29</v>
      </c>
      <c r="T192" s="14">
        <f t="shared" ref="T192:T210" si="325">H192-R192</f>
        <v>110211.63</v>
      </c>
    </row>
    <row r="193" spans="1:20" s="11" customFormat="1" ht="24.95" customHeight="1" x14ac:dyDescent="0.25">
      <c r="A193" s="9">
        <v>153</v>
      </c>
      <c r="B193" s="12" t="s">
        <v>179</v>
      </c>
      <c r="C193" s="8" t="s">
        <v>337</v>
      </c>
      <c r="D193" s="9" t="s">
        <v>21</v>
      </c>
      <c r="E193" s="18" t="s">
        <v>124</v>
      </c>
      <c r="F193" s="53">
        <v>45119</v>
      </c>
      <c r="G193" s="53">
        <v>45303</v>
      </c>
      <c r="H193" s="14">
        <v>70000</v>
      </c>
      <c r="I193" s="14">
        <v>5368.48</v>
      </c>
      <c r="J193" s="14">
        <v>0</v>
      </c>
      <c r="K193" s="14">
        <f t="shared" ref="K193:K210" si="326">H193*2.87%</f>
        <v>2009</v>
      </c>
      <c r="L193" s="14">
        <f t="shared" ref="L193:L210" si="327">H193*7.1%</f>
        <v>4970</v>
      </c>
      <c r="M193" s="63">
        <v>805</v>
      </c>
      <c r="N193" s="14">
        <f t="shared" ref="N193:N210" si="328">H193*3.04%</f>
        <v>2128</v>
      </c>
      <c r="O193" s="14">
        <f t="shared" ref="O193:O210" si="329">H193*7.09%</f>
        <v>4963</v>
      </c>
      <c r="P193" s="14">
        <f t="shared" si="322"/>
        <v>14875</v>
      </c>
      <c r="Q193" s="14">
        <v>16546</v>
      </c>
      <c r="R193" s="14">
        <f t="shared" si="323"/>
        <v>26051.48</v>
      </c>
      <c r="S193" s="14">
        <f t="shared" si="324"/>
        <v>10738</v>
      </c>
      <c r="T193" s="14">
        <f t="shared" si="325"/>
        <v>43948.52</v>
      </c>
    </row>
    <row r="194" spans="1:20" s="11" customFormat="1" ht="24.95" customHeight="1" x14ac:dyDescent="0.25">
      <c r="A194" s="9">
        <v>154</v>
      </c>
      <c r="B194" s="12" t="s">
        <v>180</v>
      </c>
      <c r="C194" s="8" t="s">
        <v>337</v>
      </c>
      <c r="D194" s="9" t="s">
        <v>21</v>
      </c>
      <c r="E194" s="18" t="s">
        <v>124</v>
      </c>
      <c r="F194" s="13">
        <v>45119</v>
      </c>
      <c r="G194" s="13">
        <v>45303</v>
      </c>
      <c r="H194" s="14">
        <v>70000</v>
      </c>
      <c r="I194" s="14">
        <v>5368.48</v>
      </c>
      <c r="J194" s="14">
        <v>0</v>
      </c>
      <c r="K194" s="14">
        <f t="shared" si="326"/>
        <v>2009</v>
      </c>
      <c r="L194" s="14">
        <f t="shared" si="327"/>
        <v>4970</v>
      </c>
      <c r="M194" s="63">
        <v>805</v>
      </c>
      <c r="N194" s="14">
        <f t="shared" si="328"/>
        <v>2128</v>
      </c>
      <c r="O194" s="14">
        <f t="shared" si="329"/>
        <v>4963</v>
      </c>
      <c r="P194" s="14">
        <f t="shared" si="322"/>
        <v>14875</v>
      </c>
      <c r="Q194" s="14">
        <v>20220.03</v>
      </c>
      <c r="R194" s="14">
        <f t="shared" si="323"/>
        <v>29725.51</v>
      </c>
      <c r="S194" s="14">
        <f t="shared" si="324"/>
        <v>10738</v>
      </c>
      <c r="T194" s="14">
        <f t="shared" si="325"/>
        <v>40274.49</v>
      </c>
    </row>
    <row r="195" spans="1:20" s="11" customFormat="1" ht="24.95" customHeight="1" x14ac:dyDescent="0.25">
      <c r="A195" s="9">
        <v>155</v>
      </c>
      <c r="B195" s="12" t="s">
        <v>184</v>
      </c>
      <c r="C195" s="8" t="s">
        <v>337</v>
      </c>
      <c r="D195" s="9" t="s">
        <v>21</v>
      </c>
      <c r="E195" s="18" t="s">
        <v>123</v>
      </c>
      <c r="F195" s="13">
        <v>45119</v>
      </c>
      <c r="G195" s="13">
        <v>45303</v>
      </c>
      <c r="H195" s="14">
        <v>90000</v>
      </c>
      <c r="I195" s="14">
        <v>9753.1200000000008</v>
      </c>
      <c r="J195" s="14">
        <v>0</v>
      </c>
      <c r="K195" s="14">
        <f t="shared" si="326"/>
        <v>2583</v>
      </c>
      <c r="L195" s="14">
        <f t="shared" si="327"/>
        <v>6390</v>
      </c>
      <c r="M195" s="63">
        <v>860.29</v>
      </c>
      <c r="N195" s="14">
        <f t="shared" si="328"/>
        <v>2736</v>
      </c>
      <c r="O195" s="14">
        <f t="shared" si="329"/>
        <v>6381</v>
      </c>
      <c r="P195" s="14">
        <f t="shared" si="322"/>
        <v>18950.29</v>
      </c>
      <c r="Q195" s="14">
        <f>J195</f>
        <v>0</v>
      </c>
      <c r="R195" s="14">
        <f t="shared" si="323"/>
        <v>15072.12</v>
      </c>
      <c r="S195" s="14">
        <f t="shared" si="324"/>
        <v>13631.29</v>
      </c>
      <c r="T195" s="14">
        <f t="shared" si="325"/>
        <v>74927.88</v>
      </c>
    </row>
    <row r="196" spans="1:20" s="11" customFormat="1" ht="24.95" customHeight="1" x14ac:dyDescent="0.25">
      <c r="A196" s="9">
        <v>156</v>
      </c>
      <c r="B196" s="12" t="s">
        <v>542</v>
      </c>
      <c r="C196" s="8" t="s">
        <v>337</v>
      </c>
      <c r="D196" s="9" t="s">
        <v>21</v>
      </c>
      <c r="E196" s="18" t="s">
        <v>124</v>
      </c>
      <c r="F196" s="13">
        <v>45119</v>
      </c>
      <c r="G196" s="13">
        <v>45303</v>
      </c>
      <c r="H196" s="14">
        <v>70000</v>
      </c>
      <c r="I196" s="14">
        <v>5368.48</v>
      </c>
      <c r="J196" s="14">
        <v>0</v>
      </c>
      <c r="K196" s="14">
        <f t="shared" si="326"/>
        <v>2009</v>
      </c>
      <c r="L196" s="14">
        <f t="shared" si="327"/>
        <v>4970</v>
      </c>
      <c r="M196" s="63">
        <v>805</v>
      </c>
      <c r="N196" s="14">
        <f t="shared" si="328"/>
        <v>2128</v>
      </c>
      <c r="O196" s="14">
        <f t="shared" si="329"/>
        <v>4963</v>
      </c>
      <c r="P196" s="14">
        <f t="shared" si="322"/>
        <v>14875</v>
      </c>
      <c r="Q196" s="14">
        <f>J196</f>
        <v>0</v>
      </c>
      <c r="R196" s="14">
        <f t="shared" si="323"/>
        <v>9505.48</v>
      </c>
      <c r="S196" s="14">
        <f t="shared" si="324"/>
        <v>10738</v>
      </c>
      <c r="T196" s="14">
        <f t="shared" si="325"/>
        <v>60494.52</v>
      </c>
    </row>
    <row r="197" spans="1:20" s="11" customFormat="1" ht="24.95" customHeight="1" x14ac:dyDescent="0.25">
      <c r="A197" s="9">
        <v>157</v>
      </c>
      <c r="B197" s="12" t="s">
        <v>194</v>
      </c>
      <c r="C197" s="8" t="s">
        <v>337</v>
      </c>
      <c r="D197" s="9" t="s">
        <v>21</v>
      </c>
      <c r="E197" s="18" t="s">
        <v>124</v>
      </c>
      <c r="F197" s="13">
        <v>45139</v>
      </c>
      <c r="G197" s="13">
        <v>45323</v>
      </c>
      <c r="H197" s="14">
        <v>70000</v>
      </c>
      <c r="I197" s="14">
        <v>5052.99</v>
      </c>
      <c r="J197" s="14">
        <v>0</v>
      </c>
      <c r="K197" s="14">
        <f t="shared" ref="K197" si="330">H197*2.87%</f>
        <v>2009</v>
      </c>
      <c r="L197" s="14">
        <f t="shared" ref="L197" si="331">H197*7.1%</f>
        <v>4970</v>
      </c>
      <c r="M197" s="63">
        <v>805</v>
      </c>
      <c r="N197" s="14">
        <f t="shared" ref="N197" si="332">H197*3.04%</f>
        <v>2128</v>
      </c>
      <c r="O197" s="14">
        <f t="shared" ref="O197" si="333">H197*7.09%</f>
        <v>4963</v>
      </c>
      <c r="P197" s="14">
        <f t="shared" si="322"/>
        <v>14875</v>
      </c>
      <c r="Q197" s="14">
        <v>1577.45</v>
      </c>
      <c r="R197" s="14">
        <f t="shared" si="323"/>
        <v>10767.44</v>
      </c>
      <c r="S197" s="14">
        <f t="shared" si="324"/>
        <v>10738</v>
      </c>
      <c r="T197" s="14">
        <f t="shared" si="325"/>
        <v>59232.56</v>
      </c>
    </row>
    <row r="198" spans="1:20" s="11" customFormat="1" ht="24.95" customHeight="1" x14ac:dyDescent="0.25">
      <c r="A198" s="9">
        <v>158</v>
      </c>
      <c r="B198" s="12" t="s">
        <v>201</v>
      </c>
      <c r="C198" s="8" t="s">
        <v>54</v>
      </c>
      <c r="D198" s="9" t="s">
        <v>21</v>
      </c>
      <c r="E198" s="18" t="s">
        <v>124</v>
      </c>
      <c r="F198" s="13">
        <v>45159</v>
      </c>
      <c r="G198" s="13">
        <v>45343</v>
      </c>
      <c r="H198" s="14">
        <v>45000</v>
      </c>
      <c r="I198" s="14">
        <v>0</v>
      </c>
      <c r="J198" s="14">
        <v>0</v>
      </c>
      <c r="K198" s="14">
        <f t="shared" ref="K198" si="334">H198*2.87%</f>
        <v>1291.5</v>
      </c>
      <c r="L198" s="14">
        <f t="shared" ref="L198" si="335">H198*7.1%</f>
        <v>3195</v>
      </c>
      <c r="M198" s="14">
        <f t="shared" ref="M198" si="336">H198*1.15%</f>
        <v>517.5</v>
      </c>
      <c r="N198" s="14">
        <f t="shared" ref="N198" si="337">H198*3.04%</f>
        <v>1368</v>
      </c>
      <c r="O198" s="14">
        <f t="shared" ref="O198" si="338">H198*7.09%</f>
        <v>3190.5</v>
      </c>
      <c r="P198" s="14">
        <f t="shared" si="322"/>
        <v>9562.5</v>
      </c>
      <c r="Q198" s="14">
        <f>J198</f>
        <v>0</v>
      </c>
      <c r="R198" s="14">
        <f t="shared" si="323"/>
        <v>2659.5</v>
      </c>
      <c r="S198" s="14">
        <f t="shared" si="324"/>
        <v>6903</v>
      </c>
      <c r="T198" s="14">
        <f t="shared" si="325"/>
        <v>42340.5</v>
      </c>
    </row>
    <row r="199" spans="1:20" s="11" customFormat="1" ht="24.95" customHeight="1" x14ac:dyDescent="0.25">
      <c r="A199" s="9">
        <v>159</v>
      </c>
      <c r="B199" s="12" t="s">
        <v>204</v>
      </c>
      <c r="C199" s="8" t="s">
        <v>205</v>
      </c>
      <c r="D199" s="9" t="s">
        <v>21</v>
      </c>
      <c r="E199" s="18" t="s">
        <v>124</v>
      </c>
      <c r="F199" s="13">
        <v>45159</v>
      </c>
      <c r="G199" s="13">
        <v>45343</v>
      </c>
      <c r="H199" s="14">
        <v>70000</v>
      </c>
      <c r="I199" s="14">
        <v>5368.48</v>
      </c>
      <c r="J199" s="14">
        <v>0</v>
      </c>
      <c r="K199" s="14">
        <f t="shared" ref="K199" si="339">H199*2.87%</f>
        <v>2009</v>
      </c>
      <c r="L199" s="14">
        <f t="shared" ref="L199" si="340">H199*7.1%</f>
        <v>4970</v>
      </c>
      <c r="M199" s="63">
        <v>805</v>
      </c>
      <c r="N199" s="14">
        <f t="shared" ref="N199" si="341">H199*3.04%</f>
        <v>2128</v>
      </c>
      <c r="O199" s="14">
        <f t="shared" ref="O199" si="342">H199*7.09%</f>
        <v>4963</v>
      </c>
      <c r="P199" s="14">
        <f t="shared" si="322"/>
        <v>14875</v>
      </c>
      <c r="Q199" s="14">
        <v>16992.37</v>
      </c>
      <c r="R199" s="14">
        <f t="shared" si="323"/>
        <v>26497.85</v>
      </c>
      <c r="S199" s="14">
        <f>L199+M199+O199</f>
        <v>10738</v>
      </c>
      <c r="T199" s="14">
        <f t="shared" si="325"/>
        <v>43502.15</v>
      </c>
    </row>
    <row r="200" spans="1:20" s="11" customFormat="1" ht="24.95" customHeight="1" x14ac:dyDescent="0.25">
      <c r="A200" s="9">
        <v>160</v>
      </c>
      <c r="B200" s="12" t="s">
        <v>207</v>
      </c>
      <c r="C200" s="8" t="s">
        <v>238</v>
      </c>
      <c r="D200" s="9" t="s">
        <v>21</v>
      </c>
      <c r="E200" s="18" t="s">
        <v>124</v>
      </c>
      <c r="F200" s="13">
        <v>45159</v>
      </c>
      <c r="G200" s="13">
        <v>45343</v>
      </c>
      <c r="H200" s="14">
        <v>80000</v>
      </c>
      <c r="I200" s="14">
        <v>7006.51</v>
      </c>
      <c r="J200" s="14">
        <v>0</v>
      </c>
      <c r="K200" s="14">
        <f t="shared" ref="K200:K201" si="343">H200*2.87%</f>
        <v>2296</v>
      </c>
      <c r="L200" s="14">
        <f t="shared" ref="L200:L201" si="344">H200*7.1%</f>
        <v>5680</v>
      </c>
      <c r="M200" s="63">
        <v>860.29</v>
      </c>
      <c r="N200" s="14">
        <f t="shared" ref="N200:N201" si="345">H200*3.04%</f>
        <v>2432</v>
      </c>
      <c r="O200" s="14">
        <f t="shared" ref="O200:O201" si="346">H200*7.09%</f>
        <v>5672</v>
      </c>
      <c r="P200" s="14">
        <f t="shared" si="322"/>
        <v>16940.29</v>
      </c>
      <c r="Q200" s="14">
        <v>1577.45</v>
      </c>
      <c r="R200" s="14">
        <f t="shared" si="323"/>
        <v>13311.96</v>
      </c>
      <c r="S200" s="14">
        <f t="shared" si="324"/>
        <v>12212.29</v>
      </c>
      <c r="T200" s="14">
        <f t="shared" si="325"/>
        <v>66688.039999999994</v>
      </c>
    </row>
    <row r="201" spans="1:20" s="11" customFormat="1" ht="24.95" customHeight="1" x14ac:dyDescent="0.25">
      <c r="A201" s="9">
        <v>161</v>
      </c>
      <c r="B201" s="12" t="s">
        <v>543</v>
      </c>
      <c r="C201" s="8" t="s">
        <v>54</v>
      </c>
      <c r="D201" s="9" t="s">
        <v>21</v>
      </c>
      <c r="E201" s="18" t="s">
        <v>124</v>
      </c>
      <c r="F201" s="13">
        <v>45159</v>
      </c>
      <c r="G201" s="13">
        <v>45343</v>
      </c>
      <c r="H201" s="14">
        <v>45000</v>
      </c>
      <c r="I201" s="14">
        <v>1148.33</v>
      </c>
      <c r="J201" s="14">
        <v>0</v>
      </c>
      <c r="K201" s="14">
        <f t="shared" si="343"/>
        <v>1291.5</v>
      </c>
      <c r="L201" s="14">
        <f t="shared" si="344"/>
        <v>3195</v>
      </c>
      <c r="M201" s="14">
        <f t="shared" ref="M201" si="347">H201*1.15%</f>
        <v>517.5</v>
      </c>
      <c r="N201" s="14">
        <f t="shared" si="345"/>
        <v>1368</v>
      </c>
      <c r="O201" s="14">
        <f t="shared" si="346"/>
        <v>3190.5</v>
      </c>
      <c r="P201" s="14">
        <f t="shared" si="322"/>
        <v>9562.5</v>
      </c>
      <c r="Q201" s="14">
        <v>11565.5</v>
      </c>
      <c r="R201" s="14">
        <f t="shared" si="323"/>
        <v>15373.33</v>
      </c>
      <c r="S201" s="14">
        <f t="shared" si="324"/>
        <v>6903</v>
      </c>
      <c r="T201" s="14">
        <f t="shared" si="325"/>
        <v>29626.67</v>
      </c>
    </row>
    <row r="202" spans="1:20" s="11" customFormat="1" ht="24.95" customHeight="1" x14ac:dyDescent="0.25">
      <c r="A202" s="9">
        <v>162</v>
      </c>
      <c r="B202" s="12" t="s">
        <v>544</v>
      </c>
      <c r="C202" s="8" t="s">
        <v>238</v>
      </c>
      <c r="D202" s="9" t="s">
        <v>21</v>
      </c>
      <c r="E202" s="18" t="s">
        <v>123</v>
      </c>
      <c r="F202" s="13">
        <v>45047</v>
      </c>
      <c r="G202" s="13">
        <v>45231</v>
      </c>
      <c r="H202" s="14">
        <v>80000</v>
      </c>
      <c r="I202" s="14">
        <v>7400.87</v>
      </c>
      <c r="J202" s="14">
        <v>0</v>
      </c>
      <c r="K202" s="14">
        <f t="shared" ref="K202" si="348">H202*2.87%</f>
        <v>2296</v>
      </c>
      <c r="L202" s="14">
        <f t="shared" ref="L202" si="349">H202*7.1%</f>
        <v>5680</v>
      </c>
      <c r="M202" s="63">
        <v>860.29</v>
      </c>
      <c r="N202" s="14">
        <f t="shared" ref="N202" si="350">H202*3.04%</f>
        <v>2432</v>
      </c>
      <c r="O202" s="14">
        <f t="shared" ref="O202" si="351">H202*7.09%</f>
        <v>5672</v>
      </c>
      <c r="P202" s="14">
        <f t="shared" si="322"/>
        <v>16940.29</v>
      </c>
      <c r="Q202" s="14">
        <v>0</v>
      </c>
      <c r="R202" s="14">
        <f t="shared" si="323"/>
        <v>12128.87</v>
      </c>
      <c r="S202" s="14">
        <f t="shared" si="324"/>
        <v>12212.29</v>
      </c>
      <c r="T202" s="14">
        <f t="shared" si="325"/>
        <v>67871.13</v>
      </c>
    </row>
    <row r="203" spans="1:20" s="11" customFormat="1" ht="24.95" customHeight="1" x14ac:dyDescent="0.25">
      <c r="A203" s="9">
        <v>163</v>
      </c>
      <c r="B203" s="12" t="s">
        <v>323</v>
      </c>
      <c r="C203" s="8" t="s">
        <v>338</v>
      </c>
      <c r="D203" s="9" t="s">
        <v>21</v>
      </c>
      <c r="E203" s="18" t="s">
        <v>124</v>
      </c>
      <c r="F203" s="13">
        <v>45047</v>
      </c>
      <c r="G203" s="13">
        <v>45185</v>
      </c>
      <c r="H203" s="14">
        <v>75000</v>
      </c>
      <c r="I203" s="14">
        <v>6309.38</v>
      </c>
      <c r="J203" s="14">
        <v>0</v>
      </c>
      <c r="K203" s="14">
        <v>2152.5</v>
      </c>
      <c r="L203" s="14">
        <v>5325</v>
      </c>
      <c r="M203" s="63">
        <v>860.29</v>
      </c>
      <c r="N203" s="14">
        <v>2280</v>
      </c>
      <c r="O203" s="14">
        <v>5317.5</v>
      </c>
      <c r="P203" s="14">
        <f t="shared" si="322"/>
        <v>15935.29</v>
      </c>
      <c r="Q203" s="14">
        <f t="shared" ref="Q203" si="352">J203</f>
        <v>0</v>
      </c>
      <c r="R203" s="14">
        <f t="shared" si="323"/>
        <v>10741.88</v>
      </c>
      <c r="S203" s="14">
        <f t="shared" si="324"/>
        <v>11502.79</v>
      </c>
      <c r="T203" s="14">
        <f t="shared" si="325"/>
        <v>64258.12</v>
      </c>
    </row>
    <row r="204" spans="1:20" s="11" customFormat="1" ht="24.95" customHeight="1" x14ac:dyDescent="0.25">
      <c r="A204" s="9">
        <v>164</v>
      </c>
      <c r="B204" s="12" t="s">
        <v>357</v>
      </c>
      <c r="C204" s="8" t="s">
        <v>338</v>
      </c>
      <c r="D204" s="9" t="s">
        <v>21</v>
      </c>
      <c r="E204" s="18" t="s">
        <v>123</v>
      </c>
      <c r="F204" s="13">
        <v>45047</v>
      </c>
      <c r="G204" s="13">
        <v>45231</v>
      </c>
      <c r="H204" s="14">
        <v>75000</v>
      </c>
      <c r="I204" s="14">
        <v>5993.89</v>
      </c>
      <c r="J204" s="14">
        <v>0</v>
      </c>
      <c r="K204" s="14">
        <v>2152.5</v>
      </c>
      <c r="L204" s="14">
        <v>5325</v>
      </c>
      <c r="M204" s="63">
        <v>860.29</v>
      </c>
      <c r="N204" s="14">
        <v>2280</v>
      </c>
      <c r="O204" s="14">
        <v>5317.5</v>
      </c>
      <c r="P204" s="14">
        <f t="shared" ref="P204:P205" si="353">K204+L204+M204+N204+O204</f>
        <v>15935.29</v>
      </c>
      <c r="Q204" s="14">
        <v>1577.45</v>
      </c>
      <c r="R204" s="14">
        <f t="shared" ref="R204:R205" si="354">I204+K204+N204+Q204</f>
        <v>12003.84</v>
      </c>
      <c r="S204" s="14">
        <f t="shared" ref="S204:S205" si="355">L204+M204+O204</f>
        <v>11502.79</v>
      </c>
      <c r="T204" s="14">
        <f t="shared" ref="T204:T205" si="356">H204-R204</f>
        <v>62996.160000000003</v>
      </c>
    </row>
    <row r="205" spans="1:20" s="11" customFormat="1" ht="24.95" customHeight="1" x14ac:dyDescent="0.25">
      <c r="A205" s="9">
        <v>165</v>
      </c>
      <c r="B205" s="12" t="s">
        <v>545</v>
      </c>
      <c r="C205" s="8" t="s">
        <v>338</v>
      </c>
      <c r="D205" s="9" t="s">
        <v>21</v>
      </c>
      <c r="E205" s="18" t="s">
        <v>124</v>
      </c>
      <c r="F205" s="13">
        <v>45047</v>
      </c>
      <c r="G205" s="13">
        <v>45231</v>
      </c>
      <c r="H205" s="14">
        <v>90000</v>
      </c>
      <c r="I205" s="14">
        <v>9753.1200000000008</v>
      </c>
      <c r="J205" s="14">
        <v>0</v>
      </c>
      <c r="K205" s="14">
        <f t="shared" ref="K205" si="357">H205*2.87%</f>
        <v>2583</v>
      </c>
      <c r="L205" s="14">
        <f t="shared" ref="L205" si="358">H205*7.1%</f>
        <v>6390</v>
      </c>
      <c r="M205" s="63">
        <v>860.29</v>
      </c>
      <c r="N205" s="14">
        <f t="shared" ref="N205" si="359">H205*3.04%</f>
        <v>2736</v>
      </c>
      <c r="O205" s="14">
        <f t="shared" ref="O205" si="360">H205*7.09%</f>
        <v>6381</v>
      </c>
      <c r="P205" s="14">
        <f t="shared" si="353"/>
        <v>18950.29</v>
      </c>
      <c r="Q205" s="14">
        <v>0</v>
      </c>
      <c r="R205" s="14">
        <f t="shared" si="354"/>
        <v>15072.12</v>
      </c>
      <c r="S205" s="14">
        <f t="shared" si="355"/>
        <v>13631.29</v>
      </c>
      <c r="T205" s="14">
        <f t="shared" si="356"/>
        <v>74927.88</v>
      </c>
    </row>
    <row r="206" spans="1:20" s="11" customFormat="1" ht="24.95" customHeight="1" x14ac:dyDescent="0.25">
      <c r="A206" s="9">
        <v>166</v>
      </c>
      <c r="B206" s="12" t="s">
        <v>372</v>
      </c>
      <c r="C206" s="8" t="s">
        <v>338</v>
      </c>
      <c r="D206" s="9" t="s">
        <v>21</v>
      </c>
      <c r="E206" s="18" t="s">
        <v>124</v>
      </c>
      <c r="F206" s="13">
        <v>45078</v>
      </c>
      <c r="G206" s="13">
        <v>45261</v>
      </c>
      <c r="H206" s="14">
        <v>90000</v>
      </c>
      <c r="I206" s="14">
        <v>9753.1200000000008</v>
      </c>
      <c r="J206" s="14">
        <v>0</v>
      </c>
      <c r="K206" s="14">
        <f t="shared" ref="K206" si="361">H206*2.87%</f>
        <v>2583</v>
      </c>
      <c r="L206" s="14">
        <f t="shared" ref="L206" si="362">H206*7.1%</f>
        <v>6390</v>
      </c>
      <c r="M206" s="63">
        <v>860.29</v>
      </c>
      <c r="N206" s="14">
        <f t="shared" ref="N206" si="363">H206*3.04%</f>
        <v>2736</v>
      </c>
      <c r="O206" s="14">
        <f t="shared" ref="O206" si="364">H206*7.09%</f>
        <v>6381</v>
      </c>
      <c r="P206" s="14">
        <f t="shared" ref="P206" si="365">K206+L206+M206+N206+O206</f>
        <v>18950.29</v>
      </c>
      <c r="Q206" s="14">
        <v>0</v>
      </c>
      <c r="R206" s="14">
        <f t="shared" ref="R206" si="366">I206+K206+N206+Q206</f>
        <v>15072.12</v>
      </c>
      <c r="S206" s="14">
        <f t="shared" ref="S206" si="367">L206+M206+O206</f>
        <v>13631.29</v>
      </c>
      <c r="T206" s="14">
        <f t="shared" ref="T206" si="368">H206-R206</f>
        <v>74927.88</v>
      </c>
    </row>
    <row r="207" spans="1:20" s="11" customFormat="1" ht="24.95" customHeight="1" x14ac:dyDescent="0.25">
      <c r="A207" s="9">
        <v>167</v>
      </c>
      <c r="B207" s="59" t="s">
        <v>483</v>
      </c>
      <c r="C207" s="60" t="s">
        <v>338</v>
      </c>
      <c r="D207" s="61" t="s">
        <v>21</v>
      </c>
      <c r="E207" s="64" t="s">
        <v>123</v>
      </c>
      <c r="F207" s="62">
        <v>45040</v>
      </c>
      <c r="G207" s="62">
        <v>45223</v>
      </c>
      <c r="H207" s="63">
        <v>90000</v>
      </c>
      <c r="I207" s="63">
        <v>9358.76</v>
      </c>
      <c r="J207" s="63">
        <v>0</v>
      </c>
      <c r="K207" s="63">
        <f t="shared" ref="K207" si="369">H207*2.87%</f>
        <v>2583</v>
      </c>
      <c r="L207" s="63">
        <f t="shared" ref="L207" si="370">H207*7.1%</f>
        <v>6390</v>
      </c>
      <c r="M207" s="63">
        <v>860.29</v>
      </c>
      <c r="N207" s="63">
        <f t="shared" ref="N207" si="371">H207*3.04%</f>
        <v>2736</v>
      </c>
      <c r="O207" s="63">
        <f t="shared" ref="O207" si="372">H207*7.09%</f>
        <v>6381</v>
      </c>
      <c r="P207" s="63">
        <f t="shared" ref="P207" si="373">K207+L207+M207+N207+O207</f>
        <v>18950.29</v>
      </c>
      <c r="Q207" s="63">
        <v>1577.45</v>
      </c>
      <c r="R207" s="63">
        <f t="shared" ref="R207" si="374">I207+K207+N207+Q207</f>
        <v>16255.21</v>
      </c>
      <c r="S207" s="63">
        <f t="shared" ref="S207" si="375">L207+M207+O207</f>
        <v>13631.29</v>
      </c>
      <c r="T207" s="63">
        <f t="shared" ref="T207" si="376">H207-R207</f>
        <v>73744.789999999994</v>
      </c>
    </row>
    <row r="208" spans="1:20" s="11" customFormat="1" ht="24.95" customHeight="1" x14ac:dyDescent="0.25">
      <c r="A208" s="9">
        <v>168</v>
      </c>
      <c r="B208" s="40" t="s">
        <v>546</v>
      </c>
      <c r="C208" s="8" t="s">
        <v>425</v>
      </c>
      <c r="D208" s="9" t="s">
        <v>21</v>
      </c>
      <c r="E208" s="9" t="s">
        <v>124</v>
      </c>
      <c r="F208" s="13">
        <v>45017</v>
      </c>
      <c r="G208" s="13">
        <v>45200</v>
      </c>
      <c r="H208" s="14">
        <v>90000</v>
      </c>
      <c r="I208" s="14">
        <v>9358.76</v>
      </c>
      <c r="J208" s="14">
        <v>0</v>
      </c>
      <c r="K208" s="14">
        <v>2583</v>
      </c>
      <c r="L208" s="14">
        <v>6390</v>
      </c>
      <c r="M208" s="63">
        <v>860.29</v>
      </c>
      <c r="N208" s="14">
        <v>2736</v>
      </c>
      <c r="O208" s="14">
        <v>6381</v>
      </c>
      <c r="P208" s="14">
        <f>K208+L208+M208+N208+O208</f>
        <v>18950.29</v>
      </c>
      <c r="Q208" s="14">
        <v>1577.45</v>
      </c>
      <c r="R208" s="14">
        <f>I208+K208+N208+Q208</f>
        <v>16255.21</v>
      </c>
      <c r="S208" s="14">
        <f>L208+M208+O208</f>
        <v>13631.29</v>
      </c>
      <c r="T208" s="14">
        <f>H208-R208</f>
        <v>73744.789999999994</v>
      </c>
    </row>
    <row r="209" spans="1:21" s="11" customFormat="1" ht="24.95" customHeight="1" x14ac:dyDescent="0.25">
      <c r="A209" s="9">
        <v>169</v>
      </c>
      <c r="B209" s="40" t="s">
        <v>250</v>
      </c>
      <c r="C209" s="8" t="s">
        <v>345</v>
      </c>
      <c r="D209" s="9" t="s">
        <v>21</v>
      </c>
      <c r="E209" s="18" t="s">
        <v>123</v>
      </c>
      <c r="F209" s="13">
        <v>45078</v>
      </c>
      <c r="G209" s="13">
        <v>45261</v>
      </c>
      <c r="H209" s="14">
        <v>90000</v>
      </c>
      <c r="I209" s="14">
        <v>9753.1200000000008</v>
      </c>
      <c r="J209" s="14">
        <v>0</v>
      </c>
      <c r="K209" s="14">
        <v>2583</v>
      </c>
      <c r="L209" s="14">
        <v>6390</v>
      </c>
      <c r="M209" s="66">
        <v>860.29</v>
      </c>
      <c r="N209" s="14">
        <v>2736</v>
      </c>
      <c r="O209" s="14">
        <v>6381</v>
      </c>
      <c r="P209" s="14">
        <f t="shared" ref="P209" si="377">K209+L209+M209+N209+O209</f>
        <v>18950.29</v>
      </c>
      <c r="Q209" s="14">
        <v>0</v>
      </c>
      <c r="R209" s="14">
        <f t="shared" ref="R209" si="378">I209+K209+N209+Q209</f>
        <v>15072.12</v>
      </c>
      <c r="S209" s="14">
        <f t="shared" ref="S209" si="379">L209+M209+O209</f>
        <v>13631.29</v>
      </c>
      <c r="T209" s="14">
        <f t="shared" ref="T209" si="380">H209-R209</f>
        <v>74927.88</v>
      </c>
    </row>
    <row r="210" spans="1:21" s="11" customFormat="1" ht="24.95" customHeight="1" x14ac:dyDescent="0.25">
      <c r="A210" s="9">
        <v>170</v>
      </c>
      <c r="B210" s="12" t="s">
        <v>188</v>
      </c>
      <c r="C210" s="8" t="s">
        <v>337</v>
      </c>
      <c r="D210" s="9" t="s">
        <v>21</v>
      </c>
      <c r="E210" s="18" t="s">
        <v>123</v>
      </c>
      <c r="F210" s="13">
        <v>45119</v>
      </c>
      <c r="G210" s="13">
        <v>45303</v>
      </c>
      <c r="H210" s="14">
        <v>90000</v>
      </c>
      <c r="I210" s="14">
        <v>9753.1200000000008</v>
      </c>
      <c r="J210" s="14">
        <v>0</v>
      </c>
      <c r="K210" s="14">
        <f t="shared" si="326"/>
        <v>2583</v>
      </c>
      <c r="L210" s="14">
        <f t="shared" si="327"/>
        <v>6390</v>
      </c>
      <c r="M210" s="63">
        <v>860.29</v>
      </c>
      <c r="N210" s="14">
        <f t="shared" si="328"/>
        <v>2736</v>
      </c>
      <c r="O210" s="14">
        <f t="shared" si="329"/>
        <v>6381</v>
      </c>
      <c r="P210" s="14">
        <f t="shared" si="322"/>
        <v>18950.29</v>
      </c>
      <c r="Q210" s="14">
        <v>9146</v>
      </c>
      <c r="R210" s="14">
        <f t="shared" si="323"/>
        <v>24218.12</v>
      </c>
      <c r="S210" s="14">
        <f t="shared" si="324"/>
        <v>13631.29</v>
      </c>
      <c r="T210" s="14">
        <f t="shared" si="325"/>
        <v>65781.88</v>
      </c>
    </row>
    <row r="211" spans="1:21" s="57" customFormat="1" ht="24.95" customHeight="1" x14ac:dyDescent="0.3">
      <c r="A211" s="24" t="s">
        <v>381</v>
      </c>
      <c r="B211" s="10"/>
      <c r="C211" s="10"/>
      <c r="D211" s="10"/>
      <c r="E211" s="10"/>
      <c r="F211" s="23"/>
      <c r="G211" s="23"/>
      <c r="H211" s="10"/>
      <c r="I211" s="10"/>
      <c r="J211" s="10"/>
      <c r="K211" s="10"/>
      <c r="L211" s="10"/>
      <c r="M211" s="33"/>
      <c r="N211" s="10"/>
      <c r="O211" s="10"/>
      <c r="P211" s="10"/>
      <c r="Q211" s="10"/>
      <c r="R211" s="10"/>
      <c r="S211" s="10"/>
      <c r="T211" s="10"/>
    </row>
    <row r="212" spans="1:21" s="11" customFormat="1" ht="24.95" customHeight="1" x14ac:dyDescent="0.25">
      <c r="A212" s="9">
        <v>171</v>
      </c>
      <c r="B212" s="12" t="s">
        <v>382</v>
      </c>
      <c r="C212" s="8" t="s">
        <v>27</v>
      </c>
      <c r="D212" s="9" t="s">
        <v>21</v>
      </c>
      <c r="E212" s="18" t="s">
        <v>124</v>
      </c>
      <c r="F212" s="13">
        <v>45078</v>
      </c>
      <c r="G212" s="13">
        <v>45261</v>
      </c>
      <c r="H212" s="14">
        <v>110000</v>
      </c>
      <c r="I212" s="14">
        <v>14457.62</v>
      </c>
      <c r="J212" s="14">
        <v>0</v>
      </c>
      <c r="K212" s="14">
        <f t="shared" ref="K212:K213" si="381">H212*2.87%</f>
        <v>3157</v>
      </c>
      <c r="L212" s="14">
        <f t="shared" ref="L212:L213" si="382">H212*7.1%</f>
        <v>7810</v>
      </c>
      <c r="M212" s="63">
        <v>860.29</v>
      </c>
      <c r="N212" s="14">
        <f t="shared" ref="N212:N213" si="383">H212*3.04%</f>
        <v>3344</v>
      </c>
      <c r="O212" s="14">
        <f t="shared" ref="O212:O213" si="384">H212*7.09%</f>
        <v>7799</v>
      </c>
      <c r="P212" s="14">
        <f t="shared" ref="P212:P213" si="385">K212+L212+M212+N212+O212</f>
        <v>22970.29</v>
      </c>
      <c r="Q212" s="14">
        <f t="shared" ref="Q212:Q213" si="386">J212</f>
        <v>0</v>
      </c>
      <c r="R212" s="14">
        <f t="shared" ref="R212:R213" si="387">I212+K212+N212+Q212</f>
        <v>20958.62</v>
      </c>
      <c r="S212" s="14">
        <f t="shared" ref="S212:S213" si="388">L212+M212+O212</f>
        <v>16469.29</v>
      </c>
      <c r="T212" s="14">
        <f t="shared" ref="T212:T213" si="389">H212-R212</f>
        <v>89041.38</v>
      </c>
    </row>
    <row r="213" spans="1:21" s="11" customFormat="1" ht="24.95" customHeight="1" x14ac:dyDescent="0.25">
      <c r="A213" s="34">
        <v>172</v>
      </c>
      <c r="B213" s="12" t="s">
        <v>364</v>
      </c>
      <c r="C213" s="8" t="s">
        <v>421</v>
      </c>
      <c r="D213" s="42" t="s">
        <v>21</v>
      </c>
      <c r="E213" s="42" t="s">
        <v>123</v>
      </c>
      <c r="F213" s="43">
        <v>45033</v>
      </c>
      <c r="G213" s="43">
        <v>45216</v>
      </c>
      <c r="H213" s="50">
        <v>55000</v>
      </c>
      <c r="I213" s="50">
        <v>2559.6799999999998</v>
      </c>
      <c r="J213" s="50">
        <v>0</v>
      </c>
      <c r="K213" s="50">
        <f t="shared" si="381"/>
        <v>1578.5</v>
      </c>
      <c r="L213" s="14">
        <f t="shared" si="382"/>
        <v>3905</v>
      </c>
      <c r="M213" s="14">
        <f t="shared" ref="M213:M214" si="390">H213*1.15%</f>
        <v>632.5</v>
      </c>
      <c r="N213" s="50">
        <f t="shared" si="383"/>
        <v>1672</v>
      </c>
      <c r="O213" s="50">
        <f t="shared" si="384"/>
        <v>3899.5</v>
      </c>
      <c r="P213" s="50">
        <f t="shared" si="385"/>
        <v>11687.5</v>
      </c>
      <c r="Q213" s="50">
        <f t="shared" si="386"/>
        <v>0</v>
      </c>
      <c r="R213" s="50">
        <f t="shared" si="387"/>
        <v>5810.18</v>
      </c>
      <c r="S213" s="50">
        <f t="shared" si="388"/>
        <v>8437</v>
      </c>
      <c r="T213" s="50">
        <f t="shared" si="389"/>
        <v>49189.82</v>
      </c>
    </row>
    <row r="214" spans="1:21" s="11" customFormat="1" ht="24.95" customHeight="1" x14ac:dyDescent="0.25">
      <c r="A214" s="9">
        <v>173</v>
      </c>
      <c r="B214" s="12" t="s">
        <v>72</v>
      </c>
      <c r="C214" s="8" t="s">
        <v>421</v>
      </c>
      <c r="D214" s="9" t="s">
        <v>21</v>
      </c>
      <c r="E214" s="18" t="s">
        <v>124</v>
      </c>
      <c r="F214" s="13">
        <v>45062</v>
      </c>
      <c r="G214" s="13">
        <v>45246</v>
      </c>
      <c r="H214" s="14">
        <v>50000</v>
      </c>
      <c r="I214" s="14">
        <v>1854</v>
      </c>
      <c r="J214" s="14">
        <v>0</v>
      </c>
      <c r="K214" s="14">
        <v>1435</v>
      </c>
      <c r="L214" s="14">
        <v>3550</v>
      </c>
      <c r="M214" s="14">
        <f t="shared" si="390"/>
        <v>575</v>
      </c>
      <c r="N214" s="14">
        <v>1520</v>
      </c>
      <c r="O214" s="14">
        <f>H214*7.09%</f>
        <v>3545</v>
      </c>
      <c r="P214" s="14">
        <f>K214+L214+M214+N214+O214</f>
        <v>10625</v>
      </c>
      <c r="Q214" s="14">
        <f>J214</f>
        <v>0</v>
      </c>
      <c r="R214" s="14">
        <f>I214+K214+N214+Q214</f>
        <v>4809</v>
      </c>
      <c r="S214" s="14">
        <f>L214+M214+O214</f>
        <v>7670</v>
      </c>
      <c r="T214" s="14">
        <f>H214-R214</f>
        <v>45191</v>
      </c>
    </row>
    <row r="215" spans="1:21" s="11" customFormat="1" ht="24.95" customHeight="1" x14ac:dyDescent="0.25">
      <c r="A215" s="34">
        <v>174</v>
      </c>
      <c r="B215" s="12" t="s">
        <v>362</v>
      </c>
      <c r="C215" s="8" t="s">
        <v>422</v>
      </c>
      <c r="D215" s="9" t="s">
        <v>21</v>
      </c>
      <c r="E215" s="18" t="s">
        <v>124</v>
      </c>
      <c r="F215" s="43">
        <v>45017</v>
      </c>
      <c r="G215" s="43">
        <v>45200</v>
      </c>
      <c r="H215" s="14">
        <v>75000</v>
      </c>
      <c r="I215" s="14">
        <v>6309.38</v>
      </c>
      <c r="J215" s="14">
        <v>0</v>
      </c>
      <c r="K215" s="14">
        <f t="shared" ref="K215" si="391">H215*2.87%</f>
        <v>2152.5</v>
      </c>
      <c r="L215" s="14">
        <f t="shared" ref="L215" si="392">H215*7.1%</f>
        <v>5325</v>
      </c>
      <c r="M215" s="63">
        <v>860.29</v>
      </c>
      <c r="N215" s="14">
        <f t="shared" ref="N215" si="393">H215*3.04%</f>
        <v>2280</v>
      </c>
      <c r="O215" s="14">
        <f t="shared" ref="O215" si="394">H215*7.09%</f>
        <v>5317.5</v>
      </c>
      <c r="P215" s="14">
        <f>K215+L215+M215+N215+O215</f>
        <v>15935.29</v>
      </c>
      <c r="Q215" s="14">
        <f t="shared" ref="Q215" si="395">J215</f>
        <v>0</v>
      </c>
      <c r="R215" s="14">
        <f>I215+K215+N215+Q215</f>
        <v>10741.88</v>
      </c>
      <c r="S215" s="14">
        <f>L215+M215+O215</f>
        <v>11502.79</v>
      </c>
      <c r="T215" s="14">
        <f>H215-R215</f>
        <v>64258.12</v>
      </c>
    </row>
    <row r="216" spans="1:21" s="57" customFormat="1" ht="24.95" customHeight="1" x14ac:dyDescent="0.3">
      <c r="A216" s="24" t="s">
        <v>55</v>
      </c>
      <c r="B216" s="10"/>
      <c r="C216" s="10"/>
      <c r="D216" s="10"/>
      <c r="E216" s="10"/>
      <c r="F216" s="23"/>
      <c r="G216" s="23"/>
      <c r="H216" s="10"/>
      <c r="I216" s="10"/>
      <c r="J216" s="10"/>
      <c r="K216" s="10"/>
      <c r="L216" s="10"/>
      <c r="M216" s="33"/>
      <c r="N216" s="10"/>
      <c r="O216" s="10"/>
      <c r="P216" s="10"/>
      <c r="Q216" s="10"/>
      <c r="R216" s="10"/>
      <c r="S216" s="10"/>
      <c r="T216" s="10"/>
    </row>
    <row r="217" spans="1:21" s="57" customFormat="1" ht="24.95" customHeight="1" x14ac:dyDescent="0.25">
      <c r="A217" s="9">
        <v>175</v>
      </c>
      <c r="B217" s="12" t="s">
        <v>224</v>
      </c>
      <c r="C217" s="8" t="s">
        <v>27</v>
      </c>
      <c r="D217" s="9" t="s">
        <v>21</v>
      </c>
      <c r="E217" s="18" t="s">
        <v>124</v>
      </c>
      <c r="F217" s="13">
        <v>44999</v>
      </c>
      <c r="G217" s="13">
        <v>45183</v>
      </c>
      <c r="H217" s="14">
        <v>110000</v>
      </c>
      <c r="I217" s="14">
        <v>14457.62</v>
      </c>
      <c r="J217" s="14">
        <v>0</v>
      </c>
      <c r="K217" s="14">
        <v>3157</v>
      </c>
      <c r="L217" s="14">
        <v>7810</v>
      </c>
      <c r="M217" s="66">
        <v>860.29</v>
      </c>
      <c r="N217" s="14">
        <v>3344</v>
      </c>
      <c r="O217" s="14">
        <v>7799</v>
      </c>
      <c r="P217" s="14">
        <f>K217+L217+M217+N217+O217</f>
        <v>22970.29</v>
      </c>
      <c r="Q217" s="14">
        <f>J217</f>
        <v>0</v>
      </c>
      <c r="R217" s="14">
        <f>I217+K217+N217+Q217</f>
        <v>20958.62</v>
      </c>
      <c r="S217" s="14">
        <f>L217+M217+O217</f>
        <v>16469.29</v>
      </c>
      <c r="T217" s="14">
        <f>H217-R217</f>
        <v>89041.38</v>
      </c>
    </row>
    <row r="218" spans="1:21" s="16" customFormat="1" ht="24.95" customHeight="1" x14ac:dyDescent="0.25">
      <c r="A218" s="9">
        <v>176</v>
      </c>
      <c r="B218" s="12" t="s">
        <v>116</v>
      </c>
      <c r="C218" s="8" t="s">
        <v>205</v>
      </c>
      <c r="D218" s="9" t="s">
        <v>21</v>
      </c>
      <c r="E218" s="9" t="s">
        <v>124</v>
      </c>
      <c r="F218" s="13">
        <v>45017</v>
      </c>
      <c r="G218" s="13">
        <v>45200</v>
      </c>
      <c r="H218" s="14">
        <v>70000</v>
      </c>
      <c r="I218" s="14">
        <v>5052.99</v>
      </c>
      <c r="J218" s="14">
        <v>0</v>
      </c>
      <c r="K218" s="14">
        <f>H218*2.87%</f>
        <v>2009</v>
      </c>
      <c r="L218" s="14">
        <f>H218*7.1%</f>
        <v>4970</v>
      </c>
      <c r="M218" s="66">
        <v>805</v>
      </c>
      <c r="N218" s="14">
        <f>H218*3.04%</f>
        <v>2128</v>
      </c>
      <c r="O218" s="14">
        <f>H218*7.09%</f>
        <v>4963</v>
      </c>
      <c r="P218" s="14">
        <f>K218+L218+M218+N218+O218</f>
        <v>14875</v>
      </c>
      <c r="Q218" s="14">
        <v>11185.47</v>
      </c>
      <c r="R218" s="14">
        <f>I218+K218+N218+Q218</f>
        <v>20375.46</v>
      </c>
      <c r="S218" s="14">
        <f>L218+M218+O218</f>
        <v>10738</v>
      </c>
      <c r="T218" s="14">
        <f>H218-R218</f>
        <v>49624.54</v>
      </c>
    </row>
    <row r="219" spans="1:21" s="16" customFormat="1" ht="24.95" customHeight="1" x14ac:dyDescent="0.25">
      <c r="A219" s="9">
        <v>177</v>
      </c>
      <c r="B219" s="12" t="s">
        <v>53</v>
      </c>
      <c r="C219" s="8" t="s">
        <v>54</v>
      </c>
      <c r="D219" s="9" t="s">
        <v>21</v>
      </c>
      <c r="E219" s="18" t="s">
        <v>124</v>
      </c>
      <c r="F219" s="13">
        <v>45047</v>
      </c>
      <c r="G219" s="13">
        <v>45231</v>
      </c>
      <c r="H219" s="14">
        <v>48000</v>
      </c>
      <c r="I219" s="14">
        <v>1571.73</v>
      </c>
      <c r="J219" s="14">
        <v>0</v>
      </c>
      <c r="K219" s="14">
        <f>H219*2.87%</f>
        <v>1377.6</v>
      </c>
      <c r="L219" s="14">
        <f>H219*7.1%</f>
        <v>3408</v>
      </c>
      <c r="M219" s="36">
        <f t="shared" ref="M219" si="396">H219*1.15%</f>
        <v>552</v>
      </c>
      <c r="N219" s="14">
        <f>H219*3.04%</f>
        <v>1459.2</v>
      </c>
      <c r="O219" s="14">
        <f>H219*7.09%</f>
        <v>3403.2</v>
      </c>
      <c r="P219" s="14">
        <f>K219+L219+M219+N219+O219</f>
        <v>10200</v>
      </c>
      <c r="Q219" s="14">
        <v>11735.14</v>
      </c>
      <c r="R219" s="14">
        <f>I219+K219+N219+Q219</f>
        <v>16143.67</v>
      </c>
      <c r="S219" s="14">
        <f>L219+M219+O219</f>
        <v>7363.2</v>
      </c>
      <c r="T219" s="14">
        <f>H219-R219</f>
        <v>31856.33</v>
      </c>
    </row>
    <row r="220" spans="1:21" s="16" customFormat="1" ht="24.95" customHeight="1" x14ac:dyDescent="0.3">
      <c r="A220" s="24" t="s">
        <v>492</v>
      </c>
      <c r="B220" s="10"/>
      <c r="C220" s="10"/>
      <c r="D220" s="10"/>
      <c r="E220" s="10"/>
      <c r="F220" s="23"/>
      <c r="G220" s="23"/>
      <c r="H220" s="10"/>
      <c r="I220" s="10"/>
      <c r="J220" s="10"/>
      <c r="K220" s="10"/>
      <c r="L220" s="10"/>
      <c r="M220" s="33"/>
      <c r="N220" s="10"/>
      <c r="O220" s="10"/>
      <c r="P220" s="10"/>
      <c r="Q220" s="10"/>
      <c r="R220" s="10"/>
      <c r="S220" s="10"/>
      <c r="T220" s="10"/>
      <c r="U220" s="10"/>
    </row>
    <row r="221" spans="1:21" s="16" customFormat="1" ht="24.95" customHeight="1" x14ac:dyDescent="0.3">
      <c r="A221" s="9">
        <v>178</v>
      </c>
      <c r="B221" s="12" t="s">
        <v>358</v>
      </c>
      <c r="C221" s="8" t="s">
        <v>547</v>
      </c>
      <c r="D221" s="9" t="s">
        <v>21</v>
      </c>
      <c r="E221" s="18" t="s">
        <v>124</v>
      </c>
      <c r="F221" s="13">
        <v>45047</v>
      </c>
      <c r="G221" s="13">
        <v>45231</v>
      </c>
      <c r="H221" s="14">
        <v>110000</v>
      </c>
      <c r="I221" s="14">
        <v>14457.62</v>
      </c>
      <c r="J221" s="14">
        <v>0</v>
      </c>
      <c r="K221" s="14">
        <v>3157</v>
      </c>
      <c r="L221" s="14">
        <v>7810</v>
      </c>
      <c r="M221" s="66">
        <v>860.29</v>
      </c>
      <c r="N221" s="14">
        <v>3344</v>
      </c>
      <c r="O221" s="14">
        <v>7799</v>
      </c>
      <c r="P221" s="14">
        <f>K221+L221+M221+N221+O221</f>
        <v>22970.29</v>
      </c>
      <c r="Q221" s="14">
        <f>J221</f>
        <v>0</v>
      </c>
      <c r="R221" s="14">
        <f>I221+K221+N221+Q221</f>
        <v>20958.62</v>
      </c>
      <c r="S221" s="14">
        <f>L221+M221+O221</f>
        <v>16469.29</v>
      </c>
      <c r="T221" s="14">
        <f>H221-R221</f>
        <v>89041.38</v>
      </c>
      <c r="U221" s="70"/>
    </row>
    <row r="222" spans="1:21" s="57" customFormat="1" ht="24.95" customHeight="1" x14ac:dyDescent="0.3">
      <c r="A222" s="24" t="s">
        <v>90</v>
      </c>
      <c r="B222" s="10"/>
      <c r="C222" s="10"/>
      <c r="D222" s="10"/>
      <c r="E222" s="10"/>
      <c r="F222" s="23"/>
      <c r="G222" s="23"/>
      <c r="H222" s="10"/>
      <c r="I222" s="10"/>
      <c r="J222" s="10"/>
      <c r="K222" s="10"/>
      <c r="L222" s="10"/>
      <c r="M222" s="33"/>
      <c r="N222" s="10"/>
      <c r="O222" s="10"/>
      <c r="P222" s="10"/>
      <c r="Q222" s="10"/>
      <c r="R222" s="10"/>
      <c r="S222" s="10"/>
      <c r="T222" s="10"/>
    </row>
    <row r="223" spans="1:21" s="11" customFormat="1" ht="24.95" customHeight="1" x14ac:dyDescent="0.25">
      <c r="A223" s="9">
        <v>179</v>
      </c>
      <c r="B223" s="12" t="s">
        <v>186</v>
      </c>
      <c r="C223" s="8" t="s">
        <v>548</v>
      </c>
      <c r="D223" s="9" t="s">
        <v>21</v>
      </c>
      <c r="E223" s="18" t="s">
        <v>123</v>
      </c>
      <c r="F223" s="13">
        <v>45138</v>
      </c>
      <c r="G223" s="13">
        <v>45322</v>
      </c>
      <c r="H223" s="14">
        <v>170000</v>
      </c>
      <c r="I223" s="14">
        <v>28571.119999999999</v>
      </c>
      <c r="J223" s="14">
        <v>0</v>
      </c>
      <c r="K223" s="14">
        <f>H223*2.87%</f>
        <v>4879</v>
      </c>
      <c r="L223" s="14">
        <f>H223*7.1%</f>
        <v>12070</v>
      </c>
      <c r="M223" s="66">
        <v>860.29</v>
      </c>
      <c r="N223" s="14">
        <v>5168</v>
      </c>
      <c r="O223" s="15">
        <v>12053</v>
      </c>
      <c r="P223" s="14">
        <f>K223+L223+M223+N223+O223</f>
        <v>35030.29</v>
      </c>
      <c r="Q223" s="14">
        <v>20046</v>
      </c>
      <c r="R223" s="14">
        <f>I223+K223+N223+Q223</f>
        <v>58664.12</v>
      </c>
      <c r="S223" s="14">
        <f>L223+M223+O223</f>
        <v>24983.29</v>
      </c>
      <c r="T223" s="14">
        <f>H223-R223</f>
        <v>111335.88</v>
      </c>
    </row>
    <row r="224" spans="1:21" s="72" customFormat="1" ht="24.95" customHeight="1" x14ac:dyDescent="0.25">
      <c r="A224" s="61">
        <v>180</v>
      </c>
      <c r="B224" s="59" t="s">
        <v>488</v>
      </c>
      <c r="C224" s="60" t="s">
        <v>489</v>
      </c>
      <c r="D224" s="61" t="s">
        <v>21</v>
      </c>
      <c r="E224" s="64" t="s">
        <v>123</v>
      </c>
      <c r="F224" s="62">
        <v>45110</v>
      </c>
      <c r="G224" s="62">
        <v>45294</v>
      </c>
      <c r="H224" s="63">
        <v>65000</v>
      </c>
      <c r="I224" s="63">
        <v>4427.58</v>
      </c>
      <c r="J224" s="63">
        <v>0</v>
      </c>
      <c r="K224" s="63">
        <f>H224*2.87%</f>
        <v>1865.5</v>
      </c>
      <c r="L224" s="63">
        <f>H224*7.1%</f>
        <v>4615</v>
      </c>
      <c r="M224" s="65">
        <f t="shared" ref="M224" si="397">H224*1.15%</f>
        <v>747.5</v>
      </c>
      <c r="N224" s="63">
        <f>H224*3.04%</f>
        <v>1976</v>
      </c>
      <c r="O224" s="63">
        <f>H224*7.09%</f>
        <v>4608.5</v>
      </c>
      <c r="P224" s="63">
        <f>K224+L224+M224+N224+O224</f>
        <v>13812.5</v>
      </c>
      <c r="Q224" s="63">
        <v>0</v>
      </c>
      <c r="R224" s="63">
        <f>I224+K224+N224+Q224</f>
        <v>8269.08</v>
      </c>
      <c r="S224" s="63">
        <f>L224+M224+O224</f>
        <v>9971</v>
      </c>
      <c r="T224" s="63">
        <f>H224-R224</f>
        <v>56730.92</v>
      </c>
    </row>
    <row r="225" spans="1:20" s="11" customFormat="1" ht="24.95" customHeight="1" x14ac:dyDescent="0.25">
      <c r="A225" s="9">
        <v>181</v>
      </c>
      <c r="B225" s="12" t="s">
        <v>271</v>
      </c>
      <c r="C225" s="8" t="s">
        <v>272</v>
      </c>
      <c r="D225" s="9" t="s">
        <v>21</v>
      </c>
      <c r="E225" s="18" t="s">
        <v>124</v>
      </c>
      <c r="F225" s="13">
        <v>45017</v>
      </c>
      <c r="G225" s="13">
        <v>45200</v>
      </c>
      <c r="H225" s="14">
        <v>48000</v>
      </c>
      <c r="I225" s="14">
        <v>1571.73</v>
      </c>
      <c r="J225" s="14">
        <v>0</v>
      </c>
      <c r="K225" s="14">
        <v>1377.6</v>
      </c>
      <c r="L225" s="14">
        <v>3408</v>
      </c>
      <c r="M225" s="36">
        <f t="shared" ref="M225" si="398">H225*1.15%</f>
        <v>552</v>
      </c>
      <c r="N225" s="14">
        <v>1459.2</v>
      </c>
      <c r="O225" s="14">
        <f t="shared" ref="O225" si="399">H225*7.09%</f>
        <v>3403.2</v>
      </c>
      <c r="P225" s="14">
        <f>K225+L225+M225+N225+O225</f>
        <v>10200</v>
      </c>
      <c r="Q225" s="14">
        <f>J225</f>
        <v>0</v>
      </c>
      <c r="R225" s="14">
        <f>I225+K225+N225+Q225</f>
        <v>4408.53</v>
      </c>
      <c r="S225" s="14">
        <f>L225+M225+O225</f>
        <v>7363.2</v>
      </c>
      <c r="T225" s="14">
        <f>H225-R225</f>
        <v>43591.47</v>
      </c>
    </row>
    <row r="226" spans="1:20" s="57" customFormat="1" ht="24.95" customHeight="1" x14ac:dyDescent="0.3">
      <c r="A226" s="24" t="s">
        <v>160</v>
      </c>
      <c r="B226" s="10"/>
      <c r="C226" s="10"/>
      <c r="D226" s="10"/>
      <c r="E226" s="10"/>
      <c r="F226" s="23"/>
      <c r="G226" s="23"/>
      <c r="H226" s="10"/>
      <c r="I226" s="10"/>
      <c r="J226" s="10"/>
      <c r="K226" s="10"/>
      <c r="L226" s="10"/>
      <c r="M226" s="33"/>
      <c r="N226" s="10"/>
      <c r="O226" s="10"/>
      <c r="P226" s="10"/>
      <c r="Q226" s="10"/>
      <c r="R226" s="10"/>
      <c r="S226" s="10"/>
      <c r="T226" s="10"/>
    </row>
    <row r="227" spans="1:20" s="11" customFormat="1" ht="24.95" customHeight="1" x14ac:dyDescent="0.25">
      <c r="A227" s="9">
        <v>182</v>
      </c>
      <c r="B227" s="12" t="s">
        <v>187</v>
      </c>
      <c r="C227" s="8" t="s">
        <v>27</v>
      </c>
      <c r="D227" s="9" t="s">
        <v>21</v>
      </c>
      <c r="E227" s="18" t="s">
        <v>123</v>
      </c>
      <c r="F227" s="13">
        <v>45138</v>
      </c>
      <c r="G227" s="13">
        <v>45322</v>
      </c>
      <c r="H227" s="14">
        <v>135000</v>
      </c>
      <c r="I227" s="14">
        <v>19943.88</v>
      </c>
      <c r="J227" s="14">
        <v>0</v>
      </c>
      <c r="K227" s="14">
        <f>H227*2.87%</f>
        <v>3874.5</v>
      </c>
      <c r="L227" s="14">
        <f>H227*7.1%</f>
        <v>9585</v>
      </c>
      <c r="M227" s="66">
        <v>860.29</v>
      </c>
      <c r="N227" s="14">
        <f>H227*3.04%</f>
        <v>4104</v>
      </c>
      <c r="O227" s="14">
        <f>H227*7.09%</f>
        <v>9571.5</v>
      </c>
      <c r="P227" s="14">
        <f>K227+L227+M227+N227+O227</f>
        <v>27995.29</v>
      </c>
      <c r="Q227" s="14">
        <v>22745.599999999999</v>
      </c>
      <c r="R227" s="14">
        <f>I227+K227+N227+Q227</f>
        <v>50667.98</v>
      </c>
      <c r="S227" s="14">
        <f>L227+M227+O227</f>
        <v>20016.79</v>
      </c>
      <c r="T227" s="14">
        <f>H227-R227</f>
        <v>84332.02</v>
      </c>
    </row>
    <row r="228" spans="1:20" s="11" customFormat="1" ht="24.95" customHeight="1" x14ac:dyDescent="0.25">
      <c r="A228" s="9">
        <v>183</v>
      </c>
      <c r="B228" s="12" t="s">
        <v>549</v>
      </c>
      <c r="C228" s="8" t="s">
        <v>336</v>
      </c>
      <c r="D228" s="9" t="s">
        <v>21</v>
      </c>
      <c r="E228" s="18" t="s">
        <v>124</v>
      </c>
      <c r="F228" s="13">
        <v>45160</v>
      </c>
      <c r="G228" s="13">
        <v>45344</v>
      </c>
      <c r="H228" s="14">
        <v>80000</v>
      </c>
      <c r="I228" s="14">
        <v>7400.87</v>
      </c>
      <c r="J228" s="14">
        <v>0</v>
      </c>
      <c r="K228" s="14">
        <f>H228*2.87%</f>
        <v>2296</v>
      </c>
      <c r="L228" s="14">
        <f>H228*7.1%</f>
        <v>5680</v>
      </c>
      <c r="M228" s="66">
        <v>860.29</v>
      </c>
      <c r="N228" s="14">
        <f>H228*3.04%</f>
        <v>2432</v>
      </c>
      <c r="O228" s="14">
        <f>H228*7.09%</f>
        <v>5672</v>
      </c>
      <c r="P228" s="14">
        <f t="shared" ref="P228" si="400">K228+L228+M228+N228+O228</f>
        <v>16940.29</v>
      </c>
      <c r="Q228" s="14">
        <v>10046</v>
      </c>
      <c r="R228" s="14">
        <f t="shared" ref="R228" si="401">I228+K228+N228+Q228</f>
        <v>22174.87</v>
      </c>
      <c r="S228" s="14">
        <f t="shared" ref="S228" si="402">L228+M228+O228</f>
        <v>12212.29</v>
      </c>
      <c r="T228" s="14">
        <f t="shared" ref="T228" si="403">H228-R228</f>
        <v>57825.13</v>
      </c>
    </row>
    <row r="229" spans="1:20" s="11" customFormat="1" ht="24.95" customHeight="1" x14ac:dyDescent="0.25">
      <c r="A229" s="9">
        <v>184</v>
      </c>
      <c r="B229" s="12" t="s">
        <v>190</v>
      </c>
      <c r="C229" s="8" t="s">
        <v>191</v>
      </c>
      <c r="D229" s="9" t="s">
        <v>21</v>
      </c>
      <c r="E229" s="18" t="s">
        <v>123</v>
      </c>
      <c r="F229" s="13">
        <v>45138</v>
      </c>
      <c r="G229" s="13">
        <v>45322</v>
      </c>
      <c r="H229" s="14">
        <v>90000</v>
      </c>
      <c r="I229" s="14">
        <v>9753.1200000000008</v>
      </c>
      <c r="J229" s="14">
        <v>0</v>
      </c>
      <c r="K229" s="14">
        <f>H229*2.87%</f>
        <v>2583</v>
      </c>
      <c r="L229" s="14">
        <f>H229*7.1%</f>
        <v>6390</v>
      </c>
      <c r="M229" s="66">
        <v>860.29</v>
      </c>
      <c r="N229" s="14">
        <f>H229*3.04%</f>
        <v>2736</v>
      </c>
      <c r="O229" s="14">
        <f>H229*7.09%</f>
        <v>6381</v>
      </c>
      <c r="P229" s="14">
        <f>K229+L229+M229+N229+O229</f>
        <v>18950.29</v>
      </c>
      <c r="Q229" s="14">
        <v>3646</v>
      </c>
      <c r="R229" s="14">
        <f>I229+K229+N229+Q229</f>
        <v>18718.12</v>
      </c>
      <c r="S229" s="14">
        <f>L229+M229+O229</f>
        <v>13631.29</v>
      </c>
      <c r="T229" s="14">
        <f>H229-R229</f>
        <v>71281.88</v>
      </c>
    </row>
    <row r="230" spans="1:20" s="57" customFormat="1" ht="24.95" customHeight="1" x14ac:dyDescent="0.3">
      <c r="A230" s="24" t="s">
        <v>379</v>
      </c>
      <c r="B230" s="10"/>
      <c r="C230" s="10"/>
      <c r="D230" s="10"/>
      <c r="E230" s="10"/>
      <c r="F230" s="23"/>
      <c r="G230" s="23"/>
      <c r="H230" s="10"/>
      <c r="I230" s="10"/>
      <c r="J230" s="10"/>
      <c r="K230" s="10"/>
      <c r="L230" s="10"/>
      <c r="M230" s="33"/>
      <c r="N230" s="10"/>
      <c r="O230" s="10"/>
      <c r="P230" s="10"/>
      <c r="Q230" s="10"/>
      <c r="R230" s="10"/>
      <c r="S230" s="10"/>
      <c r="T230" s="10"/>
    </row>
    <row r="231" spans="1:20" s="11" customFormat="1" ht="24.95" customHeight="1" x14ac:dyDescent="0.25">
      <c r="A231" s="9">
        <v>185</v>
      </c>
      <c r="B231" s="12" t="s">
        <v>209</v>
      </c>
      <c r="C231" s="8" t="s">
        <v>380</v>
      </c>
      <c r="D231" s="9" t="s">
        <v>21</v>
      </c>
      <c r="E231" s="18" t="s">
        <v>124</v>
      </c>
      <c r="F231" s="13">
        <v>45148</v>
      </c>
      <c r="G231" s="13">
        <v>45332</v>
      </c>
      <c r="H231" s="14">
        <v>135000</v>
      </c>
      <c r="I231" s="14">
        <v>20338.240000000002</v>
      </c>
      <c r="J231" s="14">
        <v>0</v>
      </c>
      <c r="K231" s="14">
        <f t="shared" ref="K231" si="404">H231*2.87%</f>
        <v>3874.5</v>
      </c>
      <c r="L231" s="14">
        <f t="shared" ref="L231" si="405">H231*7.1%</f>
        <v>9585</v>
      </c>
      <c r="M231" s="66">
        <v>860.29</v>
      </c>
      <c r="N231" s="14">
        <f t="shared" ref="N231" si="406">H231*3.04%</f>
        <v>4104</v>
      </c>
      <c r="O231" s="14">
        <f t="shared" ref="O231" si="407">H231*7.09%</f>
        <v>9571.5</v>
      </c>
      <c r="P231" s="14">
        <f t="shared" ref="P231:P234" si="408">K231+L231+M231+N231+O231</f>
        <v>27995.29</v>
      </c>
      <c r="Q231" s="14">
        <f t="shared" ref="Q231:Q234" si="409">J231</f>
        <v>0</v>
      </c>
      <c r="R231" s="14">
        <f t="shared" ref="R231:R234" si="410">I231+K231+N231+Q231</f>
        <v>28316.74</v>
      </c>
      <c r="S231" s="14">
        <f t="shared" ref="S231:S234" si="411">L231+M231+O231</f>
        <v>20016.79</v>
      </c>
      <c r="T231" s="14">
        <f t="shared" ref="T231:T234" si="412">H231-R231</f>
        <v>106683.26</v>
      </c>
    </row>
    <row r="232" spans="1:20" s="16" customFormat="1" ht="24.95" customHeight="1" x14ac:dyDescent="0.25">
      <c r="A232" s="9">
        <v>186</v>
      </c>
      <c r="B232" s="12" t="s">
        <v>171</v>
      </c>
      <c r="C232" s="8" t="s">
        <v>172</v>
      </c>
      <c r="D232" s="9" t="s">
        <v>21</v>
      </c>
      <c r="E232" s="18" t="s">
        <v>124</v>
      </c>
      <c r="F232" s="13">
        <v>45120</v>
      </c>
      <c r="G232" s="13">
        <v>45304</v>
      </c>
      <c r="H232" s="14">
        <v>90000</v>
      </c>
      <c r="I232" s="14">
        <v>9358.76</v>
      </c>
      <c r="J232" s="14">
        <v>0</v>
      </c>
      <c r="K232" s="14">
        <f>H232*2.87%</f>
        <v>2583</v>
      </c>
      <c r="L232" s="14">
        <f>H232*7.1%</f>
        <v>6390</v>
      </c>
      <c r="M232" s="66">
        <v>860.29</v>
      </c>
      <c r="N232" s="14">
        <f>H232*3.04%</f>
        <v>2736</v>
      </c>
      <c r="O232" s="14">
        <f>H232*7.09%</f>
        <v>6381</v>
      </c>
      <c r="P232" s="14">
        <f>K232+L232+M232+N232+O232</f>
        <v>18950.29</v>
      </c>
      <c r="Q232" s="14">
        <v>1577.45</v>
      </c>
      <c r="R232" s="14">
        <f>I232+K232+N232+Q232</f>
        <v>16255.21</v>
      </c>
      <c r="S232" s="14">
        <f>L232+M232+O232</f>
        <v>13631.29</v>
      </c>
      <c r="T232" s="14">
        <f>H232-R232</f>
        <v>73744.789999999994</v>
      </c>
    </row>
    <row r="233" spans="1:20" s="16" customFormat="1" ht="24.95" customHeight="1" x14ac:dyDescent="0.25">
      <c r="A233" s="9">
        <v>187</v>
      </c>
      <c r="B233" s="12" t="s">
        <v>550</v>
      </c>
      <c r="C233" s="8" t="s">
        <v>172</v>
      </c>
      <c r="D233" s="9" t="s">
        <v>21</v>
      </c>
      <c r="E233" s="9" t="s">
        <v>124</v>
      </c>
      <c r="F233" s="13">
        <v>45111</v>
      </c>
      <c r="G233" s="13">
        <v>45295</v>
      </c>
      <c r="H233" s="14">
        <v>90000</v>
      </c>
      <c r="I233" s="14">
        <v>9753.1200000000008</v>
      </c>
      <c r="J233" s="14">
        <v>0</v>
      </c>
      <c r="K233" s="14">
        <f>H233*2.87%</f>
        <v>2583</v>
      </c>
      <c r="L233" s="14">
        <f>H233*7.1%</f>
        <v>6390</v>
      </c>
      <c r="M233" s="66">
        <v>860.29</v>
      </c>
      <c r="N233" s="14">
        <f>H233*3.04%</f>
        <v>2736</v>
      </c>
      <c r="O233" s="14">
        <f>H233*7.09%</f>
        <v>6381</v>
      </c>
      <c r="P233" s="14">
        <f>K233+L233+M233+N233+O233</f>
        <v>18950.29</v>
      </c>
      <c r="Q233" s="14">
        <v>0</v>
      </c>
      <c r="R233" s="14">
        <f>I233+K233+N233+Q233</f>
        <v>15072.12</v>
      </c>
      <c r="S233" s="14">
        <f>L233+M233+O233</f>
        <v>13631.29</v>
      </c>
      <c r="T233" s="14">
        <f>H233-R233</f>
        <v>74927.88</v>
      </c>
    </row>
    <row r="234" spans="1:20" s="11" customFormat="1" ht="24.95" customHeight="1" x14ac:dyDescent="0.25">
      <c r="A234" s="9">
        <v>188</v>
      </c>
      <c r="B234" s="12" t="s">
        <v>177</v>
      </c>
      <c r="C234" s="8" t="s">
        <v>336</v>
      </c>
      <c r="D234" s="9" t="s">
        <v>21</v>
      </c>
      <c r="E234" s="18" t="s">
        <v>123</v>
      </c>
      <c r="F234" s="13">
        <v>45138</v>
      </c>
      <c r="G234" s="13">
        <v>45322</v>
      </c>
      <c r="H234" s="14">
        <v>90000</v>
      </c>
      <c r="I234" s="14">
        <v>9753.1200000000008</v>
      </c>
      <c r="J234" s="14">
        <v>0</v>
      </c>
      <c r="K234" s="14">
        <f>H234*2.87%</f>
        <v>2583</v>
      </c>
      <c r="L234" s="14">
        <f>H234*7.1%</f>
        <v>6390</v>
      </c>
      <c r="M234" s="66">
        <v>860.29</v>
      </c>
      <c r="N234" s="14">
        <f>H234*3.04%</f>
        <v>2736</v>
      </c>
      <c r="O234" s="14">
        <f>H234*7.09%</f>
        <v>6381</v>
      </c>
      <c r="P234" s="14">
        <f t="shared" si="408"/>
        <v>18950.29</v>
      </c>
      <c r="Q234" s="14">
        <f t="shared" si="409"/>
        <v>0</v>
      </c>
      <c r="R234" s="14">
        <f t="shared" si="410"/>
        <v>15072.12</v>
      </c>
      <c r="S234" s="14">
        <f t="shared" si="411"/>
        <v>13631.29</v>
      </c>
      <c r="T234" s="14">
        <f t="shared" si="412"/>
        <v>74927.88</v>
      </c>
    </row>
    <row r="235" spans="1:20" s="57" customFormat="1" ht="24.95" customHeight="1" x14ac:dyDescent="0.3">
      <c r="A235" s="24" t="s">
        <v>300</v>
      </c>
      <c r="B235" s="10"/>
      <c r="C235" s="10"/>
      <c r="D235" s="10"/>
      <c r="E235" s="10"/>
      <c r="F235" s="23"/>
      <c r="G235" s="23"/>
      <c r="H235" s="10"/>
      <c r="I235" s="10"/>
      <c r="J235" s="10"/>
      <c r="K235" s="10"/>
      <c r="L235" s="10"/>
      <c r="M235" s="33"/>
      <c r="N235" s="10"/>
      <c r="O235" s="10"/>
      <c r="P235" s="10"/>
      <c r="Q235" s="10"/>
      <c r="R235" s="10"/>
      <c r="S235" s="10"/>
      <c r="T235" s="10"/>
    </row>
    <row r="236" spans="1:20" s="11" customFormat="1" ht="24.95" customHeight="1" x14ac:dyDescent="0.25">
      <c r="A236" s="9">
        <v>189</v>
      </c>
      <c r="B236" s="12" t="s">
        <v>375</v>
      </c>
      <c r="C236" s="8" t="s">
        <v>376</v>
      </c>
      <c r="D236" s="9" t="s">
        <v>21</v>
      </c>
      <c r="E236" s="18" t="s">
        <v>124</v>
      </c>
      <c r="F236" s="13">
        <v>45070</v>
      </c>
      <c r="G236" s="13">
        <v>45254</v>
      </c>
      <c r="H236" s="14">
        <v>130000</v>
      </c>
      <c r="I236" s="14">
        <v>19162.12</v>
      </c>
      <c r="J236" s="14">
        <v>0</v>
      </c>
      <c r="K236" s="14">
        <f t="shared" ref="K236" si="413">H236*2.87%</f>
        <v>3731</v>
      </c>
      <c r="L236" s="14">
        <f t="shared" ref="L236" si="414">H236*7.1%</f>
        <v>9230</v>
      </c>
      <c r="M236" s="66">
        <v>860.29</v>
      </c>
      <c r="N236" s="14">
        <f t="shared" ref="N236" si="415">H236*3.04%</f>
        <v>3952</v>
      </c>
      <c r="O236" s="14">
        <f t="shared" ref="O236" si="416">H236*7.09%</f>
        <v>9217</v>
      </c>
      <c r="P236" s="14">
        <f t="shared" ref="P236" si="417">K236+L236+M236+N236+O236</f>
        <v>26990.29</v>
      </c>
      <c r="Q236" s="14">
        <f t="shared" ref="Q236" si="418">J236</f>
        <v>0</v>
      </c>
      <c r="R236" s="14">
        <f t="shared" ref="R236" si="419">I236+K236+N236+Q236</f>
        <v>26845.119999999999</v>
      </c>
      <c r="S236" s="14">
        <f t="shared" ref="S236" si="420">L236+M236+O236</f>
        <v>19307.29</v>
      </c>
      <c r="T236" s="14">
        <f t="shared" ref="T236" si="421">H236-R236</f>
        <v>103154.88</v>
      </c>
    </row>
    <row r="237" spans="1:20" s="57" customFormat="1" ht="24.95" customHeight="1" x14ac:dyDescent="0.3">
      <c r="A237" s="24" t="s">
        <v>86</v>
      </c>
      <c r="B237" s="10"/>
      <c r="C237" s="10"/>
      <c r="D237" s="10"/>
      <c r="E237" s="10"/>
      <c r="F237" s="23"/>
      <c r="G237" s="23"/>
      <c r="H237" s="10"/>
      <c r="I237" s="10"/>
      <c r="J237" s="10"/>
      <c r="K237" s="10"/>
      <c r="L237" s="10"/>
      <c r="M237" s="33"/>
      <c r="N237" s="10"/>
      <c r="O237" s="10"/>
      <c r="P237" s="10"/>
      <c r="Q237" s="10"/>
      <c r="R237" s="10"/>
      <c r="S237" s="10"/>
      <c r="T237" s="10"/>
    </row>
    <row r="238" spans="1:20" s="11" customFormat="1" ht="24.95" customHeight="1" x14ac:dyDescent="0.25">
      <c r="A238" s="9">
        <v>190</v>
      </c>
      <c r="B238" s="12" t="s">
        <v>551</v>
      </c>
      <c r="C238" s="8" t="s">
        <v>27</v>
      </c>
      <c r="D238" s="9" t="s">
        <v>21</v>
      </c>
      <c r="E238" s="18" t="s">
        <v>123</v>
      </c>
      <c r="F238" s="13">
        <v>45138</v>
      </c>
      <c r="G238" s="13">
        <v>45322</v>
      </c>
      <c r="H238" s="14">
        <v>140000</v>
      </c>
      <c r="I238" s="14">
        <v>21514.37</v>
      </c>
      <c r="J238" s="14">
        <v>0</v>
      </c>
      <c r="K238" s="14">
        <f>H238*2.87%</f>
        <v>4018</v>
      </c>
      <c r="L238" s="14">
        <f>H238*7.1%</f>
        <v>9940</v>
      </c>
      <c r="M238" s="63">
        <v>860.29</v>
      </c>
      <c r="N238" s="14">
        <f>H238*3.04%</f>
        <v>4256</v>
      </c>
      <c r="O238" s="14">
        <f>H238*7.09%</f>
        <v>9926</v>
      </c>
      <c r="P238" s="14">
        <f>K238+L238+M238+N238+O238</f>
        <v>29000.29</v>
      </c>
      <c r="Q238" s="14">
        <v>12646</v>
      </c>
      <c r="R238" s="14">
        <f>I238+K238+N238+Q238</f>
        <v>42434.37</v>
      </c>
      <c r="S238" s="14">
        <f>L238+M238+O238</f>
        <v>20726.29</v>
      </c>
      <c r="T238" s="14">
        <f>H238-R238</f>
        <v>97565.63</v>
      </c>
    </row>
    <row r="239" spans="1:20" s="11" customFormat="1" ht="24.95" customHeight="1" x14ac:dyDescent="0.25">
      <c r="A239" s="34">
        <v>191</v>
      </c>
      <c r="B239" s="12" t="s">
        <v>229</v>
      </c>
      <c r="C239" s="8" t="s">
        <v>230</v>
      </c>
      <c r="D239" s="9" t="s">
        <v>21</v>
      </c>
      <c r="E239" s="18" t="s">
        <v>124</v>
      </c>
      <c r="F239" s="13">
        <v>45047</v>
      </c>
      <c r="G239" s="13">
        <v>45231</v>
      </c>
      <c r="H239" s="14">
        <v>60000</v>
      </c>
      <c r="I239" s="14">
        <v>3486.68</v>
      </c>
      <c r="J239" s="14">
        <v>0</v>
      </c>
      <c r="K239" s="14">
        <f>H239*2.87%</f>
        <v>1722</v>
      </c>
      <c r="L239" s="14">
        <f>H239*7.1%</f>
        <v>4260</v>
      </c>
      <c r="M239" s="14">
        <f t="shared" ref="M239" si="422">H239*1.15%</f>
        <v>690</v>
      </c>
      <c r="N239" s="14">
        <f>H239*3.04%</f>
        <v>1824</v>
      </c>
      <c r="O239" s="14">
        <f>H239*7.09%</f>
        <v>4254</v>
      </c>
      <c r="P239" s="14">
        <f>K239+L239+M239+N239+O239</f>
        <v>12750</v>
      </c>
      <c r="Q239" s="14">
        <f>J239</f>
        <v>0</v>
      </c>
      <c r="R239" s="14">
        <f>I239+K239+N239+Q239</f>
        <v>7032.68</v>
      </c>
      <c r="S239" s="14">
        <f>L239+M239+O239</f>
        <v>9204</v>
      </c>
      <c r="T239" s="14">
        <f>H239-R239</f>
        <v>52967.32</v>
      </c>
    </row>
    <row r="240" spans="1:20" s="11" customFormat="1" ht="24.95" customHeight="1" x14ac:dyDescent="0.25">
      <c r="A240" s="9">
        <v>192</v>
      </c>
      <c r="B240" s="12" t="s">
        <v>202</v>
      </c>
      <c r="C240" s="8" t="s">
        <v>203</v>
      </c>
      <c r="D240" s="9" t="s">
        <v>21</v>
      </c>
      <c r="E240" s="18" t="s">
        <v>123</v>
      </c>
      <c r="F240" s="13">
        <v>45139</v>
      </c>
      <c r="G240" s="13">
        <v>45323</v>
      </c>
      <c r="H240" s="14">
        <v>80000</v>
      </c>
      <c r="I240" s="14">
        <v>7400.87</v>
      </c>
      <c r="J240" s="14">
        <v>0</v>
      </c>
      <c r="K240" s="14">
        <f>H240*2.87%</f>
        <v>2296</v>
      </c>
      <c r="L240" s="14">
        <f>H240*7.1%</f>
        <v>5680</v>
      </c>
      <c r="M240" s="63">
        <v>860.29</v>
      </c>
      <c r="N240" s="14">
        <f>H240*3.04%</f>
        <v>2432</v>
      </c>
      <c r="O240" s="14">
        <f>H240*7.09%</f>
        <v>5672</v>
      </c>
      <c r="P240" s="14">
        <f>K240+L240+M240+N240+O240</f>
        <v>16940.29</v>
      </c>
      <c r="Q240" s="14">
        <f>J240</f>
        <v>0</v>
      </c>
      <c r="R240" s="14">
        <f>I240+K240+N240+Q240</f>
        <v>12128.87</v>
      </c>
      <c r="S240" s="14">
        <f>L240+M240+O240</f>
        <v>12212.29</v>
      </c>
      <c r="T240" s="14">
        <f>H240-R240</f>
        <v>67871.13</v>
      </c>
    </row>
    <row r="241" spans="1:20" s="57" customFormat="1" ht="24.95" customHeight="1" x14ac:dyDescent="0.3">
      <c r="A241" s="38" t="s">
        <v>301</v>
      </c>
      <c r="B241" s="10"/>
      <c r="C241" s="10"/>
      <c r="D241" s="10"/>
      <c r="E241" s="10"/>
      <c r="F241" s="23"/>
      <c r="G241" s="23"/>
      <c r="H241" s="10"/>
      <c r="I241" s="10"/>
      <c r="J241" s="10"/>
      <c r="K241" s="10"/>
      <c r="L241" s="10"/>
      <c r="M241" s="33"/>
      <c r="N241" s="10"/>
      <c r="O241" s="10"/>
      <c r="P241" s="10"/>
      <c r="Q241" s="10"/>
      <c r="R241" s="10"/>
      <c r="S241" s="10"/>
      <c r="T241" s="10"/>
    </row>
    <row r="242" spans="1:20" s="11" customFormat="1" ht="24.95" customHeight="1" x14ac:dyDescent="0.25">
      <c r="A242" s="9">
        <v>193</v>
      </c>
      <c r="B242" s="12" t="s">
        <v>280</v>
      </c>
      <c r="C242" s="54" t="s">
        <v>552</v>
      </c>
      <c r="D242" s="9" t="s">
        <v>21</v>
      </c>
      <c r="E242" s="9" t="s">
        <v>123</v>
      </c>
      <c r="F242" s="13">
        <v>45078</v>
      </c>
      <c r="G242" s="13">
        <v>45261</v>
      </c>
      <c r="H242" s="14">
        <v>170000</v>
      </c>
      <c r="I242" s="14">
        <v>28571.119999999999</v>
      </c>
      <c r="J242" s="14">
        <v>0</v>
      </c>
      <c r="K242" s="14">
        <f>H242*2.87%</f>
        <v>4879</v>
      </c>
      <c r="L242" s="14">
        <f>H242*7.1%</f>
        <v>12070</v>
      </c>
      <c r="M242" s="66">
        <v>860.29</v>
      </c>
      <c r="N242" s="14">
        <v>5168</v>
      </c>
      <c r="O242" s="15">
        <v>12053</v>
      </c>
      <c r="P242" s="14">
        <f t="shared" ref="P242" si="423">K242+L242+M242+N242+O242</f>
        <v>35030.29</v>
      </c>
      <c r="Q242" s="14">
        <f>J242</f>
        <v>0</v>
      </c>
      <c r="R242" s="14">
        <f t="shared" ref="R242" si="424">I242+K242+N242+Q242</f>
        <v>38618.120000000003</v>
      </c>
      <c r="S242" s="14">
        <f t="shared" ref="S242" si="425">L242+M242+O242</f>
        <v>24983.29</v>
      </c>
      <c r="T242" s="14">
        <f t="shared" ref="T242" si="426">H242-R242</f>
        <v>131381.88</v>
      </c>
    </row>
    <row r="243" spans="1:20" s="11" customFormat="1" ht="24.95" customHeight="1" x14ac:dyDescent="0.25">
      <c r="A243" s="9">
        <v>194</v>
      </c>
      <c r="B243" s="12" t="s">
        <v>175</v>
      </c>
      <c r="C243" s="54" t="s">
        <v>176</v>
      </c>
      <c r="D243" s="9" t="s">
        <v>21</v>
      </c>
      <c r="E243" s="9" t="s">
        <v>123</v>
      </c>
      <c r="F243" s="13">
        <v>45108</v>
      </c>
      <c r="G243" s="13">
        <v>45292</v>
      </c>
      <c r="H243" s="14">
        <v>140000</v>
      </c>
      <c r="I243" s="14">
        <v>21514.37</v>
      </c>
      <c r="J243" s="14">
        <v>0</v>
      </c>
      <c r="K243" s="14">
        <f>H243*2.87%</f>
        <v>4018</v>
      </c>
      <c r="L243" s="14">
        <f>H243*7.1%</f>
        <v>9940</v>
      </c>
      <c r="M243" s="66">
        <v>860.29</v>
      </c>
      <c r="N243" s="14">
        <f>H243*3.04%</f>
        <v>4256</v>
      </c>
      <c r="O243" s="14">
        <f>H243*7.09%</f>
        <v>9926</v>
      </c>
      <c r="P243" s="14">
        <f t="shared" ref="P243:P251" si="427">K243+L243+M243+N243+O243</f>
        <v>29000.29</v>
      </c>
      <c r="Q243" s="14">
        <f>J243</f>
        <v>0</v>
      </c>
      <c r="R243" s="14">
        <f t="shared" ref="R243:R251" si="428">I243+K243+N243+Q243</f>
        <v>29788.37</v>
      </c>
      <c r="S243" s="14">
        <f t="shared" ref="S243:S251" si="429">L243+M243+O243</f>
        <v>20726.29</v>
      </c>
      <c r="T243" s="14">
        <f t="shared" ref="T243:T251" si="430">H243-R243</f>
        <v>110211.63</v>
      </c>
    </row>
    <row r="244" spans="1:20" s="11" customFormat="1" ht="24.95" customHeight="1" x14ac:dyDescent="0.25">
      <c r="A244" s="9">
        <v>195</v>
      </c>
      <c r="B244" s="12" t="s">
        <v>228</v>
      </c>
      <c r="C244" s="8" t="s">
        <v>335</v>
      </c>
      <c r="D244" s="9" t="s">
        <v>21</v>
      </c>
      <c r="E244" s="18" t="s">
        <v>123</v>
      </c>
      <c r="F244" s="13">
        <v>45017</v>
      </c>
      <c r="G244" s="13">
        <v>45200</v>
      </c>
      <c r="H244" s="14">
        <v>110000</v>
      </c>
      <c r="I244" s="14">
        <v>14457.62</v>
      </c>
      <c r="J244" s="14">
        <v>0</v>
      </c>
      <c r="K244" s="14">
        <f t="shared" ref="K244" si="431">H244*2.87%</f>
        <v>3157</v>
      </c>
      <c r="L244" s="14">
        <f t="shared" ref="L244" si="432">H244*7.1%</f>
        <v>7810</v>
      </c>
      <c r="M244" s="66">
        <v>860.29</v>
      </c>
      <c r="N244" s="14">
        <f t="shared" ref="N244" si="433">H244*3.04%</f>
        <v>3344</v>
      </c>
      <c r="O244" s="14">
        <f t="shared" ref="O244" si="434">H244*7.09%</f>
        <v>7799</v>
      </c>
      <c r="P244" s="14">
        <f>K244+L244+M244+N244+O244</f>
        <v>22970.29</v>
      </c>
      <c r="Q244" s="14">
        <f>J244</f>
        <v>0</v>
      </c>
      <c r="R244" s="14">
        <f>I244+K244+N244+Q244</f>
        <v>20958.62</v>
      </c>
      <c r="S244" s="14">
        <f>L244+M244+O244</f>
        <v>16469.29</v>
      </c>
      <c r="T244" s="14">
        <f>H244-R244</f>
        <v>89041.38</v>
      </c>
    </row>
    <row r="245" spans="1:20" s="16" customFormat="1" ht="24.95" customHeight="1" x14ac:dyDescent="0.25">
      <c r="A245" s="9">
        <v>196</v>
      </c>
      <c r="B245" s="12" t="s">
        <v>100</v>
      </c>
      <c r="C245" s="8" t="s">
        <v>101</v>
      </c>
      <c r="D245" s="9" t="s">
        <v>21</v>
      </c>
      <c r="E245" s="18" t="s">
        <v>123</v>
      </c>
      <c r="F245" s="13">
        <v>45139</v>
      </c>
      <c r="G245" s="13">
        <v>45323</v>
      </c>
      <c r="H245" s="14">
        <v>90000</v>
      </c>
      <c r="I245" s="14">
        <v>9753.1200000000008</v>
      </c>
      <c r="J245" s="14">
        <v>0</v>
      </c>
      <c r="K245" s="14">
        <v>2583</v>
      </c>
      <c r="L245" s="14">
        <v>6390</v>
      </c>
      <c r="M245" s="66">
        <v>860.29</v>
      </c>
      <c r="N245" s="14">
        <v>2736</v>
      </c>
      <c r="O245" s="14">
        <v>6381</v>
      </c>
      <c r="P245" s="14">
        <f t="shared" si="427"/>
        <v>18950.29</v>
      </c>
      <c r="Q245" s="14">
        <f>J245</f>
        <v>0</v>
      </c>
      <c r="R245" s="14">
        <f t="shared" si="428"/>
        <v>15072.12</v>
      </c>
      <c r="S245" s="14">
        <f t="shared" si="429"/>
        <v>13631.29</v>
      </c>
      <c r="T245" s="14">
        <f t="shared" si="430"/>
        <v>74927.88</v>
      </c>
    </row>
    <row r="246" spans="1:20" s="16" customFormat="1" ht="24.95" customHeight="1" x14ac:dyDescent="0.25">
      <c r="A246" s="9">
        <v>197</v>
      </c>
      <c r="B246" s="12" t="s">
        <v>152</v>
      </c>
      <c r="C246" s="8" t="s">
        <v>339</v>
      </c>
      <c r="D246" s="9" t="s">
        <v>21</v>
      </c>
      <c r="E246" s="9" t="s">
        <v>123</v>
      </c>
      <c r="F246" s="13">
        <v>44986</v>
      </c>
      <c r="G246" s="13">
        <v>45170</v>
      </c>
      <c r="H246" s="15">
        <v>85000</v>
      </c>
      <c r="I246" s="15">
        <v>8576.99</v>
      </c>
      <c r="J246" s="15">
        <v>0</v>
      </c>
      <c r="K246" s="15">
        <f>H246*2.87%</f>
        <v>2439.5</v>
      </c>
      <c r="L246" s="14">
        <f>H246*7.1%</f>
        <v>6035</v>
      </c>
      <c r="M246" s="66">
        <v>860.29</v>
      </c>
      <c r="N246" s="15">
        <f>H246*3.04%</f>
        <v>2584</v>
      </c>
      <c r="O246" s="15">
        <f>H246*7.09%</f>
        <v>6026.5</v>
      </c>
      <c r="P246" s="14">
        <f>K246+L246+M246+N246+O246</f>
        <v>17945.29</v>
      </c>
      <c r="Q246" s="14">
        <v>0</v>
      </c>
      <c r="R246" s="14">
        <f>I246+K246+N246+Q246</f>
        <v>13600.49</v>
      </c>
      <c r="S246" s="14">
        <f>L246+M246+O246</f>
        <v>12921.79</v>
      </c>
      <c r="T246" s="14">
        <f>H246-R246</f>
        <v>71399.509999999995</v>
      </c>
    </row>
    <row r="247" spans="1:20" s="16" customFormat="1" ht="24.95" customHeight="1" x14ac:dyDescent="0.25">
      <c r="A247" s="9">
        <v>198</v>
      </c>
      <c r="B247" s="12" t="s">
        <v>149</v>
      </c>
      <c r="C247" s="8" t="s">
        <v>144</v>
      </c>
      <c r="D247" s="9" t="s">
        <v>21</v>
      </c>
      <c r="E247" s="9" t="s">
        <v>123</v>
      </c>
      <c r="F247" s="13">
        <v>45139</v>
      </c>
      <c r="G247" s="13">
        <v>45323</v>
      </c>
      <c r="H247" s="15">
        <v>72500</v>
      </c>
      <c r="I247" s="15">
        <v>5838.93</v>
      </c>
      <c r="J247" s="14">
        <v>0</v>
      </c>
      <c r="K247" s="15">
        <v>2080.75</v>
      </c>
      <c r="L247" s="14">
        <v>5147.5</v>
      </c>
      <c r="M247" s="66">
        <v>833.75</v>
      </c>
      <c r="N247" s="15">
        <v>2204</v>
      </c>
      <c r="O247" s="15">
        <v>5140.25</v>
      </c>
      <c r="P247" s="14">
        <f t="shared" ref="P247" si="435">K247+L247+M247+N247+O247</f>
        <v>15406.25</v>
      </c>
      <c r="Q247" s="14">
        <v>11646</v>
      </c>
      <c r="R247" s="14">
        <f t="shared" ref="R247" si="436">I247+K247+N247+Q247</f>
        <v>21769.68</v>
      </c>
      <c r="S247" s="14">
        <f t="shared" ref="S247" si="437">L247+M247+O247</f>
        <v>11121.5</v>
      </c>
      <c r="T247" s="14">
        <f t="shared" ref="T247" si="438">H247-R247</f>
        <v>50730.32</v>
      </c>
    </row>
    <row r="248" spans="1:20" s="16" customFormat="1" ht="24.95" customHeight="1" x14ac:dyDescent="0.25">
      <c r="A248" s="9">
        <v>199</v>
      </c>
      <c r="B248" s="12" t="s">
        <v>57</v>
      </c>
      <c r="C248" s="8" t="s">
        <v>58</v>
      </c>
      <c r="D248" s="9" t="s">
        <v>21</v>
      </c>
      <c r="E248" s="18" t="s">
        <v>123</v>
      </c>
      <c r="F248" s="13">
        <v>45010</v>
      </c>
      <c r="G248" s="13">
        <v>45194</v>
      </c>
      <c r="H248" s="15">
        <v>48000</v>
      </c>
      <c r="I248" s="14">
        <v>1335.11</v>
      </c>
      <c r="J248" s="14">
        <v>0</v>
      </c>
      <c r="K248" s="14">
        <f>H248*2.87%</f>
        <v>1377.6</v>
      </c>
      <c r="L248" s="14">
        <f>H248*7.1%</f>
        <v>3408</v>
      </c>
      <c r="M248" s="36">
        <f t="shared" ref="M248" si="439">H248*1.15%</f>
        <v>552</v>
      </c>
      <c r="N248" s="14">
        <f>H248*3.04%</f>
        <v>1459.2</v>
      </c>
      <c r="O248" s="14">
        <f>H248*7.09%</f>
        <v>3403.2</v>
      </c>
      <c r="P248" s="14">
        <f t="shared" ref="P248:P249" si="440">K248+L248+M248+N248+O248</f>
        <v>10200</v>
      </c>
      <c r="Q248" s="14">
        <v>11940.95</v>
      </c>
      <c r="R248" s="14">
        <f t="shared" ref="R248:R249" si="441">I248+K248+N248+Q248</f>
        <v>16112.86</v>
      </c>
      <c r="S248" s="14">
        <f t="shared" ref="S248:S249" si="442">L248+M248+O248</f>
        <v>7363.2</v>
      </c>
      <c r="T248" s="14">
        <f t="shared" ref="T248:T249" si="443">H248-R248</f>
        <v>31887.14</v>
      </c>
    </row>
    <row r="249" spans="1:20" s="16" customFormat="1" ht="24.95" customHeight="1" x14ac:dyDescent="0.25">
      <c r="A249" s="9">
        <v>200</v>
      </c>
      <c r="B249" s="12" t="s">
        <v>156</v>
      </c>
      <c r="C249" s="8" t="s">
        <v>339</v>
      </c>
      <c r="D249" s="9" t="s">
        <v>21</v>
      </c>
      <c r="E249" s="9" t="s">
        <v>123</v>
      </c>
      <c r="F249" s="13">
        <v>44986</v>
      </c>
      <c r="G249" s="13">
        <v>45170</v>
      </c>
      <c r="H249" s="14">
        <v>75000</v>
      </c>
      <c r="I249" s="14">
        <v>6309.38</v>
      </c>
      <c r="J249" s="14">
        <v>0</v>
      </c>
      <c r="K249" s="14">
        <v>2152.5</v>
      </c>
      <c r="L249" s="14">
        <v>5325</v>
      </c>
      <c r="M249" s="66">
        <v>860.29</v>
      </c>
      <c r="N249" s="14">
        <v>2280</v>
      </c>
      <c r="O249" s="14">
        <v>5317.5</v>
      </c>
      <c r="P249" s="14">
        <f t="shared" si="440"/>
        <v>15935.29</v>
      </c>
      <c r="Q249" s="14">
        <f t="shared" ref="Q249" si="444">J249</f>
        <v>0</v>
      </c>
      <c r="R249" s="14">
        <f t="shared" si="441"/>
        <v>10741.88</v>
      </c>
      <c r="S249" s="14">
        <f t="shared" si="442"/>
        <v>11502.79</v>
      </c>
      <c r="T249" s="14">
        <f t="shared" si="443"/>
        <v>64258.12</v>
      </c>
    </row>
    <row r="250" spans="1:20" s="16" customFormat="1" ht="24.95" customHeight="1" x14ac:dyDescent="0.25">
      <c r="A250" s="9">
        <v>201</v>
      </c>
      <c r="B250" s="12" t="s">
        <v>196</v>
      </c>
      <c r="C250" s="8" t="s">
        <v>157</v>
      </c>
      <c r="D250" s="9" t="s">
        <v>21</v>
      </c>
      <c r="E250" s="18" t="s">
        <v>124</v>
      </c>
      <c r="F250" s="13">
        <v>45140</v>
      </c>
      <c r="G250" s="13">
        <v>45324</v>
      </c>
      <c r="H250" s="14">
        <v>43000</v>
      </c>
      <c r="I250" s="14">
        <v>866.06</v>
      </c>
      <c r="J250" s="14">
        <v>0</v>
      </c>
      <c r="K250" s="14">
        <f t="shared" ref="K250:K256" si="445">H250*2.87%</f>
        <v>1234.0999999999999</v>
      </c>
      <c r="L250" s="14">
        <f t="shared" ref="L250:L256" si="446">H250*7.1%</f>
        <v>3053</v>
      </c>
      <c r="M250" s="36">
        <f t="shared" ref="M250:M256" si="447">H250*1.15%</f>
        <v>494.5</v>
      </c>
      <c r="N250" s="14">
        <f t="shared" ref="N250:N256" si="448">H250*3.04%</f>
        <v>1307.2</v>
      </c>
      <c r="O250" s="14">
        <f t="shared" ref="O250:O256" si="449">H250*7.09%</f>
        <v>3048.7</v>
      </c>
      <c r="P250" s="14">
        <f t="shared" si="427"/>
        <v>9137.5</v>
      </c>
      <c r="Q250" s="14">
        <f t="shared" ref="Q250" si="450">J250</f>
        <v>0</v>
      </c>
      <c r="R250" s="14">
        <f t="shared" si="428"/>
        <v>3407.36</v>
      </c>
      <c r="S250" s="14">
        <f t="shared" si="429"/>
        <v>6596.2</v>
      </c>
      <c r="T250" s="14">
        <f t="shared" si="430"/>
        <v>39592.639999999999</v>
      </c>
    </row>
    <row r="251" spans="1:20" s="16" customFormat="1" ht="24.95" customHeight="1" x14ac:dyDescent="0.25">
      <c r="A251" s="9">
        <v>202</v>
      </c>
      <c r="B251" s="12" t="s">
        <v>197</v>
      </c>
      <c r="C251" s="8" t="s">
        <v>157</v>
      </c>
      <c r="D251" s="9" t="s">
        <v>21</v>
      </c>
      <c r="E251" s="9" t="s">
        <v>123</v>
      </c>
      <c r="F251" s="13">
        <v>45142</v>
      </c>
      <c r="G251" s="13">
        <v>45326</v>
      </c>
      <c r="H251" s="15">
        <v>48000</v>
      </c>
      <c r="I251" s="14">
        <v>1571.73</v>
      </c>
      <c r="J251" s="14">
        <v>0</v>
      </c>
      <c r="K251" s="14">
        <f t="shared" si="445"/>
        <v>1377.6</v>
      </c>
      <c r="L251" s="14">
        <f t="shared" si="446"/>
        <v>3408</v>
      </c>
      <c r="M251" s="36">
        <f t="shared" si="447"/>
        <v>552</v>
      </c>
      <c r="N251" s="14">
        <f t="shared" si="448"/>
        <v>1459.2</v>
      </c>
      <c r="O251" s="14">
        <f t="shared" si="449"/>
        <v>3403.2</v>
      </c>
      <c r="P251" s="14">
        <f t="shared" si="427"/>
        <v>10200</v>
      </c>
      <c r="Q251" s="14">
        <v>0</v>
      </c>
      <c r="R251" s="14">
        <f t="shared" si="428"/>
        <v>4408.53</v>
      </c>
      <c r="S251" s="14">
        <f t="shared" si="429"/>
        <v>7363.2</v>
      </c>
      <c r="T251" s="14">
        <f t="shared" si="430"/>
        <v>43591.47</v>
      </c>
    </row>
    <row r="252" spans="1:20" s="16" customFormat="1" ht="24.95" customHeight="1" x14ac:dyDescent="0.25">
      <c r="A252" s="9">
        <v>203</v>
      </c>
      <c r="B252" s="12" t="s">
        <v>200</v>
      </c>
      <c r="C252" s="8" t="s">
        <v>157</v>
      </c>
      <c r="D252" s="9" t="s">
        <v>21</v>
      </c>
      <c r="E252" s="18" t="s">
        <v>124</v>
      </c>
      <c r="F252" s="62">
        <v>45139</v>
      </c>
      <c r="G252" s="13">
        <v>45323</v>
      </c>
      <c r="H252" s="15">
        <v>48000</v>
      </c>
      <c r="I252" s="14">
        <v>1571.73</v>
      </c>
      <c r="J252" s="14">
        <v>0</v>
      </c>
      <c r="K252" s="14">
        <f t="shared" si="445"/>
        <v>1377.6</v>
      </c>
      <c r="L252" s="14">
        <f t="shared" si="446"/>
        <v>3408</v>
      </c>
      <c r="M252" s="36">
        <f t="shared" si="447"/>
        <v>552</v>
      </c>
      <c r="N252" s="14">
        <f t="shared" si="448"/>
        <v>1459.2</v>
      </c>
      <c r="O252" s="14">
        <f t="shared" si="449"/>
        <v>3403.2</v>
      </c>
      <c r="P252" s="14">
        <f t="shared" ref="P252" si="451">K252+L252+M252+N252+O252</f>
        <v>10200</v>
      </c>
      <c r="Q252" s="14">
        <v>15046</v>
      </c>
      <c r="R252" s="14">
        <f t="shared" ref="R252" si="452">I252+K252+N252+Q252</f>
        <v>19454.53</v>
      </c>
      <c r="S252" s="14">
        <f t="shared" ref="S252" si="453">L252+M252+O252</f>
        <v>7363.2</v>
      </c>
      <c r="T252" s="14">
        <f t="shared" ref="T252" si="454">H252-R252</f>
        <v>28545.47</v>
      </c>
    </row>
    <row r="253" spans="1:20" s="16" customFormat="1" ht="24.95" customHeight="1" x14ac:dyDescent="0.25">
      <c r="A253" s="9">
        <v>204</v>
      </c>
      <c r="B253" s="12" t="s">
        <v>288</v>
      </c>
      <c r="C253" s="8" t="s">
        <v>339</v>
      </c>
      <c r="D253" s="9" t="s">
        <v>21</v>
      </c>
      <c r="E253" s="18" t="s">
        <v>123</v>
      </c>
      <c r="F253" s="13">
        <v>45150</v>
      </c>
      <c r="G253" s="13">
        <v>45334</v>
      </c>
      <c r="H253" s="14">
        <v>60000</v>
      </c>
      <c r="I253" s="14">
        <v>3486.68</v>
      </c>
      <c r="J253" s="14">
        <v>0</v>
      </c>
      <c r="K253" s="14">
        <f t="shared" si="445"/>
        <v>1722</v>
      </c>
      <c r="L253" s="14">
        <f t="shared" si="446"/>
        <v>4260</v>
      </c>
      <c r="M253" s="36">
        <f t="shared" si="447"/>
        <v>690</v>
      </c>
      <c r="N253" s="14">
        <f t="shared" si="448"/>
        <v>1824</v>
      </c>
      <c r="O253" s="14">
        <f t="shared" si="449"/>
        <v>4254</v>
      </c>
      <c r="P253" s="14">
        <f>K253+L253+M253+N253+O253</f>
        <v>12750</v>
      </c>
      <c r="Q253" s="14">
        <f>J253</f>
        <v>0</v>
      </c>
      <c r="R253" s="14">
        <f>I253+K253+N253+Q253</f>
        <v>7032.68</v>
      </c>
      <c r="S253" s="14">
        <f>L253+M253+O253</f>
        <v>9204</v>
      </c>
      <c r="T253" s="14">
        <f>H253-R253</f>
        <v>52967.32</v>
      </c>
    </row>
    <row r="254" spans="1:20" s="16" customFormat="1" ht="24.95" customHeight="1" x14ac:dyDescent="0.25">
      <c r="A254" s="9">
        <v>205</v>
      </c>
      <c r="B254" s="12" t="s">
        <v>306</v>
      </c>
      <c r="C254" s="8" t="s">
        <v>495</v>
      </c>
      <c r="D254" s="9" t="s">
        <v>21</v>
      </c>
      <c r="E254" s="18" t="s">
        <v>123</v>
      </c>
      <c r="F254" s="13">
        <v>44991</v>
      </c>
      <c r="G254" s="13">
        <v>45175</v>
      </c>
      <c r="H254" s="14">
        <v>43000</v>
      </c>
      <c r="I254" s="14">
        <v>866.06</v>
      </c>
      <c r="J254" s="14">
        <v>0</v>
      </c>
      <c r="K254" s="14">
        <f t="shared" si="445"/>
        <v>1234.0999999999999</v>
      </c>
      <c r="L254" s="14">
        <f t="shared" si="446"/>
        <v>3053</v>
      </c>
      <c r="M254" s="36">
        <f t="shared" si="447"/>
        <v>494.5</v>
      </c>
      <c r="N254" s="14">
        <f t="shared" si="448"/>
        <v>1307.2</v>
      </c>
      <c r="O254" s="14">
        <f t="shared" si="449"/>
        <v>3048.7</v>
      </c>
      <c r="P254" s="14">
        <f t="shared" ref="P254" si="455">K254+L254+M254+N254+O254</f>
        <v>9137.5</v>
      </c>
      <c r="Q254" s="14">
        <v>0</v>
      </c>
      <c r="R254" s="14">
        <f t="shared" ref="R254" si="456">I254+K254+N254+Q254</f>
        <v>3407.36</v>
      </c>
      <c r="S254" s="14">
        <f t="shared" ref="S254" si="457">L254+M254+O254</f>
        <v>6596.2</v>
      </c>
      <c r="T254" s="14">
        <f t="shared" ref="T254" si="458">H254-R254</f>
        <v>39592.639999999999</v>
      </c>
    </row>
    <row r="255" spans="1:20" s="16" customFormat="1" ht="24.95" customHeight="1" x14ac:dyDescent="0.25">
      <c r="A255" s="9">
        <v>206</v>
      </c>
      <c r="B255" s="12" t="s">
        <v>414</v>
      </c>
      <c r="C255" s="8" t="s">
        <v>415</v>
      </c>
      <c r="D255" s="9" t="s">
        <v>21</v>
      </c>
      <c r="E255" s="18" t="s">
        <v>123</v>
      </c>
      <c r="F255" s="13">
        <v>45139</v>
      </c>
      <c r="G255" s="13">
        <v>45323</v>
      </c>
      <c r="H255" s="14">
        <v>43000</v>
      </c>
      <c r="I255" s="14">
        <v>866.06</v>
      </c>
      <c r="J255" s="14">
        <v>0</v>
      </c>
      <c r="K255" s="14">
        <f t="shared" si="445"/>
        <v>1234.0999999999999</v>
      </c>
      <c r="L255" s="14">
        <f t="shared" si="446"/>
        <v>3053</v>
      </c>
      <c r="M255" s="36">
        <f t="shared" si="447"/>
        <v>494.5</v>
      </c>
      <c r="N255" s="14">
        <f t="shared" si="448"/>
        <v>1307.2</v>
      </c>
      <c r="O255" s="14">
        <f t="shared" si="449"/>
        <v>3048.7</v>
      </c>
      <c r="P255" s="14">
        <f t="shared" ref="P255:P256" si="459">K255+L255+M255+N255+O255</f>
        <v>9137.5</v>
      </c>
      <c r="Q255" s="14">
        <v>0</v>
      </c>
      <c r="R255" s="14">
        <f t="shared" ref="R255:R256" si="460">I255+K255+N255+Q255</f>
        <v>3407.36</v>
      </c>
      <c r="S255" s="14">
        <f t="shared" ref="S255:S256" si="461">L255+M255+O255</f>
        <v>6596.2</v>
      </c>
      <c r="T255" s="14">
        <f t="shared" ref="T255:T256" si="462">H255-R255</f>
        <v>39592.639999999999</v>
      </c>
    </row>
    <row r="256" spans="1:20" s="16" customFormat="1" ht="24.95" customHeight="1" x14ac:dyDescent="0.25">
      <c r="A256" s="9">
        <v>207</v>
      </c>
      <c r="B256" s="59" t="s">
        <v>445</v>
      </c>
      <c r="C256" s="60" t="s">
        <v>307</v>
      </c>
      <c r="D256" s="61" t="s">
        <v>21</v>
      </c>
      <c r="E256" s="64" t="s">
        <v>123</v>
      </c>
      <c r="F256" s="62">
        <v>44986</v>
      </c>
      <c r="G256" s="62">
        <v>45170</v>
      </c>
      <c r="H256" s="63">
        <v>45000</v>
      </c>
      <c r="I256" s="63">
        <v>1148.33</v>
      </c>
      <c r="J256" s="63">
        <v>0</v>
      </c>
      <c r="K256" s="63">
        <f t="shared" si="445"/>
        <v>1291.5</v>
      </c>
      <c r="L256" s="63">
        <f t="shared" si="446"/>
        <v>3195</v>
      </c>
      <c r="M256" s="36">
        <f t="shared" si="447"/>
        <v>517.5</v>
      </c>
      <c r="N256" s="63">
        <f t="shared" si="448"/>
        <v>1368</v>
      </c>
      <c r="O256" s="63">
        <f t="shared" si="449"/>
        <v>3190.5</v>
      </c>
      <c r="P256" s="63">
        <f t="shared" si="459"/>
        <v>9562.5</v>
      </c>
      <c r="Q256" s="63">
        <f>J256</f>
        <v>0</v>
      </c>
      <c r="R256" s="63">
        <f t="shared" si="460"/>
        <v>3807.83</v>
      </c>
      <c r="S256" s="63">
        <f t="shared" si="461"/>
        <v>6903</v>
      </c>
      <c r="T256" s="63">
        <f t="shared" si="462"/>
        <v>41192.17</v>
      </c>
    </row>
    <row r="257" spans="1:20" s="58" customFormat="1" ht="24.95" customHeight="1" x14ac:dyDescent="0.3">
      <c r="A257" s="24" t="s">
        <v>416</v>
      </c>
      <c r="B257" s="10"/>
      <c r="C257" s="10"/>
      <c r="D257" s="10"/>
      <c r="E257" s="10"/>
      <c r="F257" s="23"/>
      <c r="G257" s="23"/>
      <c r="H257" s="10"/>
      <c r="I257" s="10"/>
      <c r="J257" s="10"/>
      <c r="K257" s="10"/>
      <c r="L257" s="10"/>
      <c r="M257" s="33"/>
      <c r="N257" s="10"/>
      <c r="O257" s="10"/>
      <c r="P257" s="10"/>
      <c r="Q257" s="10"/>
      <c r="R257" s="10"/>
      <c r="S257" s="10"/>
      <c r="T257" s="10"/>
    </row>
    <row r="258" spans="1:20" s="16" customFormat="1" ht="24.95" customHeight="1" x14ac:dyDescent="0.25">
      <c r="A258" s="9">
        <v>208</v>
      </c>
      <c r="B258" s="12" t="s">
        <v>417</v>
      </c>
      <c r="C258" s="8" t="s">
        <v>418</v>
      </c>
      <c r="D258" s="9" t="s">
        <v>21</v>
      </c>
      <c r="E258" s="18" t="s">
        <v>123</v>
      </c>
      <c r="F258" s="13">
        <v>45139</v>
      </c>
      <c r="G258" s="13">
        <v>45323</v>
      </c>
      <c r="H258" s="14">
        <v>45000</v>
      </c>
      <c r="I258" s="14">
        <v>1148.33</v>
      </c>
      <c r="J258" s="14">
        <v>0</v>
      </c>
      <c r="K258" s="14">
        <f t="shared" ref="K258" si="463">H258*2.87%</f>
        <v>1291.5</v>
      </c>
      <c r="L258" s="14">
        <f t="shared" ref="L258" si="464">H258*7.1%</f>
        <v>3195</v>
      </c>
      <c r="M258" s="36">
        <f t="shared" ref="M258" si="465">H258*1.15%</f>
        <v>517.5</v>
      </c>
      <c r="N258" s="14">
        <f t="shared" ref="N258" si="466">H258*3.04%</f>
        <v>1368</v>
      </c>
      <c r="O258" s="14">
        <f t="shared" ref="O258" si="467">H258*7.09%</f>
        <v>3190.5</v>
      </c>
      <c r="P258" s="14">
        <f t="shared" ref="P258" si="468">K258+L258+M258+N258+O258</f>
        <v>9562.5</v>
      </c>
      <c r="Q258" s="14">
        <f>J258</f>
        <v>0</v>
      </c>
      <c r="R258" s="14">
        <f t="shared" ref="R258" si="469">I258+K258+N258+Q258</f>
        <v>3807.83</v>
      </c>
      <c r="S258" s="14">
        <f t="shared" ref="S258" si="470">L258+M258+O258</f>
        <v>6903</v>
      </c>
      <c r="T258" s="14">
        <f t="shared" ref="T258" si="471">H258-R258</f>
        <v>41192.17</v>
      </c>
    </row>
    <row r="259" spans="1:20" s="16" customFormat="1" ht="24.95" customHeight="1" x14ac:dyDescent="0.3">
      <c r="A259" s="24" t="s">
        <v>447</v>
      </c>
      <c r="B259" s="10"/>
      <c r="C259" s="10"/>
      <c r="D259" s="10"/>
      <c r="E259" s="10"/>
      <c r="F259" s="23"/>
      <c r="G259" s="23"/>
      <c r="H259" s="10"/>
      <c r="I259" s="10"/>
      <c r="J259" s="10"/>
      <c r="K259" s="10"/>
      <c r="L259" s="10"/>
      <c r="M259" s="33"/>
      <c r="N259" s="10"/>
      <c r="O259" s="10"/>
      <c r="P259" s="10"/>
      <c r="Q259" s="10"/>
      <c r="R259" s="10"/>
      <c r="S259" s="10"/>
      <c r="T259" s="10"/>
    </row>
    <row r="260" spans="1:20" s="16" customFormat="1" ht="24.95" customHeight="1" x14ac:dyDescent="0.25">
      <c r="A260" s="34">
        <v>209</v>
      </c>
      <c r="B260" s="12" t="s">
        <v>211</v>
      </c>
      <c r="C260" s="8" t="s">
        <v>335</v>
      </c>
      <c r="D260" s="9" t="s">
        <v>21</v>
      </c>
      <c r="E260" s="18" t="s">
        <v>123</v>
      </c>
      <c r="F260" s="13">
        <v>44986</v>
      </c>
      <c r="G260" s="13">
        <v>45170</v>
      </c>
      <c r="H260" s="63">
        <v>115000</v>
      </c>
      <c r="I260" s="63">
        <v>15633.74</v>
      </c>
      <c r="J260" s="63">
        <v>0</v>
      </c>
      <c r="K260" s="63">
        <v>3300.5</v>
      </c>
      <c r="L260" s="63">
        <v>8165</v>
      </c>
      <c r="M260" s="66">
        <v>860.29</v>
      </c>
      <c r="N260" s="63">
        <v>3496</v>
      </c>
      <c r="O260" s="63">
        <v>8153.5</v>
      </c>
      <c r="P260" s="63">
        <f>K260+L260+M260+N260+O260</f>
        <v>23975.29</v>
      </c>
      <c r="Q260" s="63">
        <f>J260</f>
        <v>0</v>
      </c>
      <c r="R260" s="63">
        <f>I260+K260+N260+Q260</f>
        <v>22430.240000000002</v>
      </c>
      <c r="S260" s="63">
        <f>L260+M260+O260</f>
        <v>17178.79</v>
      </c>
      <c r="T260" s="63">
        <f>H260-R260</f>
        <v>92569.76</v>
      </c>
    </row>
    <row r="261" spans="1:20" s="57" customFormat="1" ht="24.95" customHeight="1" x14ac:dyDescent="0.3">
      <c r="A261" s="24" t="s">
        <v>302</v>
      </c>
      <c r="B261" s="10"/>
      <c r="C261" s="10"/>
      <c r="D261" s="10"/>
      <c r="E261" s="10"/>
      <c r="F261" s="23"/>
      <c r="G261" s="23"/>
      <c r="H261" s="10"/>
      <c r="I261" s="10"/>
      <c r="J261" s="10"/>
      <c r="K261" s="10"/>
      <c r="L261" s="10"/>
      <c r="M261" s="33"/>
      <c r="N261" s="10"/>
      <c r="O261" s="10"/>
      <c r="P261" s="10"/>
      <c r="Q261" s="10"/>
      <c r="R261" s="10"/>
      <c r="S261" s="10"/>
      <c r="T261" s="10"/>
    </row>
    <row r="262" spans="1:20" s="16" customFormat="1" ht="24.95" customHeight="1" x14ac:dyDescent="0.25">
      <c r="A262" s="9">
        <v>210</v>
      </c>
      <c r="B262" s="12" t="s">
        <v>553</v>
      </c>
      <c r="C262" s="21" t="s">
        <v>554</v>
      </c>
      <c r="D262" s="9" t="s">
        <v>21</v>
      </c>
      <c r="E262" s="9" t="s">
        <v>124</v>
      </c>
      <c r="F262" s="13">
        <v>45139</v>
      </c>
      <c r="G262" s="13">
        <v>45323</v>
      </c>
      <c r="H262" s="14">
        <v>170000</v>
      </c>
      <c r="I262" s="14">
        <v>28571.119999999999</v>
      </c>
      <c r="J262" s="14">
        <v>0</v>
      </c>
      <c r="K262" s="14">
        <f>H262*2.87%</f>
        <v>4879</v>
      </c>
      <c r="L262" s="14">
        <f>H262*7.1%</f>
        <v>12070</v>
      </c>
      <c r="M262" s="66">
        <v>860.29</v>
      </c>
      <c r="N262" s="14">
        <v>5168</v>
      </c>
      <c r="O262" s="15">
        <v>12053</v>
      </c>
      <c r="P262" s="14">
        <f t="shared" ref="P262:P282" si="472">K262+L262+M262+N262+O262</f>
        <v>35030.29</v>
      </c>
      <c r="Q262" s="14">
        <f>J262</f>
        <v>0</v>
      </c>
      <c r="R262" s="14">
        <f t="shared" ref="R262:R282" si="473">I262+K262+N262+Q262</f>
        <v>38618.120000000003</v>
      </c>
      <c r="S262" s="14">
        <f t="shared" ref="S262:S282" si="474">L262+M262+O262</f>
        <v>24983.29</v>
      </c>
      <c r="T262" s="14">
        <f t="shared" ref="T262:T282" si="475">H262-R262</f>
        <v>131381.88</v>
      </c>
    </row>
    <row r="263" spans="1:20" s="58" customFormat="1" ht="24.95" customHeight="1" x14ac:dyDescent="0.3">
      <c r="A263" s="24" t="s">
        <v>63</v>
      </c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s="16" customFormat="1" ht="24.95" customHeight="1" x14ac:dyDescent="0.25">
      <c r="A264" s="9">
        <v>211</v>
      </c>
      <c r="B264" s="12" t="s">
        <v>329</v>
      </c>
      <c r="C264" s="8" t="s">
        <v>380</v>
      </c>
      <c r="D264" s="9" t="s">
        <v>21</v>
      </c>
      <c r="E264" s="18" t="s">
        <v>124</v>
      </c>
      <c r="F264" s="13">
        <v>44986</v>
      </c>
      <c r="G264" s="13">
        <v>45170</v>
      </c>
      <c r="H264" s="14">
        <v>131000</v>
      </c>
      <c r="I264" s="14">
        <v>19397.34</v>
      </c>
      <c r="J264" s="14">
        <v>0</v>
      </c>
      <c r="K264" s="14">
        <f>H264*2.87%</f>
        <v>3759.7</v>
      </c>
      <c r="L264" s="14">
        <f>H264*7.1%</f>
        <v>9301</v>
      </c>
      <c r="M264" s="66">
        <v>860.29</v>
      </c>
      <c r="N264" s="14">
        <f>H264*3.04%</f>
        <v>3982.4</v>
      </c>
      <c r="O264" s="14">
        <f>H264*7.09%</f>
        <v>9287.9</v>
      </c>
      <c r="P264" s="14">
        <f>K264+L264+M264+N264+O264</f>
        <v>27191.29</v>
      </c>
      <c r="Q264" s="14">
        <f>J264</f>
        <v>0</v>
      </c>
      <c r="R264" s="14">
        <f>I264+K264+N264+Q264</f>
        <v>27139.439999999999</v>
      </c>
      <c r="S264" s="14">
        <f>L264+M264+O264</f>
        <v>19449.189999999999</v>
      </c>
      <c r="T264" s="14">
        <f>H264-R264</f>
        <v>103860.56</v>
      </c>
    </row>
    <row r="265" spans="1:20" s="16" customFormat="1" ht="24.95" customHeight="1" x14ac:dyDescent="0.25">
      <c r="A265" s="9">
        <v>212</v>
      </c>
      <c r="B265" s="12" t="s">
        <v>113</v>
      </c>
      <c r="C265" s="8" t="s">
        <v>342</v>
      </c>
      <c r="D265" s="9" t="s">
        <v>21</v>
      </c>
      <c r="E265" s="18" t="s">
        <v>123</v>
      </c>
      <c r="F265" s="13">
        <v>45017</v>
      </c>
      <c r="G265" s="13">
        <v>45200</v>
      </c>
      <c r="H265" s="14">
        <v>65000</v>
      </c>
      <c r="I265" s="14">
        <v>4112.09</v>
      </c>
      <c r="J265" s="14">
        <v>0</v>
      </c>
      <c r="K265" s="14">
        <v>1865.5</v>
      </c>
      <c r="L265" s="14">
        <v>4615</v>
      </c>
      <c r="M265" s="36">
        <f t="shared" ref="M265" si="476">H265*1.15%</f>
        <v>747.5</v>
      </c>
      <c r="N265" s="14">
        <v>1976</v>
      </c>
      <c r="O265" s="14">
        <f>H265*7.09%</f>
        <v>4608.5</v>
      </c>
      <c r="P265" s="14">
        <f t="shared" si="472"/>
        <v>13812.5</v>
      </c>
      <c r="Q265" s="14">
        <v>6623.45</v>
      </c>
      <c r="R265" s="14">
        <f t="shared" si="473"/>
        <v>14577.04</v>
      </c>
      <c r="S265" s="14">
        <f t="shared" si="474"/>
        <v>9971</v>
      </c>
      <c r="T265" s="14">
        <f t="shared" si="475"/>
        <v>50422.96</v>
      </c>
    </row>
    <row r="266" spans="1:20" s="16" customFormat="1" ht="24.95" customHeight="1" x14ac:dyDescent="0.25">
      <c r="A266" s="9">
        <v>213</v>
      </c>
      <c r="B266" s="12" t="s">
        <v>76</v>
      </c>
      <c r="C266" s="8" t="s">
        <v>342</v>
      </c>
      <c r="D266" s="9" t="s">
        <v>21</v>
      </c>
      <c r="E266" s="18" t="s">
        <v>124</v>
      </c>
      <c r="F266" s="13">
        <v>45062</v>
      </c>
      <c r="G266" s="13">
        <v>45246</v>
      </c>
      <c r="H266" s="14">
        <v>75000</v>
      </c>
      <c r="I266" s="14">
        <v>6309.38</v>
      </c>
      <c r="J266" s="14">
        <v>0</v>
      </c>
      <c r="K266" s="14">
        <v>2152.5</v>
      </c>
      <c r="L266" s="14">
        <v>5325</v>
      </c>
      <c r="M266" s="66">
        <v>860.29</v>
      </c>
      <c r="N266" s="14">
        <v>2280</v>
      </c>
      <c r="O266" s="14">
        <v>5317.5</v>
      </c>
      <c r="P266" s="14">
        <f t="shared" si="472"/>
        <v>15935.29</v>
      </c>
      <c r="Q266" s="14">
        <f t="shared" ref="Q266:Q273" si="477">J266</f>
        <v>0</v>
      </c>
      <c r="R266" s="14">
        <f t="shared" si="473"/>
        <v>10741.88</v>
      </c>
      <c r="S266" s="14">
        <f t="shared" si="474"/>
        <v>11502.79</v>
      </c>
      <c r="T266" s="14">
        <f t="shared" si="475"/>
        <v>64258.12</v>
      </c>
    </row>
    <row r="267" spans="1:20" s="16" customFormat="1" ht="24.95" customHeight="1" x14ac:dyDescent="0.25">
      <c r="A267" s="9">
        <v>214</v>
      </c>
      <c r="B267" s="12" t="s">
        <v>89</v>
      </c>
      <c r="C267" s="8" t="s">
        <v>343</v>
      </c>
      <c r="D267" s="9" t="s">
        <v>21</v>
      </c>
      <c r="E267" s="18" t="s">
        <v>123</v>
      </c>
      <c r="F267" s="13">
        <v>45139</v>
      </c>
      <c r="G267" s="13">
        <v>45323</v>
      </c>
      <c r="H267" s="14">
        <v>60000</v>
      </c>
      <c r="I267" s="14">
        <v>3486.68</v>
      </c>
      <c r="J267" s="14">
        <v>0</v>
      </c>
      <c r="K267" s="14">
        <v>1722</v>
      </c>
      <c r="L267" s="14">
        <v>4260</v>
      </c>
      <c r="M267" s="36">
        <f t="shared" ref="M267:M273" si="478">H267*1.15%</f>
        <v>690</v>
      </c>
      <c r="N267" s="14">
        <v>1824</v>
      </c>
      <c r="O267" s="14">
        <f t="shared" ref="O267:O282" si="479">H267*7.09%</f>
        <v>4254</v>
      </c>
      <c r="P267" s="14">
        <f t="shared" si="472"/>
        <v>12750</v>
      </c>
      <c r="Q267" s="14">
        <f t="shared" si="477"/>
        <v>0</v>
      </c>
      <c r="R267" s="14">
        <f t="shared" si="473"/>
        <v>7032.68</v>
      </c>
      <c r="S267" s="14">
        <f t="shared" si="474"/>
        <v>9204</v>
      </c>
      <c r="T267" s="14">
        <f t="shared" si="475"/>
        <v>52967.32</v>
      </c>
    </row>
    <row r="268" spans="1:20" s="16" customFormat="1" ht="24.95" customHeight="1" x14ac:dyDescent="0.25">
      <c r="A268" s="9">
        <v>215</v>
      </c>
      <c r="B268" s="12" t="s">
        <v>555</v>
      </c>
      <c r="C268" s="8" t="s">
        <v>343</v>
      </c>
      <c r="D268" s="9" t="s">
        <v>21</v>
      </c>
      <c r="E268" s="18" t="s">
        <v>124</v>
      </c>
      <c r="F268" s="13">
        <v>45032</v>
      </c>
      <c r="G268" s="13">
        <v>45215</v>
      </c>
      <c r="H268" s="14">
        <v>60000</v>
      </c>
      <c r="I268" s="14">
        <v>3486.68</v>
      </c>
      <c r="J268" s="14">
        <v>0</v>
      </c>
      <c r="K268" s="14">
        <v>1722</v>
      </c>
      <c r="L268" s="14">
        <v>4260</v>
      </c>
      <c r="M268" s="36">
        <f t="shared" si="478"/>
        <v>690</v>
      </c>
      <c r="N268" s="14">
        <v>1824</v>
      </c>
      <c r="O268" s="14">
        <f t="shared" si="479"/>
        <v>4254</v>
      </c>
      <c r="P268" s="14">
        <f t="shared" si="472"/>
        <v>12750</v>
      </c>
      <c r="Q268" s="14">
        <f t="shared" si="477"/>
        <v>0</v>
      </c>
      <c r="R268" s="14">
        <f t="shared" si="473"/>
        <v>7032.68</v>
      </c>
      <c r="S268" s="14">
        <f t="shared" si="474"/>
        <v>9204</v>
      </c>
      <c r="T268" s="14">
        <f t="shared" si="475"/>
        <v>52967.32</v>
      </c>
    </row>
    <row r="269" spans="1:20" s="16" customFormat="1" ht="24.95" customHeight="1" x14ac:dyDescent="0.25">
      <c r="A269" s="9">
        <v>216</v>
      </c>
      <c r="B269" s="12" t="s">
        <v>556</v>
      </c>
      <c r="C269" s="8" t="s">
        <v>343</v>
      </c>
      <c r="D269" s="9" t="s">
        <v>21</v>
      </c>
      <c r="E269" s="18" t="s">
        <v>123</v>
      </c>
      <c r="F269" s="13">
        <v>45017</v>
      </c>
      <c r="G269" s="13">
        <v>45200</v>
      </c>
      <c r="H269" s="14">
        <v>60000</v>
      </c>
      <c r="I269" s="14">
        <v>3486.68</v>
      </c>
      <c r="J269" s="14">
        <v>0</v>
      </c>
      <c r="K269" s="14">
        <v>1722</v>
      </c>
      <c r="L269" s="14">
        <v>4260</v>
      </c>
      <c r="M269" s="36">
        <f t="shared" si="478"/>
        <v>690</v>
      </c>
      <c r="N269" s="14">
        <v>1824</v>
      </c>
      <c r="O269" s="14">
        <f t="shared" si="479"/>
        <v>4254</v>
      </c>
      <c r="P269" s="14">
        <f t="shared" si="472"/>
        <v>12750</v>
      </c>
      <c r="Q269" s="14">
        <f t="shared" si="477"/>
        <v>0</v>
      </c>
      <c r="R269" s="14">
        <f t="shared" si="473"/>
        <v>7032.68</v>
      </c>
      <c r="S269" s="14">
        <f t="shared" si="474"/>
        <v>9204</v>
      </c>
      <c r="T269" s="14">
        <f t="shared" si="475"/>
        <v>52967.32</v>
      </c>
    </row>
    <row r="270" spans="1:20" s="16" customFormat="1" ht="24.95" customHeight="1" x14ac:dyDescent="0.25">
      <c r="A270" s="9">
        <v>217</v>
      </c>
      <c r="B270" s="12" t="s">
        <v>79</v>
      </c>
      <c r="C270" s="8" t="s">
        <v>343</v>
      </c>
      <c r="D270" s="9" t="s">
        <v>21</v>
      </c>
      <c r="E270" s="18" t="s">
        <v>123</v>
      </c>
      <c r="F270" s="13">
        <v>45032</v>
      </c>
      <c r="G270" s="13">
        <v>45215</v>
      </c>
      <c r="H270" s="14">
        <v>60000</v>
      </c>
      <c r="I270" s="14">
        <v>3486.68</v>
      </c>
      <c r="J270" s="14">
        <v>0</v>
      </c>
      <c r="K270" s="14">
        <v>1722</v>
      </c>
      <c r="L270" s="14">
        <v>4260</v>
      </c>
      <c r="M270" s="36">
        <f t="shared" si="478"/>
        <v>690</v>
      </c>
      <c r="N270" s="14">
        <v>1824</v>
      </c>
      <c r="O270" s="14">
        <f t="shared" si="479"/>
        <v>4254</v>
      </c>
      <c r="P270" s="14">
        <f t="shared" si="472"/>
        <v>12750</v>
      </c>
      <c r="Q270" s="14">
        <f t="shared" si="477"/>
        <v>0</v>
      </c>
      <c r="R270" s="14">
        <f t="shared" si="473"/>
        <v>7032.68</v>
      </c>
      <c r="S270" s="14">
        <f t="shared" si="474"/>
        <v>9204</v>
      </c>
      <c r="T270" s="14">
        <f t="shared" si="475"/>
        <v>52967.32</v>
      </c>
    </row>
    <row r="271" spans="1:20" s="16" customFormat="1" ht="24.95" customHeight="1" x14ac:dyDescent="0.25">
      <c r="A271" s="9">
        <v>218</v>
      </c>
      <c r="B271" s="12" t="s">
        <v>78</v>
      </c>
      <c r="C271" s="8" t="s">
        <v>343</v>
      </c>
      <c r="D271" s="9" t="s">
        <v>21</v>
      </c>
      <c r="E271" s="18" t="s">
        <v>124</v>
      </c>
      <c r="F271" s="13">
        <v>45032</v>
      </c>
      <c r="G271" s="13">
        <v>45215</v>
      </c>
      <c r="H271" s="14">
        <v>60000</v>
      </c>
      <c r="I271" s="14">
        <v>3486.68</v>
      </c>
      <c r="J271" s="14">
        <v>0</v>
      </c>
      <c r="K271" s="14">
        <v>1722</v>
      </c>
      <c r="L271" s="14">
        <v>4260</v>
      </c>
      <c r="M271" s="36">
        <f t="shared" si="478"/>
        <v>690</v>
      </c>
      <c r="N271" s="14">
        <v>1824</v>
      </c>
      <c r="O271" s="14">
        <f t="shared" si="479"/>
        <v>4254</v>
      </c>
      <c r="P271" s="14">
        <f t="shared" si="472"/>
        <v>12750</v>
      </c>
      <c r="Q271" s="14">
        <f t="shared" si="477"/>
        <v>0</v>
      </c>
      <c r="R271" s="14">
        <f t="shared" si="473"/>
        <v>7032.68</v>
      </c>
      <c r="S271" s="14">
        <f t="shared" si="474"/>
        <v>9204</v>
      </c>
      <c r="T271" s="14">
        <f t="shared" si="475"/>
        <v>52967.32</v>
      </c>
    </row>
    <row r="272" spans="1:20" s="16" customFormat="1" ht="24.95" customHeight="1" x14ac:dyDescent="0.25">
      <c r="A272" s="9">
        <v>219</v>
      </c>
      <c r="B272" s="12" t="s">
        <v>148</v>
      </c>
      <c r="C272" s="8" t="s">
        <v>343</v>
      </c>
      <c r="D272" s="9" t="s">
        <v>21</v>
      </c>
      <c r="E272" s="18" t="s">
        <v>124</v>
      </c>
      <c r="F272" s="13">
        <v>45139</v>
      </c>
      <c r="G272" s="13">
        <v>45323</v>
      </c>
      <c r="H272" s="14">
        <v>60000</v>
      </c>
      <c r="I272" s="14">
        <v>3486.68</v>
      </c>
      <c r="J272" s="14">
        <v>0</v>
      </c>
      <c r="K272" s="14">
        <v>1722</v>
      </c>
      <c r="L272" s="14">
        <v>4260</v>
      </c>
      <c r="M272" s="36">
        <f t="shared" si="478"/>
        <v>690</v>
      </c>
      <c r="N272" s="14">
        <v>1824</v>
      </c>
      <c r="O272" s="14">
        <f t="shared" si="479"/>
        <v>4254</v>
      </c>
      <c r="P272" s="14">
        <f t="shared" si="472"/>
        <v>12750</v>
      </c>
      <c r="Q272" s="14">
        <f t="shared" si="477"/>
        <v>0</v>
      </c>
      <c r="R272" s="14">
        <f t="shared" si="473"/>
        <v>7032.68</v>
      </c>
      <c r="S272" s="14">
        <f t="shared" si="474"/>
        <v>9204</v>
      </c>
      <c r="T272" s="14">
        <f t="shared" si="475"/>
        <v>52967.32</v>
      </c>
    </row>
    <row r="273" spans="1:20" s="16" customFormat="1" ht="24.95" customHeight="1" x14ac:dyDescent="0.25">
      <c r="A273" s="9">
        <v>220</v>
      </c>
      <c r="B273" s="12" t="s">
        <v>240</v>
      </c>
      <c r="C273" s="8" t="s">
        <v>343</v>
      </c>
      <c r="D273" s="9" t="s">
        <v>21</v>
      </c>
      <c r="E273" s="18" t="s">
        <v>123</v>
      </c>
      <c r="F273" s="13">
        <v>45052</v>
      </c>
      <c r="G273" s="13">
        <v>45236</v>
      </c>
      <c r="H273" s="14">
        <v>55000</v>
      </c>
      <c r="I273" s="14">
        <v>2559.6799999999998</v>
      </c>
      <c r="J273" s="14">
        <v>0</v>
      </c>
      <c r="K273" s="14">
        <f>H273*2.87%</f>
        <v>1578.5</v>
      </c>
      <c r="L273" s="14">
        <f>H273*7.1%</f>
        <v>3905</v>
      </c>
      <c r="M273" s="36">
        <f t="shared" si="478"/>
        <v>632.5</v>
      </c>
      <c r="N273" s="14">
        <f>H273*3.04%</f>
        <v>1672</v>
      </c>
      <c r="O273" s="14">
        <f>H273*7.09%</f>
        <v>3899.5</v>
      </c>
      <c r="P273" s="14">
        <f t="shared" si="472"/>
        <v>11687.5</v>
      </c>
      <c r="Q273" s="14">
        <f t="shared" si="477"/>
        <v>0</v>
      </c>
      <c r="R273" s="14">
        <f t="shared" si="473"/>
        <v>5810.18</v>
      </c>
      <c r="S273" s="14">
        <f t="shared" si="474"/>
        <v>8437</v>
      </c>
      <c r="T273" s="14">
        <f t="shared" si="475"/>
        <v>49189.82</v>
      </c>
    </row>
    <row r="274" spans="1:20" s="16" customFormat="1" ht="24.95" customHeight="1" x14ac:dyDescent="0.25">
      <c r="A274" s="9">
        <v>221</v>
      </c>
      <c r="B274" s="12" t="s">
        <v>275</v>
      </c>
      <c r="C274" s="8" t="s">
        <v>276</v>
      </c>
      <c r="D274" s="9" t="s">
        <v>21</v>
      </c>
      <c r="E274" s="18" t="s">
        <v>124</v>
      </c>
      <c r="F274" s="13">
        <v>45139</v>
      </c>
      <c r="G274" s="13">
        <v>45323</v>
      </c>
      <c r="H274" s="14">
        <v>72500</v>
      </c>
      <c r="I274" s="14">
        <v>5838.93</v>
      </c>
      <c r="J274" s="14">
        <v>0</v>
      </c>
      <c r="K274" s="14">
        <v>2080.75</v>
      </c>
      <c r="L274" s="14">
        <v>5147.5</v>
      </c>
      <c r="M274" s="66">
        <v>833.75</v>
      </c>
      <c r="N274" s="14">
        <v>2204</v>
      </c>
      <c r="O274" s="14">
        <v>5140.25</v>
      </c>
      <c r="P274" s="14">
        <f>K274+L274+M274+N274+O274</f>
        <v>15406.25</v>
      </c>
      <c r="Q274" s="14">
        <v>0</v>
      </c>
      <c r="R274" s="14">
        <f>I274+K274+N274+Q274</f>
        <v>10123.68</v>
      </c>
      <c r="S274" s="14">
        <f>L274+M274+O274</f>
        <v>11121.5</v>
      </c>
      <c r="T274" s="14">
        <f>H274-R274</f>
        <v>62376.32</v>
      </c>
    </row>
    <row r="275" spans="1:20" s="16" customFormat="1" ht="24.95" customHeight="1" x14ac:dyDescent="0.25">
      <c r="A275" s="9">
        <v>222</v>
      </c>
      <c r="B275" s="12" t="s">
        <v>292</v>
      </c>
      <c r="C275" s="8" t="s">
        <v>276</v>
      </c>
      <c r="D275" s="9" t="s">
        <v>21</v>
      </c>
      <c r="E275" s="18" t="s">
        <v>124</v>
      </c>
      <c r="F275" s="13">
        <v>45139</v>
      </c>
      <c r="G275" s="13">
        <v>45323</v>
      </c>
      <c r="H275" s="14">
        <v>55000</v>
      </c>
      <c r="I275" s="14">
        <v>2559.6799999999998</v>
      </c>
      <c r="J275" s="14">
        <v>0</v>
      </c>
      <c r="K275" s="14">
        <f>H275*2.87%</f>
        <v>1578.5</v>
      </c>
      <c r="L275" s="14">
        <f>H275*7.1%</f>
        <v>3905</v>
      </c>
      <c r="M275" s="36">
        <f t="shared" ref="M275:M282" si="480">H275*1.15%</f>
        <v>632.5</v>
      </c>
      <c r="N275" s="14">
        <f>H275*3.04%</f>
        <v>1672</v>
      </c>
      <c r="O275" s="14">
        <f>H275*7.09%</f>
        <v>3899.5</v>
      </c>
      <c r="P275" s="14">
        <f t="shared" ref="P275" si="481">K275+L275+M275+N275+O275</f>
        <v>11687.5</v>
      </c>
      <c r="Q275" s="14">
        <f t="shared" ref="Q275" si="482">J275</f>
        <v>0</v>
      </c>
      <c r="R275" s="14">
        <f t="shared" ref="R275" si="483">I275+K275+N275+Q275</f>
        <v>5810.18</v>
      </c>
      <c r="S275" s="14">
        <f t="shared" ref="S275" si="484">L275+M275+O275</f>
        <v>8437</v>
      </c>
      <c r="T275" s="14">
        <f t="shared" ref="T275" si="485">H275-R275</f>
        <v>49189.82</v>
      </c>
    </row>
    <row r="276" spans="1:20" s="16" customFormat="1" ht="24.95" customHeight="1" x14ac:dyDescent="0.25">
      <c r="A276" s="9">
        <v>223</v>
      </c>
      <c r="B276" s="12" t="s">
        <v>419</v>
      </c>
      <c r="C276" s="8" t="s">
        <v>420</v>
      </c>
      <c r="D276" s="9" t="s">
        <v>21</v>
      </c>
      <c r="E276" s="18" t="s">
        <v>124</v>
      </c>
      <c r="F276" s="13">
        <v>45139</v>
      </c>
      <c r="G276" s="13">
        <v>45323</v>
      </c>
      <c r="H276" s="14">
        <v>55000</v>
      </c>
      <c r="I276" s="14">
        <v>2559.6799999999998</v>
      </c>
      <c r="J276" s="14">
        <v>0</v>
      </c>
      <c r="K276" s="14">
        <f>H276*2.87%</f>
        <v>1578.5</v>
      </c>
      <c r="L276" s="14">
        <f>H276*7.1%</f>
        <v>3905</v>
      </c>
      <c r="M276" s="36">
        <f t="shared" si="480"/>
        <v>632.5</v>
      </c>
      <c r="N276" s="14">
        <f>H276*3.04%</f>
        <v>1672</v>
      </c>
      <c r="O276" s="14">
        <f>H276*7.09%</f>
        <v>3899.5</v>
      </c>
      <c r="P276" s="14">
        <f t="shared" ref="P276:P278" si="486">K276+L276+M276+N276+O276</f>
        <v>11687.5</v>
      </c>
      <c r="Q276" s="14">
        <f t="shared" ref="Q276:Q280" si="487">J276</f>
        <v>0</v>
      </c>
      <c r="R276" s="14">
        <f t="shared" ref="R276:R278" si="488">I276+K276+N276+Q276</f>
        <v>5810.18</v>
      </c>
      <c r="S276" s="14">
        <f t="shared" ref="S276:S278" si="489">L276+M276+O276</f>
        <v>8437</v>
      </c>
      <c r="T276" s="14">
        <f t="shared" ref="T276:T278" si="490">H276-R276</f>
        <v>49189.82</v>
      </c>
    </row>
    <row r="277" spans="1:20" s="16" customFormat="1" ht="24.95" customHeight="1" x14ac:dyDescent="0.25">
      <c r="A277" s="9">
        <v>224</v>
      </c>
      <c r="B277" s="12" t="s">
        <v>291</v>
      </c>
      <c r="C277" s="8" t="s">
        <v>345</v>
      </c>
      <c r="D277" s="9" t="s">
        <v>21</v>
      </c>
      <c r="E277" s="18" t="s">
        <v>124</v>
      </c>
      <c r="F277" s="13">
        <v>45139</v>
      </c>
      <c r="G277" s="13">
        <v>45323</v>
      </c>
      <c r="H277" s="14">
        <v>65000</v>
      </c>
      <c r="I277" s="14">
        <v>4427.58</v>
      </c>
      <c r="J277" s="14">
        <v>0</v>
      </c>
      <c r="K277" s="14">
        <v>1865.5</v>
      </c>
      <c r="L277" s="14">
        <v>4615</v>
      </c>
      <c r="M277" s="36">
        <f t="shared" si="480"/>
        <v>747.5</v>
      </c>
      <c r="N277" s="14">
        <v>1976</v>
      </c>
      <c r="O277" s="14">
        <f t="shared" ref="O277" si="491">H277*7.09%</f>
        <v>4608.5</v>
      </c>
      <c r="P277" s="14">
        <f t="shared" si="486"/>
        <v>13812.5</v>
      </c>
      <c r="Q277" s="14">
        <f t="shared" si="487"/>
        <v>0</v>
      </c>
      <c r="R277" s="14">
        <f t="shared" si="488"/>
        <v>8269.08</v>
      </c>
      <c r="S277" s="14">
        <f>L277+M277+O277</f>
        <v>9971</v>
      </c>
      <c r="T277" s="14">
        <f t="shared" si="490"/>
        <v>56730.92</v>
      </c>
    </row>
    <row r="278" spans="1:20" s="16" customFormat="1" ht="24.95" customHeight="1" x14ac:dyDescent="0.25">
      <c r="A278" s="9">
        <v>225</v>
      </c>
      <c r="B278" s="59" t="s">
        <v>480</v>
      </c>
      <c r="C278" s="60" t="s">
        <v>276</v>
      </c>
      <c r="D278" s="61" t="s">
        <v>21</v>
      </c>
      <c r="E278" s="64" t="s">
        <v>124</v>
      </c>
      <c r="F278" s="62">
        <v>45047</v>
      </c>
      <c r="G278" s="62">
        <v>45231</v>
      </c>
      <c r="H278" s="63">
        <v>55000</v>
      </c>
      <c r="I278" s="63">
        <v>2559.6799999999998</v>
      </c>
      <c r="J278" s="63">
        <v>0</v>
      </c>
      <c r="K278" s="63">
        <f>H278*2.87%</f>
        <v>1578.5</v>
      </c>
      <c r="L278" s="63">
        <f>H278*7.1%</f>
        <v>3905</v>
      </c>
      <c r="M278" s="65">
        <f t="shared" ref="M278" si="492">H278*1.15%</f>
        <v>632.5</v>
      </c>
      <c r="N278" s="63">
        <f>H278*3.04%</f>
        <v>1672</v>
      </c>
      <c r="O278" s="63">
        <f>H278*7.09%</f>
        <v>3899.5</v>
      </c>
      <c r="P278" s="63">
        <f t="shared" si="486"/>
        <v>11687.5</v>
      </c>
      <c r="Q278" s="63">
        <f t="shared" si="487"/>
        <v>0</v>
      </c>
      <c r="R278" s="63">
        <f t="shared" si="488"/>
        <v>5810.18</v>
      </c>
      <c r="S278" s="63">
        <f t="shared" si="489"/>
        <v>8437</v>
      </c>
      <c r="T278" s="63">
        <f t="shared" si="490"/>
        <v>49189.82</v>
      </c>
    </row>
    <row r="279" spans="1:20" s="16" customFormat="1" ht="24.95" customHeight="1" x14ac:dyDescent="0.25">
      <c r="A279" s="9">
        <v>226</v>
      </c>
      <c r="B279" s="59" t="s">
        <v>481</v>
      </c>
      <c r="C279" s="60" t="s">
        <v>276</v>
      </c>
      <c r="D279" s="61" t="s">
        <v>21</v>
      </c>
      <c r="E279" s="64" t="s">
        <v>124</v>
      </c>
      <c r="F279" s="62">
        <v>45026</v>
      </c>
      <c r="G279" s="62">
        <v>45209</v>
      </c>
      <c r="H279" s="63">
        <v>75000</v>
      </c>
      <c r="I279" s="63">
        <v>6309.38</v>
      </c>
      <c r="J279" s="63">
        <v>0</v>
      </c>
      <c r="K279" s="63">
        <f t="shared" ref="K279:K280" si="493">H279*2.87%</f>
        <v>2152.5</v>
      </c>
      <c r="L279" s="63">
        <f t="shared" ref="L279:L280" si="494">H279*7.1%</f>
        <v>5325</v>
      </c>
      <c r="M279" s="63">
        <v>860.29</v>
      </c>
      <c r="N279" s="63">
        <f t="shared" ref="N279:N280" si="495">H279*3.04%</f>
        <v>2280</v>
      </c>
      <c r="O279" s="63">
        <f t="shared" ref="O279:O280" si="496">H279*7.09%</f>
        <v>5317.5</v>
      </c>
      <c r="P279" s="63">
        <f>K279+L279+M279+N279+O279</f>
        <v>15935.29</v>
      </c>
      <c r="Q279" s="63">
        <f t="shared" si="487"/>
        <v>0</v>
      </c>
      <c r="R279" s="63">
        <f>I279+K279+N279+Q279</f>
        <v>10741.88</v>
      </c>
      <c r="S279" s="63">
        <f>L279+M279+O279</f>
        <v>11502.79</v>
      </c>
      <c r="T279" s="63">
        <f>H279-R279</f>
        <v>64258.12</v>
      </c>
    </row>
    <row r="280" spans="1:20" s="16" customFormat="1" ht="24.95" customHeight="1" x14ac:dyDescent="0.25">
      <c r="A280" s="9">
        <v>227</v>
      </c>
      <c r="B280" s="59" t="s">
        <v>487</v>
      </c>
      <c r="C280" s="60" t="s">
        <v>276</v>
      </c>
      <c r="D280" s="61" t="s">
        <v>21</v>
      </c>
      <c r="E280" s="64" t="s">
        <v>123</v>
      </c>
      <c r="F280" s="62">
        <v>45047</v>
      </c>
      <c r="G280" s="62">
        <v>45231</v>
      </c>
      <c r="H280" s="63">
        <v>80000</v>
      </c>
      <c r="I280" s="63">
        <v>7400.87</v>
      </c>
      <c r="J280" s="63">
        <v>0</v>
      </c>
      <c r="K280" s="63">
        <f t="shared" si="493"/>
        <v>2296</v>
      </c>
      <c r="L280" s="63">
        <f t="shared" si="494"/>
        <v>5680</v>
      </c>
      <c r="M280" s="66">
        <v>860.29</v>
      </c>
      <c r="N280" s="63">
        <f t="shared" si="495"/>
        <v>2432</v>
      </c>
      <c r="O280" s="63">
        <f t="shared" si="496"/>
        <v>5672</v>
      </c>
      <c r="P280" s="63">
        <f t="shared" ref="P280:P281" si="497">K280+L280+M280+N280+O280</f>
        <v>16940.29</v>
      </c>
      <c r="Q280" s="63">
        <f t="shared" si="487"/>
        <v>0</v>
      </c>
      <c r="R280" s="63">
        <f t="shared" ref="R280:R281" si="498">I280+K280+N280+Q280</f>
        <v>12128.87</v>
      </c>
      <c r="S280" s="63">
        <f t="shared" ref="S280:S281" si="499">L280+M280+O280</f>
        <v>12212.29</v>
      </c>
      <c r="T280" s="63">
        <f t="shared" ref="T280:T281" si="500">H280-R280</f>
        <v>67871.13</v>
      </c>
    </row>
    <row r="281" spans="1:20" s="71" customFormat="1" ht="24.95" customHeight="1" x14ac:dyDescent="0.25">
      <c r="A281" s="61">
        <v>228</v>
      </c>
      <c r="B281" s="59" t="s">
        <v>497</v>
      </c>
      <c r="C281" s="60" t="s">
        <v>276</v>
      </c>
      <c r="D281" s="61" t="s">
        <v>21</v>
      </c>
      <c r="E281" s="64" t="s">
        <v>124</v>
      </c>
      <c r="F281" s="62">
        <v>45139</v>
      </c>
      <c r="G281" s="62">
        <v>45323</v>
      </c>
      <c r="H281" s="63">
        <v>55000</v>
      </c>
      <c r="I281" s="63">
        <v>2559.6799999999998</v>
      </c>
      <c r="J281" s="63">
        <v>0</v>
      </c>
      <c r="K281" s="63">
        <f>H281*2.87%</f>
        <v>1578.5</v>
      </c>
      <c r="L281" s="63">
        <f>H281*7.1%</f>
        <v>3905</v>
      </c>
      <c r="M281" s="65">
        <f t="shared" ref="M281" si="501">H281*1.15%</f>
        <v>632.5</v>
      </c>
      <c r="N281" s="63">
        <f>H281*3.04%</f>
        <v>1672</v>
      </c>
      <c r="O281" s="63">
        <f>H281*7.09%</f>
        <v>3899.5</v>
      </c>
      <c r="P281" s="63">
        <f t="shared" si="497"/>
        <v>11687.5</v>
      </c>
      <c r="Q281" s="63">
        <f t="shared" ref="Q281" si="502">J281</f>
        <v>0</v>
      </c>
      <c r="R281" s="63">
        <f t="shared" si="498"/>
        <v>5810.18</v>
      </c>
      <c r="S281" s="63">
        <f t="shared" si="499"/>
        <v>8437</v>
      </c>
      <c r="T281" s="63">
        <f t="shared" si="500"/>
        <v>49189.82</v>
      </c>
    </row>
    <row r="282" spans="1:20" s="16" customFormat="1" ht="24.95" customHeight="1" x14ac:dyDescent="0.25">
      <c r="A282" s="9">
        <v>229</v>
      </c>
      <c r="B282" s="12" t="s">
        <v>557</v>
      </c>
      <c r="C282" s="8" t="s">
        <v>41</v>
      </c>
      <c r="D282" s="9" t="s">
        <v>21</v>
      </c>
      <c r="E282" s="18" t="s">
        <v>123</v>
      </c>
      <c r="F282" s="13">
        <v>45017</v>
      </c>
      <c r="G282" s="13">
        <v>45200</v>
      </c>
      <c r="H282" s="14">
        <v>43000</v>
      </c>
      <c r="I282" s="14">
        <v>866.06</v>
      </c>
      <c r="J282" s="14">
        <v>0</v>
      </c>
      <c r="K282" s="14">
        <v>1234.0999999999999</v>
      </c>
      <c r="L282" s="14">
        <v>3053</v>
      </c>
      <c r="M282" s="36">
        <f t="shared" si="480"/>
        <v>494.5</v>
      </c>
      <c r="N282" s="14">
        <v>1307.2</v>
      </c>
      <c r="O282" s="14">
        <f t="shared" si="479"/>
        <v>3048.7</v>
      </c>
      <c r="P282" s="14">
        <f t="shared" si="472"/>
        <v>9137.5</v>
      </c>
      <c r="Q282" s="14">
        <v>15046</v>
      </c>
      <c r="R282" s="14">
        <f t="shared" si="473"/>
        <v>18453.36</v>
      </c>
      <c r="S282" s="14">
        <f t="shared" si="474"/>
        <v>6596.2</v>
      </c>
      <c r="T282" s="14">
        <f t="shared" si="475"/>
        <v>24546.639999999999</v>
      </c>
    </row>
    <row r="283" spans="1:20" s="58" customFormat="1" ht="24.95" customHeight="1" x14ac:dyDescent="0.3">
      <c r="A283" s="24" t="s">
        <v>558</v>
      </c>
      <c r="B283" s="10"/>
      <c r="C283" s="10"/>
      <c r="D283" s="10"/>
      <c r="E283" s="10"/>
      <c r="F283" s="23"/>
      <c r="G283" s="23"/>
      <c r="H283" s="10"/>
      <c r="I283" s="10"/>
      <c r="J283" s="10"/>
      <c r="K283" s="10"/>
      <c r="L283" s="10"/>
      <c r="M283" s="33"/>
      <c r="N283" s="10"/>
      <c r="O283" s="10"/>
      <c r="P283" s="10"/>
      <c r="Q283" s="10"/>
      <c r="R283" s="10"/>
      <c r="S283" s="10"/>
      <c r="T283" s="10"/>
    </row>
    <row r="284" spans="1:20" s="16" customFormat="1" ht="24.95" customHeight="1" x14ac:dyDescent="0.25">
      <c r="A284" s="34">
        <v>230</v>
      </c>
      <c r="B284" s="12" t="s">
        <v>393</v>
      </c>
      <c r="C284" s="8" t="s">
        <v>394</v>
      </c>
      <c r="D284" s="9" t="s">
        <v>21</v>
      </c>
      <c r="E284" s="18" t="s">
        <v>124</v>
      </c>
      <c r="F284" s="13">
        <v>45108</v>
      </c>
      <c r="G284" s="13">
        <v>45292</v>
      </c>
      <c r="H284" s="14">
        <v>90000</v>
      </c>
      <c r="I284" s="14">
        <v>9753.1200000000008</v>
      </c>
      <c r="J284" s="14">
        <v>0</v>
      </c>
      <c r="K284" s="14">
        <v>2583</v>
      </c>
      <c r="L284" s="14">
        <v>6390</v>
      </c>
      <c r="M284" s="66">
        <v>860.29</v>
      </c>
      <c r="N284" s="14">
        <v>2736</v>
      </c>
      <c r="O284" s="14">
        <v>6381</v>
      </c>
      <c r="P284" s="14">
        <f t="shared" ref="P284" si="503">K284+L284+M284+N284+O284</f>
        <v>18950.29</v>
      </c>
      <c r="Q284" s="14">
        <f>J284</f>
        <v>0</v>
      </c>
      <c r="R284" s="14">
        <f t="shared" ref="R284" si="504">I284+K284+N284+Q284</f>
        <v>15072.12</v>
      </c>
      <c r="S284" s="14">
        <f t="shared" ref="S284" si="505">L284+M284+O284</f>
        <v>13631.29</v>
      </c>
      <c r="T284" s="14">
        <f t="shared" ref="T284" si="506">H284-R284</f>
        <v>74927.88</v>
      </c>
    </row>
    <row r="285" spans="1:20" s="57" customFormat="1" ht="24.95" customHeight="1" x14ac:dyDescent="0.3">
      <c r="A285" s="24" t="s">
        <v>303</v>
      </c>
      <c r="B285" s="10"/>
      <c r="C285" s="10"/>
      <c r="D285" s="10"/>
      <c r="E285" s="10"/>
      <c r="F285" s="23"/>
      <c r="G285" s="23"/>
      <c r="H285" s="10"/>
      <c r="I285" s="10"/>
      <c r="J285" s="10"/>
      <c r="K285" s="10"/>
      <c r="L285" s="10"/>
      <c r="M285" s="33"/>
      <c r="N285" s="10"/>
      <c r="O285" s="10"/>
      <c r="P285" s="10"/>
      <c r="Q285" s="10"/>
      <c r="R285" s="10"/>
      <c r="S285" s="10"/>
      <c r="T285" s="10"/>
    </row>
    <row r="286" spans="1:20" s="16" customFormat="1" ht="24.95" customHeight="1" x14ac:dyDescent="0.25">
      <c r="A286" s="9">
        <v>231</v>
      </c>
      <c r="B286" s="12" t="s">
        <v>119</v>
      </c>
      <c r="C286" s="8" t="s">
        <v>344</v>
      </c>
      <c r="D286" s="9" t="s">
        <v>21</v>
      </c>
      <c r="E286" s="18" t="s">
        <v>123</v>
      </c>
      <c r="F286" s="13">
        <v>45017</v>
      </c>
      <c r="G286" s="13">
        <v>45200</v>
      </c>
      <c r="H286" s="14">
        <v>60000</v>
      </c>
      <c r="I286" s="14">
        <v>3486.68</v>
      </c>
      <c r="J286" s="14">
        <v>0</v>
      </c>
      <c r="K286" s="14">
        <v>1722</v>
      </c>
      <c r="L286" s="14">
        <v>4260</v>
      </c>
      <c r="M286" s="36">
        <f t="shared" ref="M286:M296" si="507">H286*1.15%</f>
        <v>690</v>
      </c>
      <c r="N286" s="14">
        <v>1824</v>
      </c>
      <c r="O286" s="14">
        <f t="shared" ref="O286:O318" si="508">H286*7.09%</f>
        <v>4254</v>
      </c>
      <c r="P286" s="14">
        <f t="shared" ref="P286:P318" si="509">K286+L286+M286+N286+O286</f>
        <v>12750</v>
      </c>
      <c r="Q286" s="14">
        <f>J286</f>
        <v>0</v>
      </c>
      <c r="R286" s="14">
        <f t="shared" ref="R286:R318" si="510">I286+K286+N286+Q286</f>
        <v>7032.68</v>
      </c>
      <c r="S286" s="14">
        <f t="shared" ref="S286:S318" si="511">L286+M286+O286</f>
        <v>9204</v>
      </c>
      <c r="T286" s="14">
        <f t="shared" ref="T286:T318" si="512">H286-R286</f>
        <v>52967.32</v>
      </c>
    </row>
    <row r="287" spans="1:20" s="16" customFormat="1" ht="24.95" customHeight="1" x14ac:dyDescent="0.25">
      <c r="A287" s="9">
        <v>232</v>
      </c>
      <c r="B287" s="12" t="s">
        <v>559</v>
      </c>
      <c r="C287" s="8" t="s">
        <v>345</v>
      </c>
      <c r="D287" s="9" t="s">
        <v>21</v>
      </c>
      <c r="E287" s="18" t="s">
        <v>124</v>
      </c>
      <c r="F287" s="13">
        <v>45108</v>
      </c>
      <c r="G287" s="13">
        <v>45292</v>
      </c>
      <c r="H287" s="14">
        <v>60000</v>
      </c>
      <c r="I287" s="14">
        <v>3486.68</v>
      </c>
      <c r="J287" s="14">
        <v>0</v>
      </c>
      <c r="K287" s="14">
        <v>1722</v>
      </c>
      <c r="L287" s="14">
        <v>4260</v>
      </c>
      <c r="M287" s="36">
        <f t="shared" si="507"/>
        <v>690</v>
      </c>
      <c r="N287" s="14">
        <v>1824</v>
      </c>
      <c r="O287" s="14">
        <f t="shared" si="508"/>
        <v>4254</v>
      </c>
      <c r="P287" s="14">
        <f t="shared" si="509"/>
        <v>12750</v>
      </c>
      <c r="Q287" s="14">
        <v>8646</v>
      </c>
      <c r="R287" s="14">
        <f t="shared" si="510"/>
        <v>15678.68</v>
      </c>
      <c r="S287" s="14">
        <f t="shared" si="511"/>
        <v>9204</v>
      </c>
      <c r="T287" s="14">
        <f t="shared" si="512"/>
        <v>44321.32</v>
      </c>
    </row>
    <row r="288" spans="1:20" s="16" customFormat="1" ht="24.95" customHeight="1" x14ac:dyDescent="0.25">
      <c r="A288" s="9">
        <v>233</v>
      </c>
      <c r="B288" s="12" t="s">
        <v>560</v>
      </c>
      <c r="C288" s="8" t="s">
        <v>345</v>
      </c>
      <c r="D288" s="9" t="s">
        <v>21</v>
      </c>
      <c r="E288" s="9" t="s">
        <v>123</v>
      </c>
      <c r="F288" s="13">
        <v>45017</v>
      </c>
      <c r="G288" s="13">
        <v>45200</v>
      </c>
      <c r="H288" s="14">
        <v>65000</v>
      </c>
      <c r="I288" s="14">
        <v>4427.58</v>
      </c>
      <c r="J288" s="14">
        <v>0</v>
      </c>
      <c r="K288" s="14">
        <v>1865.5</v>
      </c>
      <c r="L288" s="14">
        <v>4615</v>
      </c>
      <c r="M288" s="36">
        <f t="shared" si="507"/>
        <v>747.5</v>
      </c>
      <c r="N288" s="14">
        <v>1976</v>
      </c>
      <c r="O288" s="14">
        <f t="shared" ref="O288" si="513">H288*7.09%</f>
        <v>4608.5</v>
      </c>
      <c r="P288" s="14">
        <f t="shared" ref="P288" si="514">K288+L288+M288+N288+O288</f>
        <v>13812.5</v>
      </c>
      <c r="Q288" s="14">
        <v>20777.740000000002</v>
      </c>
      <c r="R288" s="14">
        <f t="shared" ref="R288" si="515">I288+K288+N288+Q288</f>
        <v>29046.82</v>
      </c>
      <c r="S288" s="14">
        <f t="shared" ref="S288" si="516">L288+M288+O288</f>
        <v>9971</v>
      </c>
      <c r="T288" s="14">
        <f t="shared" ref="T288" si="517">H288-R288</f>
        <v>35953.18</v>
      </c>
    </row>
    <row r="289" spans="1:20" s="16" customFormat="1" ht="24.95" customHeight="1" x14ac:dyDescent="0.25">
      <c r="A289" s="9">
        <v>234</v>
      </c>
      <c r="B289" s="12" t="s">
        <v>133</v>
      </c>
      <c r="C289" s="8" t="s">
        <v>345</v>
      </c>
      <c r="D289" s="9" t="s">
        <v>21</v>
      </c>
      <c r="E289" s="9" t="s">
        <v>124</v>
      </c>
      <c r="F289" s="13">
        <v>45017</v>
      </c>
      <c r="G289" s="13">
        <v>45200</v>
      </c>
      <c r="H289" s="14">
        <v>65000</v>
      </c>
      <c r="I289" s="14">
        <v>4427.58</v>
      </c>
      <c r="J289" s="14">
        <v>0</v>
      </c>
      <c r="K289" s="14">
        <v>1865.5</v>
      </c>
      <c r="L289" s="14">
        <v>4615</v>
      </c>
      <c r="M289" s="36">
        <f t="shared" si="507"/>
        <v>747.5</v>
      </c>
      <c r="N289" s="14">
        <v>1976</v>
      </c>
      <c r="O289" s="14">
        <f t="shared" ref="O289" si="518">H289*7.09%</f>
        <v>4608.5</v>
      </c>
      <c r="P289" s="14">
        <f t="shared" ref="P289" si="519">K289+L289+M289+N289+O289</f>
        <v>13812.5</v>
      </c>
      <c r="Q289" s="14">
        <v>2696</v>
      </c>
      <c r="R289" s="14">
        <f t="shared" ref="R289" si="520">I289+K289+N289+Q289</f>
        <v>10965.08</v>
      </c>
      <c r="S289" s="14">
        <f t="shared" ref="S289" si="521">L289+M289+O289</f>
        <v>9971</v>
      </c>
      <c r="T289" s="14">
        <f t="shared" ref="T289" si="522">H289-R289</f>
        <v>54034.92</v>
      </c>
    </row>
    <row r="290" spans="1:20" s="16" customFormat="1" ht="24.95" customHeight="1" x14ac:dyDescent="0.25">
      <c r="A290" s="9">
        <v>235</v>
      </c>
      <c r="B290" s="12" t="s">
        <v>561</v>
      </c>
      <c r="C290" s="8" t="s">
        <v>345</v>
      </c>
      <c r="D290" s="9" t="s">
        <v>21</v>
      </c>
      <c r="E290" s="18" t="s">
        <v>124</v>
      </c>
      <c r="F290" s="13">
        <v>45017</v>
      </c>
      <c r="G290" s="13">
        <v>45200</v>
      </c>
      <c r="H290" s="14">
        <v>65000</v>
      </c>
      <c r="I290" s="14">
        <v>4427.58</v>
      </c>
      <c r="J290" s="14">
        <v>0</v>
      </c>
      <c r="K290" s="14">
        <v>1865.5</v>
      </c>
      <c r="L290" s="14">
        <v>4615</v>
      </c>
      <c r="M290" s="36">
        <f t="shared" si="507"/>
        <v>747.5</v>
      </c>
      <c r="N290" s="14">
        <v>1976</v>
      </c>
      <c r="O290" s="14">
        <f t="shared" si="508"/>
        <v>4608.5</v>
      </c>
      <c r="P290" s="14">
        <f t="shared" si="509"/>
        <v>13812.5</v>
      </c>
      <c r="Q290" s="14">
        <v>3046</v>
      </c>
      <c r="R290" s="14">
        <f t="shared" si="510"/>
        <v>11315.08</v>
      </c>
      <c r="S290" s="14">
        <f t="shared" si="511"/>
        <v>9971</v>
      </c>
      <c r="T290" s="14">
        <f t="shared" si="512"/>
        <v>53684.92</v>
      </c>
    </row>
    <row r="291" spans="1:20" s="16" customFormat="1" ht="24.95" customHeight="1" x14ac:dyDescent="0.25">
      <c r="A291" s="9">
        <v>236</v>
      </c>
      <c r="B291" s="12" t="s">
        <v>130</v>
      </c>
      <c r="C291" s="8" t="s">
        <v>345</v>
      </c>
      <c r="D291" s="9" t="s">
        <v>21</v>
      </c>
      <c r="E291" s="18" t="s">
        <v>123</v>
      </c>
      <c r="F291" s="13">
        <v>45017</v>
      </c>
      <c r="G291" s="13">
        <v>45200</v>
      </c>
      <c r="H291" s="14">
        <v>65000</v>
      </c>
      <c r="I291" s="14">
        <v>4427.58</v>
      </c>
      <c r="J291" s="14">
        <v>0</v>
      </c>
      <c r="K291" s="14">
        <v>1865.5</v>
      </c>
      <c r="L291" s="14">
        <v>4615</v>
      </c>
      <c r="M291" s="36">
        <f t="shared" si="507"/>
        <v>747.5</v>
      </c>
      <c r="N291" s="14">
        <v>1976</v>
      </c>
      <c r="O291" s="14">
        <f t="shared" ref="O291" si="523">H291*7.09%</f>
        <v>4608.5</v>
      </c>
      <c r="P291" s="14">
        <f t="shared" ref="P291" si="524">K291+L291+M291+N291+O291</f>
        <v>13812.5</v>
      </c>
      <c r="Q291" s="14">
        <v>6046</v>
      </c>
      <c r="R291" s="14">
        <f t="shared" ref="R291" si="525">I291+K291+N291+Q291</f>
        <v>14315.08</v>
      </c>
      <c r="S291" s="14">
        <f t="shared" ref="S291" si="526">L291+M291+O291</f>
        <v>9971</v>
      </c>
      <c r="T291" s="14">
        <f t="shared" ref="T291" si="527">H291-R291</f>
        <v>50684.92</v>
      </c>
    </row>
    <row r="292" spans="1:20" s="16" customFormat="1" ht="24.95" customHeight="1" x14ac:dyDescent="0.25">
      <c r="A292" s="9">
        <v>237</v>
      </c>
      <c r="B292" s="12" t="s">
        <v>127</v>
      </c>
      <c r="C292" s="8" t="s">
        <v>345</v>
      </c>
      <c r="D292" s="9" t="s">
        <v>21</v>
      </c>
      <c r="E292" s="18" t="s">
        <v>124</v>
      </c>
      <c r="F292" s="13">
        <v>45017</v>
      </c>
      <c r="G292" s="13">
        <v>45200</v>
      </c>
      <c r="H292" s="14">
        <v>65000</v>
      </c>
      <c r="I292" s="14">
        <v>4427.58</v>
      </c>
      <c r="J292" s="14">
        <v>0</v>
      </c>
      <c r="K292" s="14">
        <v>1865.5</v>
      </c>
      <c r="L292" s="14">
        <v>4615</v>
      </c>
      <c r="M292" s="36">
        <f t="shared" si="507"/>
        <v>747.5</v>
      </c>
      <c r="N292" s="14">
        <v>1976</v>
      </c>
      <c r="O292" s="14">
        <f t="shared" si="508"/>
        <v>4608.5</v>
      </c>
      <c r="P292" s="14">
        <f t="shared" si="509"/>
        <v>13812.5</v>
      </c>
      <c r="Q292" s="14">
        <v>10046</v>
      </c>
      <c r="R292" s="14">
        <f t="shared" si="510"/>
        <v>18315.080000000002</v>
      </c>
      <c r="S292" s="14">
        <f t="shared" si="511"/>
        <v>9971</v>
      </c>
      <c r="T292" s="14">
        <f t="shared" si="512"/>
        <v>46684.92</v>
      </c>
    </row>
    <row r="293" spans="1:20" s="16" customFormat="1" ht="24.95" customHeight="1" x14ac:dyDescent="0.25">
      <c r="A293" s="9">
        <v>238</v>
      </c>
      <c r="B293" s="12" t="s">
        <v>138</v>
      </c>
      <c r="C293" s="8" t="s">
        <v>344</v>
      </c>
      <c r="D293" s="9" t="s">
        <v>21</v>
      </c>
      <c r="E293" s="9" t="s">
        <v>123</v>
      </c>
      <c r="F293" s="13">
        <v>45108</v>
      </c>
      <c r="G293" s="13">
        <v>45292</v>
      </c>
      <c r="H293" s="14">
        <v>45000</v>
      </c>
      <c r="I293" s="14">
        <v>1148.33</v>
      </c>
      <c r="J293" s="14">
        <v>0</v>
      </c>
      <c r="K293" s="14">
        <v>1291.5</v>
      </c>
      <c r="L293" s="14">
        <v>3195</v>
      </c>
      <c r="M293" s="36">
        <f t="shared" si="507"/>
        <v>517.5</v>
      </c>
      <c r="N293" s="14">
        <v>1368</v>
      </c>
      <c r="O293" s="14">
        <f t="shared" si="508"/>
        <v>3190.5</v>
      </c>
      <c r="P293" s="14">
        <f t="shared" si="509"/>
        <v>9562.5</v>
      </c>
      <c r="Q293" s="14">
        <v>16757.98</v>
      </c>
      <c r="R293" s="14">
        <f t="shared" si="510"/>
        <v>20565.810000000001</v>
      </c>
      <c r="S293" s="14">
        <f t="shared" si="511"/>
        <v>6903</v>
      </c>
      <c r="T293" s="14">
        <f t="shared" si="512"/>
        <v>24434.19</v>
      </c>
    </row>
    <row r="294" spans="1:20" s="16" customFormat="1" ht="24.95" customHeight="1" x14ac:dyDescent="0.25">
      <c r="A294" s="9">
        <v>239</v>
      </c>
      <c r="B294" s="12" t="s">
        <v>118</v>
      </c>
      <c r="C294" s="8" t="s">
        <v>344</v>
      </c>
      <c r="D294" s="9" t="s">
        <v>21</v>
      </c>
      <c r="E294" s="18" t="s">
        <v>123</v>
      </c>
      <c r="F294" s="13">
        <v>45017</v>
      </c>
      <c r="G294" s="13">
        <v>45200</v>
      </c>
      <c r="H294" s="14">
        <v>45500</v>
      </c>
      <c r="I294" s="14">
        <v>745.66</v>
      </c>
      <c r="J294" s="14">
        <v>0</v>
      </c>
      <c r="K294" s="14">
        <v>1305.8499999999999</v>
      </c>
      <c r="L294" s="14">
        <v>3230.5</v>
      </c>
      <c r="M294" s="36">
        <f t="shared" si="507"/>
        <v>523.25</v>
      </c>
      <c r="N294" s="14">
        <v>1383.2</v>
      </c>
      <c r="O294" s="14">
        <f t="shared" si="508"/>
        <v>3225.95</v>
      </c>
      <c r="P294" s="14">
        <f t="shared" si="509"/>
        <v>9668.75</v>
      </c>
      <c r="Q294" s="14">
        <v>21122.080000000002</v>
      </c>
      <c r="R294" s="14">
        <f t="shared" si="510"/>
        <v>24556.79</v>
      </c>
      <c r="S294" s="14">
        <f t="shared" si="511"/>
        <v>6979.7</v>
      </c>
      <c r="T294" s="14">
        <f t="shared" si="512"/>
        <v>20943.21</v>
      </c>
    </row>
    <row r="295" spans="1:20" s="16" customFormat="1" ht="24.95" customHeight="1" x14ac:dyDescent="0.25">
      <c r="A295" s="9">
        <v>240</v>
      </c>
      <c r="B295" s="12" t="s">
        <v>117</v>
      </c>
      <c r="C295" s="8" t="s">
        <v>344</v>
      </c>
      <c r="D295" s="9" t="s">
        <v>21</v>
      </c>
      <c r="E295" s="18" t="s">
        <v>124</v>
      </c>
      <c r="F295" s="13">
        <v>45017</v>
      </c>
      <c r="G295" s="13">
        <v>45200</v>
      </c>
      <c r="H295" s="14">
        <v>45500</v>
      </c>
      <c r="I295" s="14">
        <v>1218.8900000000001</v>
      </c>
      <c r="J295" s="14">
        <v>0</v>
      </c>
      <c r="K295" s="14">
        <v>1305.8499999999999</v>
      </c>
      <c r="L295" s="14">
        <v>3230.5</v>
      </c>
      <c r="M295" s="36">
        <f t="shared" si="507"/>
        <v>523.25</v>
      </c>
      <c r="N295" s="14">
        <v>1383.2</v>
      </c>
      <c r="O295" s="14">
        <f t="shared" si="508"/>
        <v>3225.95</v>
      </c>
      <c r="P295" s="14">
        <f t="shared" si="509"/>
        <v>9668.75</v>
      </c>
      <c r="Q295" s="14">
        <v>15046</v>
      </c>
      <c r="R295" s="14">
        <f t="shared" si="510"/>
        <v>18953.939999999999</v>
      </c>
      <c r="S295" s="14">
        <f t="shared" si="511"/>
        <v>6979.7</v>
      </c>
      <c r="T295" s="14">
        <f t="shared" si="512"/>
        <v>26546.06</v>
      </c>
    </row>
    <row r="296" spans="1:20" s="16" customFormat="1" ht="24.95" customHeight="1" x14ac:dyDescent="0.25">
      <c r="A296" s="9">
        <v>241</v>
      </c>
      <c r="B296" s="12" t="s">
        <v>562</v>
      </c>
      <c r="C296" s="8" t="s">
        <v>345</v>
      </c>
      <c r="D296" s="9" t="s">
        <v>21</v>
      </c>
      <c r="E296" s="18" t="s">
        <v>124</v>
      </c>
      <c r="F296" s="13">
        <v>45110</v>
      </c>
      <c r="G296" s="13">
        <v>45294</v>
      </c>
      <c r="H296" s="14">
        <v>65000</v>
      </c>
      <c r="I296" s="14">
        <v>4427.58</v>
      </c>
      <c r="J296" s="14">
        <v>0</v>
      </c>
      <c r="K296" s="14">
        <v>1865.5</v>
      </c>
      <c r="L296" s="14">
        <v>4615</v>
      </c>
      <c r="M296" s="36">
        <f t="shared" si="507"/>
        <v>747.5</v>
      </c>
      <c r="N296" s="14">
        <v>1976</v>
      </c>
      <c r="O296" s="14">
        <f t="shared" ref="O296" si="528">H296*7.09%</f>
        <v>4608.5</v>
      </c>
      <c r="P296" s="14">
        <f t="shared" ref="P296" si="529">K296+L296+M296+N296+O296</f>
        <v>13812.5</v>
      </c>
      <c r="Q296" s="14">
        <v>10046</v>
      </c>
      <c r="R296" s="14">
        <f t="shared" ref="R296" si="530">I296+K296+N296+Q296</f>
        <v>18315.080000000002</v>
      </c>
      <c r="S296" s="14">
        <f t="shared" ref="S296" si="531">L296+M296+O296</f>
        <v>9971</v>
      </c>
      <c r="T296" s="14">
        <f t="shared" ref="T296" si="532">H296-R296</f>
        <v>46684.92</v>
      </c>
    </row>
    <row r="297" spans="1:20" s="16" customFormat="1" ht="24.95" customHeight="1" x14ac:dyDescent="0.25">
      <c r="A297" s="9">
        <v>242</v>
      </c>
      <c r="B297" s="12" t="s">
        <v>255</v>
      </c>
      <c r="C297" s="8" t="s">
        <v>345</v>
      </c>
      <c r="D297" s="9" t="s">
        <v>21</v>
      </c>
      <c r="E297" s="18" t="s">
        <v>123</v>
      </c>
      <c r="F297" s="13">
        <v>45047</v>
      </c>
      <c r="G297" s="13">
        <v>45231</v>
      </c>
      <c r="H297" s="14">
        <v>65000</v>
      </c>
      <c r="I297" s="14">
        <v>4427.58</v>
      </c>
      <c r="J297" s="14">
        <v>0</v>
      </c>
      <c r="K297" s="14">
        <v>1865.5</v>
      </c>
      <c r="L297" s="14">
        <v>4615</v>
      </c>
      <c r="M297" s="36">
        <f t="shared" ref="M297:M299" si="533">H297*1.15%</f>
        <v>747.5</v>
      </c>
      <c r="N297" s="14">
        <v>1976</v>
      </c>
      <c r="O297" s="14">
        <f t="shared" ref="O297" si="534">H297*7.09%</f>
        <v>4608.5</v>
      </c>
      <c r="P297" s="14">
        <f t="shared" si="509"/>
        <v>13812.5</v>
      </c>
      <c r="Q297" s="14">
        <v>20046</v>
      </c>
      <c r="R297" s="14">
        <f t="shared" si="510"/>
        <v>28315.08</v>
      </c>
      <c r="S297" s="14">
        <f t="shared" si="511"/>
        <v>9971</v>
      </c>
      <c r="T297" s="14">
        <f t="shared" si="512"/>
        <v>36684.92</v>
      </c>
    </row>
    <row r="298" spans="1:20" s="16" customFormat="1" ht="24.95" customHeight="1" x14ac:dyDescent="0.25">
      <c r="A298" s="9">
        <v>243</v>
      </c>
      <c r="B298" s="12" t="s">
        <v>256</v>
      </c>
      <c r="C298" s="8" t="s">
        <v>122</v>
      </c>
      <c r="D298" s="9" t="s">
        <v>21</v>
      </c>
      <c r="E298" s="18" t="s">
        <v>124</v>
      </c>
      <c r="F298" s="13">
        <v>45047</v>
      </c>
      <c r="G298" s="13">
        <v>45231</v>
      </c>
      <c r="H298" s="14">
        <v>60000</v>
      </c>
      <c r="I298" s="14">
        <v>3486.68</v>
      </c>
      <c r="J298" s="14">
        <v>0</v>
      </c>
      <c r="K298" s="14">
        <f>H298*2.87%</f>
        <v>1722</v>
      </c>
      <c r="L298" s="14">
        <f>H298*7.1%</f>
        <v>4260</v>
      </c>
      <c r="M298" s="36">
        <f t="shared" si="533"/>
        <v>690</v>
      </c>
      <c r="N298" s="14">
        <f>H298*3.04%</f>
        <v>1824</v>
      </c>
      <c r="O298" s="14">
        <f t="shared" ref="O298:O299" si="535">H298*7.09%</f>
        <v>4254</v>
      </c>
      <c r="P298" s="14">
        <f t="shared" si="509"/>
        <v>12750</v>
      </c>
      <c r="Q298" s="14">
        <f t="shared" ref="Q298:Q318" si="536">J298</f>
        <v>0</v>
      </c>
      <c r="R298" s="14">
        <f t="shared" si="510"/>
        <v>7032.68</v>
      </c>
      <c r="S298" s="14">
        <f t="shared" si="511"/>
        <v>9204</v>
      </c>
      <c r="T298" s="14">
        <f t="shared" si="512"/>
        <v>52967.32</v>
      </c>
    </row>
    <row r="299" spans="1:20" s="16" customFormat="1" ht="24.95" customHeight="1" x14ac:dyDescent="0.25">
      <c r="A299" s="9">
        <v>244</v>
      </c>
      <c r="B299" s="12" t="s">
        <v>257</v>
      </c>
      <c r="C299" s="8" t="s">
        <v>345</v>
      </c>
      <c r="D299" s="9" t="s">
        <v>21</v>
      </c>
      <c r="E299" s="18" t="s">
        <v>123</v>
      </c>
      <c r="F299" s="13">
        <v>45047</v>
      </c>
      <c r="G299" s="13">
        <v>45231</v>
      </c>
      <c r="H299" s="14">
        <v>65000</v>
      </c>
      <c r="I299" s="14">
        <v>4112.09</v>
      </c>
      <c r="J299" s="14">
        <v>0</v>
      </c>
      <c r="K299" s="14">
        <v>1865.5</v>
      </c>
      <c r="L299" s="14">
        <v>4615</v>
      </c>
      <c r="M299" s="36">
        <f t="shared" si="533"/>
        <v>747.5</v>
      </c>
      <c r="N299" s="14">
        <v>1976</v>
      </c>
      <c r="O299" s="14">
        <f t="shared" si="535"/>
        <v>4608.5</v>
      </c>
      <c r="P299" s="14">
        <f t="shared" ref="P299" si="537">K299+L299+M299+N299+O299</f>
        <v>13812.5</v>
      </c>
      <c r="Q299" s="14">
        <v>1577.45</v>
      </c>
      <c r="R299" s="14">
        <f t="shared" ref="R299" si="538">I299+K299+N299+Q299</f>
        <v>9531.0400000000009</v>
      </c>
      <c r="S299" s="14">
        <f t="shared" ref="S299" si="539">L299+M299+O299</f>
        <v>9971</v>
      </c>
      <c r="T299" s="14">
        <f t="shared" ref="T299" si="540">H299-R299</f>
        <v>55468.959999999999</v>
      </c>
    </row>
    <row r="300" spans="1:20" s="16" customFormat="1" ht="24.95" customHeight="1" x14ac:dyDescent="0.25">
      <c r="A300" s="9">
        <v>245</v>
      </c>
      <c r="B300" s="12" t="s">
        <v>270</v>
      </c>
      <c r="C300" s="8" t="s">
        <v>122</v>
      </c>
      <c r="D300" s="9" t="s">
        <v>21</v>
      </c>
      <c r="E300" s="18" t="s">
        <v>124</v>
      </c>
      <c r="F300" s="13">
        <v>45078</v>
      </c>
      <c r="G300" s="13">
        <v>45261</v>
      </c>
      <c r="H300" s="14">
        <v>90000</v>
      </c>
      <c r="I300" s="14">
        <v>9753.1200000000008</v>
      </c>
      <c r="J300" s="14">
        <v>0</v>
      </c>
      <c r="K300" s="14">
        <v>2583</v>
      </c>
      <c r="L300" s="14">
        <v>6390</v>
      </c>
      <c r="M300" s="66">
        <v>860.29</v>
      </c>
      <c r="N300" s="14">
        <v>2736</v>
      </c>
      <c r="O300" s="14">
        <v>6381</v>
      </c>
      <c r="P300" s="14">
        <f t="shared" si="509"/>
        <v>18950.29</v>
      </c>
      <c r="Q300" s="14">
        <f>J300</f>
        <v>0</v>
      </c>
      <c r="R300" s="14">
        <f t="shared" si="510"/>
        <v>15072.12</v>
      </c>
      <c r="S300" s="14">
        <f t="shared" si="511"/>
        <v>13631.29</v>
      </c>
      <c r="T300" s="14">
        <f t="shared" si="512"/>
        <v>74927.88</v>
      </c>
    </row>
    <row r="301" spans="1:20" s="16" customFormat="1" ht="24.95" customHeight="1" x14ac:dyDescent="0.25">
      <c r="A301" s="9">
        <v>246</v>
      </c>
      <c r="B301" s="12" t="s">
        <v>278</v>
      </c>
      <c r="C301" s="8" t="s">
        <v>345</v>
      </c>
      <c r="D301" s="9" t="s">
        <v>21</v>
      </c>
      <c r="E301" s="18" t="s">
        <v>123</v>
      </c>
      <c r="F301" s="13">
        <v>45108</v>
      </c>
      <c r="G301" s="13">
        <v>45292</v>
      </c>
      <c r="H301" s="14">
        <v>90000</v>
      </c>
      <c r="I301" s="14">
        <v>9753.1200000000008</v>
      </c>
      <c r="J301" s="14">
        <v>0</v>
      </c>
      <c r="K301" s="14">
        <v>2583</v>
      </c>
      <c r="L301" s="14">
        <v>6390</v>
      </c>
      <c r="M301" s="66">
        <v>860.29</v>
      </c>
      <c r="N301" s="14">
        <v>2736</v>
      </c>
      <c r="O301" s="14">
        <v>6381</v>
      </c>
      <c r="P301" s="14">
        <f t="shared" ref="P301:P302" si="541">K301+L301+M301+N301+O301</f>
        <v>18950.29</v>
      </c>
      <c r="Q301" s="14">
        <f>J301</f>
        <v>0</v>
      </c>
      <c r="R301" s="14">
        <f t="shared" ref="R301:R302" si="542">I301+K301+N301+Q301</f>
        <v>15072.12</v>
      </c>
      <c r="S301" s="14">
        <f>L301+M301+O301</f>
        <v>13631.29</v>
      </c>
      <c r="T301" s="14">
        <f t="shared" ref="T301:T302" si="543">H301-R301</f>
        <v>74927.88</v>
      </c>
    </row>
    <row r="302" spans="1:20" s="16" customFormat="1" ht="24.95" customHeight="1" x14ac:dyDescent="0.25">
      <c r="A302" s="9">
        <v>247</v>
      </c>
      <c r="B302" s="12" t="s">
        <v>309</v>
      </c>
      <c r="C302" s="8" t="s">
        <v>346</v>
      </c>
      <c r="D302" s="9" t="s">
        <v>21</v>
      </c>
      <c r="E302" s="18" t="s">
        <v>124</v>
      </c>
      <c r="F302" s="13">
        <v>45005</v>
      </c>
      <c r="G302" s="13">
        <v>45189</v>
      </c>
      <c r="H302" s="14">
        <v>45000</v>
      </c>
      <c r="I302" s="14">
        <v>1148.33</v>
      </c>
      <c r="J302" s="14">
        <v>0</v>
      </c>
      <c r="K302" s="14">
        <v>1291.5</v>
      </c>
      <c r="L302" s="14">
        <v>3195</v>
      </c>
      <c r="M302" s="36">
        <f t="shared" ref="M302:M307" si="544">H302*1.15%</f>
        <v>517.5</v>
      </c>
      <c r="N302" s="14">
        <v>1368</v>
      </c>
      <c r="O302" s="14">
        <f t="shared" ref="O302" si="545">H302*7.09%</f>
        <v>3190.5</v>
      </c>
      <c r="P302" s="14">
        <f t="shared" si="541"/>
        <v>9562.5</v>
      </c>
      <c r="Q302" s="14">
        <v>0</v>
      </c>
      <c r="R302" s="14">
        <f t="shared" si="542"/>
        <v>3807.83</v>
      </c>
      <c r="S302" s="14">
        <f t="shared" ref="S302" si="546">L302+M302+O302</f>
        <v>6903</v>
      </c>
      <c r="T302" s="14">
        <f t="shared" si="543"/>
        <v>41192.17</v>
      </c>
    </row>
    <row r="303" spans="1:20" s="16" customFormat="1" ht="24.95" customHeight="1" x14ac:dyDescent="0.25">
      <c r="A303" s="9">
        <v>248</v>
      </c>
      <c r="B303" s="12" t="s">
        <v>317</v>
      </c>
      <c r="C303" s="8" t="s">
        <v>346</v>
      </c>
      <c r="D303" s="9" t="s">
        <v>21</v>
      </c>
      <c r="E303" s="18" t="s">
        <v>124</v>
      </c>
      <c r="F303" s="13">
        <v>44993</v>
      </c>
      <c r="G303" s="13">
        <v>45177</v>
      </c>
      <c r="H303" s="14">
        <v>45000</v>
      </c>
      <c r="I303" s="14">
        <v>1148.33</v>
      </c>
      <c r="J303" s="14">
        <v>0</v>
      </c>
      <c r="K303" s="14">
        <v>1291.5</v>
      </c>
      <c r="L303" s="14">
        <v>3195</v>
      </c>
      <c r="M303" s="36">
        <f t="shared" si="544"/>
        <v>517.5</v>
      </c>
      <c r="N303" s="14">
        <v>1368</v>
      </c>
      <c r="O303" s="14">
        <f t="shared" ref="O303" si="547">H303*7.09%</f>
        <v>3190.5</v>
      </c>
      <c r="P303" s="14">
        <f t="shared" ref="P303" si="548">K303+L303+M303+N303+O303</f>
        <v>9562.5</v>
      </c>
      <c r="Q303" s="14">
        <v>0</v>
      </c>
      <c r="R303" s="14">
        <f t="shared" ref="R303" si="549">I303+K303+N303+Q303</f>
        <v>3807.83</v>
      </c>
      <c r="S303" s="14">
        <f t="shared" ref="S303" si="550">L303+M303+O303</f>
        <v>6903</v>
      </c>
      <c r="T303" s="14">
        <f t="shared" ref="T303" si="551">H303-R303</f>
        <v>41192.17</v>
      </c>
    </row>
    <row r="304" spans="1:20" s="16" customFormat="1" ht="24.95" customHeight="1" x14ac:dyDescent="0.25">
      <c r="A304" s="9">
        <v>249</v>
      </c>
      <c r="B304" s="12" t="s">
        <v>318</v>
      </c>
      <c r="C304" s="8" t="s">
        <v>346</v>
      </c>
      <c r="D304" s="9" t="s">
        <v>21</v>
      </c>
      <c r="E304" s="18" t="s">
        <v>124</v>
      </c>
      <c r="F304" s="13">
        <v>45005</v>
      </c>
      <c r="G304" s="13">
        <v>45189</v>
      </c>
      <c r="H304" s="14">
        <v>45000</v>
      </c>
      <c r="I304" s="14">
        <v>1148.33</v>
      </c>
      <c r="J304" s="14">
        <v>0</v>
      </c>
      <c r="K304" s="14">
        <v>1291.5</v>
      </c>
      <c r="L304" s="14">
        <v>3195</v>
      </c>
      <c r="M304" s="36">
        <f t="shared" si="544"/>
        <v>517.5</v>
      </c>
      <c r="N304" s="14">
        <v>1368</v>
      </c>
      <c r="O304" s="14">
        <f t="shared" ref="O304:O305" si="552">H304*7.09%</f>
        <v>3190.5</v>
      </c>
      <c r="P304" s="14">
        <f t="shared" ref="P304:P305" si="553">K304+L304+M304+N304+O304</f>
        <v>9562.5</v>
      </c>
      <c r="Q304" s="14">
        <v>0</v>
      </c>
      <c r="R304" s="14">
        <f t="shared" ref="R304:R305" si="554">I304+K304+N304+Q304</f>
        <v>3807.83</v>
      </c>
      <c r="S304" s="14">
        <f t="shared" ref="S304:S305" si="555">L304+M304+O304</f>
        <v>6903</v>
      </c>
      <c r="T304" s="14">
        <f t="shared" ref="T304:T305" si="556">H304-R304</f>
        <v>41192.17</v>
      </c>
    </row>
    <row r="305" spans="1:20" s="16" customFormat="1" ht="24.95" customHeight="1" x14ac:dyDescent="0.25">
      <c r="A305" s="9">
        <v>250</v>
      </c>
      <c r="B305" s="12" t="s">
        <v>327</v>
      </c>
      <c r="C305" s="8" t="s">
        <v>346</v>
      </c>
      <c r="D305" s="9" t="s">
        <v>21</v>
      </c>
      <c r="E305" s="18" t="s">
        <v>123</v>
      </c>
      <c r="F305" s="13">
        <v>44993</v>
      </c>
      <c r="G305" s="13">
        <v>45177</v>
      </c>
      <c r="H305" s="14">
        <v>48000</v>
      </c>
      <c r="I305" s="14">
        <v>1571.73</v>
      </c>
      <c r="J305" s="14">
        <v>0</v>
      </c>
      <c r="K305" s="14">
        <v>1377.6</v>
      </c>
      <c r="L305" s="14">
        <v>3408</v>
      </c>
      <c r="M305" s="36">
        <f t="shared" si="544"/>
        <v>552</v>
      </c>
      <c r="N305" s="14">
        <v>1459.2</v>
      </c>
      <c r="O305" s="14">
        <f t="shared" si="552"/>
        <v>3403.2</v>
      </c>
      <c r="P305" s="14">
        <f t="shared" si="553"/>
        <v>10200</v>
      </c>
      <c r="Q305" s="14">
        <v>7426</v>
      </c>
      <c r="R305" s="14">
        <f t="shared" si="554"/>
        <v>11834.53</v>
      </c>
      <c r="S305" s="14">
        <f t="shared" si="555"/>
        <v>7363.2</v>
      </c>
      <c r="T305" s="14">
        <f t="shared" si="556"/>
        <v>36165.47</v>
      </c>
    </row>
    <row r="306" spans="1:20" s="16" customFormat="1" ht="24.95" customHeight="1" x14ac:dyDescent="0.25">
      <c r="A306" s="9">
        <v>251</v>
      </c>
      <c r="B306" s="12" t="s">
        <v>328</v>
      </c>
      <c r="C306" s="8" t="s">
        <v>345</v>
      </c>
      <c r="D306" s="9" t="s">
        <v>21</v>
      </c>
      <c r="E306" s="18" t="s">
        <v>124</v>
      </c>
      <c r="F306" s="13">
        <v>45005</v>
      </c>
      <c r="G306" s="13">
        <v>45189</v>
      </c>
      <c r="H306" s="14">
        <v>60000</v>
      </c>
      <c r="I306" s="14">
        <v>2855.7</v>
      </c>
      <c r="J306" s="14">
        <v>0</v>
      </c>
      <c r="K306" s="14">
        <f>H306*2.87%</f>
        <v>1722</v>
      </c>
      <c r="L306" s="14">
        <f>H306*7.1%</f>
        <v>4260</v>
      </c>
      <c r="M306" s="36">
        <f t="shared" si="544"/>
        <v>690</v>
      </c>
      <c r="N306" s="14">
        <f>H306*3.04%</f>
        <v>1824</v>
      </c>
      <c r="O306" s="14">
        <f t="shared" ref="O306" si="557">H306*7.09%</f>
        <v>4254</v>
      </c>
      <c r="P306" s="14">
        <f t="shared" ref="P306" si="558">K306+L306+M306+N306+O306</f>
        <v>12750</v>
      </c>
      <c r="Q306" s="14">
        <v>3154.9</v>
      </c>
      <c r="R306" s="14">
        <f t="shared" ref="R306" si="559">I306+K306+N306+Q306</f>
        <v>9556.6</v>
      </c>
      <c r="S306" s="14">
        <f t="shared" ref="S306" si="560">L306+M306+O306</f>
        <v>9204</v>
      </c>
      <c r="T306" s="14">
        <f t="shared" ref="T306" si="561">H306-R306</f>
        <v>50443.4</v>
      </c>
    </row>
    <row r="307" spans="1:20" s="16" customFormat="1" ht="24.95" customHeight="1" x14ac:dyDescent="0.25">
      <c r="A307" s="9">
        <v>252</v>
      </c>
      <c r="B307" s="40" t="s">
        <v>355</v>
      </c>
      <c r="C307" s="41" t="s">
        <v>122</v>
      </c>
      <c r="D307" s="9" t="s">
        <v>21</v>
      </c>
      <c r="E307" s="18" t="s">
        <v>123</v>
      </c>
      <c r="F307" s="13">
        <v>45047</v>
      </c>
      <c r="G307" s="13">
        <v>45231</v>
      </c>
      <c r="H307" s="14">
        <v>60000</v>
      </c>
      <c r="I307" s="14">
        <v>3486.68</v>
      </c>
      <c r="J307" s="14">
        <v>0</v>
      </c>
      <c r="K307" s="14">
        <f>H307*2.87%</f>
        <v>1722</v>
      </c>
      <c r="L307" s="14">
        <f>H307*7.1%</f>
        <v>4260</v>
      </c>
      <c r="M307" s="36">
        <f t="shared" si="544"/>
        <v>690</v>
      </c>
      <c r="N307" s="14">
        <f>H307*3.04%</f>
        <v>1824</v>
      </c>
      <c r="O307" s="14">
        <f t="shared" ref="O307" si="562">H307*7.09%</f>
        <v>4254</v>
      </c>
      <c r="P307" s="14">
        <f t="shared" ref="P307" si="563">K307+L307+M307+N307+O307</f>
        <v>12750</v>
      </c>
      <c r="Q307" s="14">
        <f t="shared" ref="Q307" si="564">J307</f>
        <v>0</v>
      </c>
      <c r="R307" s="14">
        <f t="shared" ref="R307" si="565">I307+K307+N307+Q307</f>
        <v>7032.68</v>
      </c>
      <c r="S307" s="14">
        <f t="shared" ref="S307" si="566">L307+M307+O307</f>
        <v>9204</v>
      </c>
      <c r="T307" s="14">
        <f t="shared" ref="T307" si="567">H307-R307</f>
        <v>52967.32</v>
      </c>
    </row>
    <row r="308" spans="1:20" s="16" customFormat="1" ht="24.95" customHeight="1" x14ac:dyDescent="0.25">
      <c r="A308" s="9">
        <v>253</v>
      </c>
      <c r="B308" s="40" t="s">
        <v>356</v>
      </c>
      <c r="C308" s="41" t="s">
        <v>122</v>
      </c>
      <c r="D308" s="9" t="s">
        <v>21</v>
      </c>
      <c r="E308" s="18" t="s">
        <v>123</v>
      </c>
      <c r="F308" s="13">
        <v>45047</v>
      </c>
      <c r="G308" s="13">
        <v>45231</v>
      </c>
      <c r="H308" s="14">
        <v>90000</v>
      </c>
      <c r="I308" s="14">
        <v>9753.1200000000008</v>
      </c>
      <c r="J308" s="14">
        <v>0</v>
      </c>
      <c r="K308" s="14">
        <f>H308*2.87%</f>
        <v>2583</v>
      </c>
      <c r="L308" s="14">
        <f>H308*7.1%</f>
        <v>6390</v>
      </c>
      <c r="M308" s="66">
        <v>860.29</v>
      </c>
      <c r="N308" s="14">
        <f>H308*3.04%</f>
        <v>2736</v>
      </c>
      <c r="O308" s="14">
        <f>H308*7.09%</f>
        <v>6381</v>
      </c>
      <c r="P308" s="14">
        <f>K308+L308+M308+N308+O308</f>
        <v>18950.29</v>
      </c>
      <c r="Q308" s="14">
        <f>J308</f>
        <v>0</v>
      </c>
      <c r="R308" s="14">
        <f>I308+K308+N308+Q308</f>
        <v>15072.12</v>
      </c>
      <c r="S308" s="14">
        <f>L308+M308+O308</f>
        <v>13631.29</v>
      </c>
      <c r="T308" s="14">
        <f>H308-R308</f>
        <v>74927.88</v>
      </c>
    </row>
    <row r="309" spans="1:20" s="16" customFormat="1" ht="24.95" customHeight="1" x14ac:dyDescent="0.25">
      <c r="A309" s="9">
        <v>254</v>
      </c>
      <c r="B309" s="40" t="s">
        <v>383</v>
      </c>
      <c r="C309" s="41" t="s">
        <v>384</v>
      </c>
      <c r="D309" s="9" t="s">
        <v>21</v>
      </c>
      <c r="E309" s="18" t="s">
        <v>124</v>
      </c>
      <c r="F309" s="13">
        <v>45097</v>
      </c>
      <c r="G309" s="13">
        <v>45280</v>
      </c>
      <c r="H309" s="14">
        <v>55000</v>
      </c>
      <c r="I309" s="14">
        <v>2559.6799999999998</v>
      </c>
      <c r="J309" s="14">
        <v>0</v>
      </c>
      <c r="K309" s="14">
        <v>1578.5</v>
      </c>
      <c r="L309" s="14">
        <v>3905</v>
      </c>
      <c r="M309" s="36">
        <f t="shared" ref="M309" si="568">H309*1.15%</f>
        <v>632.5</v>
      </c>
      <c r="N309" s="14">
        <v>1672</v>
      </c>
      <c r="O309" s="14">
        <f t="shared" ref="O309" si="569">H309*7.09%</f>
        <v>3899.5</v>
      </c>
      <c r="P309" s="14">
        <f t="shared" ref="P309" si="570">K309+L309+M309+N309+O309</f>
        <v>11687.5</v>
      </c>
      <c r="Q309" s="14">
        <f t="shared" ref="Q309" si="571">J309</f>
        <v>0</v>
      </c>
      <c r="R309" s="14">
        <f t="shared" ref="R309" si="572">I309+K309+N309+Q309</f>
        <v>5810.18</v>
      </c>
      <c r="S309" s="14">
        <f t="shared" ref="S309" si="573">L309+M309+O309</f>
        <v>8437</v>
      </c>
      <c r="T309" s="14">
        <f t="shared" ref="T309" si="574">H309-R309</f>
        <v>49189.82</v>
      </c>
    </row>
    <row r="310" spans="1:20" s="16" customFormat="1" ht="24.95" customHeight="1" x14ac:dyDescent="0.25">
      <c r="A310" s="9">
        <v>255</v>
      </c>
      <c r="B310" s="12" t="s">
        <v>563</v>
      </c>
      <c r="C310" s="8" t="s">
        <v>122</v>
      </c>
      <c r="D310" s="9" t="s">
        <v>21</v>
      </c>
      <c r="E310" s="18" t="s">
        <v>124</v>
      </c>
      <c r="F310" s="13">
        <v>45089</v>
      </c>
      <c r="G310" s="13">
        <v>45272</v>
      </c>
      <c r="H310" s="14">
        <v>75000</v>
      </c>
      <c r="I310" s="14">
        <v>6309.38</v>
      </c>
      <c r="J310" s="14">
        <v>0</v>
      </c>
      <c r="K310" s="14">
        <f t="shared" ref="K310:K315" si="575">H310*2.87%</f>
        <v>2152.5</v>
      </c>
      <c r="L310" s="14">
        <f t="shared" ref="L310:L315" si="576">H310*7.1%</f>
        <v>5325</v>
      </c>
      <c r="M310" s="66">
        <v>860.29</v>
      </c>
      <c r="N310" s="14">
        <f t="shared" ref="N310:N315" si="577">H310*3.04%</f>
        <v>2280</v>
      </c>
      <c r="O310" s="14">
        <f t="shared" ref="O310:O315" si="578">H310*7.09%</f>
        <v>5317.5</v>
      </c>
      <c r="P310" s="14">
        <f t="shared" ref="P310:P311" si="579">K310+L310+M310+N310+O310</f>
        <v>15935.29</v>
      </c>
      <c r="Q310" s="14">
        <v>0</v>
      </c>
      <c r="R310" s="14">
        <f t="shared" ref="R310:R311" si="580">I310+K310+N310+Q310</f>
        <v>10741.88</v>
      </c>
      <c r="S310" s="14">
        <f t="shared" ref="S310:S311" si="581">L310+M310+O310</f>
        <v>11502.79</v>
      </c>
      <c r="T310" s="14">
        <f t="shared" ref="T310:T311" si="582">H310-R310</f>
        <v>64258.12</v>
      </c>
    </row>
    <row r="311" spans="1:20" s="16" customFormat="1" ht="24.95" customHeight="1" x14ac:dyDescent="0.25">
      <c r="A311" s="9">
        <v>256</v>
      </c>
      <c r="B311" s="12" t="s">
        <v>406</v>
      </c>
      <c r="C311" s="8" t="s">
        <v>122</v>
      </c>
      <c r="D311" s="9" t="s">
        <v>21</v>
      </c>
      <c r="E311" s="18" t="s">
        <v>123</v>
      </c>
      <c r="F311" s="13">
        <v>45108</v>
      </c>
      <c r="G311" s="13">
        <v>45292</v>
      </c>
      <c r="H311" s="14">
        <v>80000</v>
      </c>
      <c r="I311" s="14">
        <v>7400.87</v>
      </c>
      <c r="J311" s="14">
        <v>0</v>
      </c>
      <c r="K311" s="14">
        <f t="shared" si="575"/>
        <v>2296</v>
      </c>
      <c r="L311" s="14">
        <f t="shared" si="576"/>
        <v>5680</v>
      </c>
      <c r="M311" s="66">
        <v>860.29</v>
      </c>
      <c r="N311" s="14">
        <f t="shared" si="577"/>
        <v>2432</v>
      </c>
      <c r="O311" s="14">
        <f t="shared" si="578"/>
        <v>5672</v>
      </c>
      <c r="P311" s="14">
        <f t="shared" si="579"/>
        <v>16940.29</v>
      </c>
      <c r="Q311" s="14">
        <f t="shared" ref="Q311" si="583">J311</f>
        <v>0</v>
      </c>
      <c r="R311" s="14">
        <f t="shared" si="580"/>
        <v>12128.87</v>
      </c>
      <c r="S311" s="14">
        <f t="shared" si="581"/>
        <v>12212.29</v>
      </c>
      <c r="T311" s="14">
        <f t="shared" si="582"/>
        <v>67871.13</v>
      </c>
    </row>
    <row r="312" spans="1:20" s="16" customFormat="1" ht="24.95" customHeight="1" x14ac:dyDescent="0.25">
      <c r="A312" s="9">
        <v>257</v>
      </c>
      <c r="B312" s="12" t="s">
        <v>407</v>
      </c>
      <c r="C312" s="8" t="s">
        <v>122</v>
      </c>
      <c r="D312" s="9" t="s">
        <v>21</v>
      </c>
      <c r="E312" s="18" t="s">
        <v>123</v>
      </c>
      <c r="F312" s="13">
        <v>45108</v>
      </c>
      <c r="G312" s="13">
        <v>45292</v>
      </c>
      <c r="H312" s="14">
        <v>80000</v>
      </c>
      <c r="I312" s="14">
        <v>7400.87</v>
      </c>
      <c r="J312" s="14">
        <v>0</v>
      </c>
      <c r="K312" s="14">
        <f t="shared" si="575"/>
        <v>2296</v>
      </c>
      <c r="L312" s="14">
        <f t="shared" si="576"/>
        <v>5680</v>
      </c>
      <c r="M312" s="66">
        <v>860.29</v>
      </c>
      <c r="N312" s="14">
        <f t="shared" si="577"/>
        <v>2432</v>
      </c>
      <c r="O312" s="14">
        <f t="shared" si="578"/>
        <v>5672</v>
      </c>
      <c r="P312" s="14">
        <f t="shared" ref="P312:P313" si="584">K312+L312+M312+N312+O312</f>
        <v>16940.29</v>
      </c>
      <c r="Q312" s="14">
        <f t="shared" ref="Q312" si="585">J312</f>
        <v>0</v>
      </c>
      <c r="R312" s="14">
        <f t="shared" ref="R312:R313" si="586">I312+K312+N312+Q312</f>
        <v>12128.87</v>
      </c>
      <c r="S312" s="14">
        <f t="shared" ref="S312:S313" si="587">L312+M312+O312</f>
        <v>12212.29</v>
      </c>
      <c r="T312" s="14">
        <f t="shared" ref="T312:T313" si="588">H312-R312</f>
        <v>67871.13</v>
      </c>
    </row>
    <row r="313" spans="1:20" s="16" customFormat="1" ht="24.95" customHeight="1" x14ac:dyDescent="0.25">
      <c r="A313" s="9">
        <v>258</v>
      </c>
      <c r="B313" s="12" t="s">
        <v>412</v>
      </c>
      <c r="C313" s="8" t="s">
        <v>384</v>
      </c>
      <c r="D313" s="9" t="s">
        <v>21</v>
      </c>
      <c r="E313" s="18" t="s">
        <v>123</v>
      </c>
      <c r="F313" s="13">
        <v>45139</v>
      </c>
      <c r="G313" s="13">
        <v>45323</v>
      </c>
      <c r="H313" s="14">
        <v>75000</v>
      </c>
      <c r="I313" s="14">
        <v>6309.38</v>
      </c>
      <c r="J313" s="14">
        <v>0</v>
      </c>
      <c r="K313" s="14">
        <f t="shared" si="575"/>
        <v>2152.5</v>
      </c>
      <c r="L313" s="14">
        <f t="shared" si="576"/>
        <v>5325</v>
      </c>
      <c r="M313" s="66">
        <v>860.29</v>
      </c>
      <c r="N313" s="14">
        <f t="shared" si="577"/>
        <v>2280</v>
      </c>
      <c r="O313" s="14">
        <f t="shared" si="578"/>
        <v>5317.5</v>
      </c>
      <c r="P313" s="14">
        <f t="shared" si="584"/>
        <v>15935.29</v>
      </c>
      <c r="Q313" s="14">
        <v>18796</v>
      </c>
      <c r="R313" s="14">
        <f t="shared" si="586"/>
        <v>29537.88</v>
      </c>
      <c r="S313" s="14">
        <f t="shared" si="587"/>
        <v>11502.79</v>
      </c>
      <c r="T313" s="14">
        <f t="shared" si="588"/>
        <v>45462.12</v>
      </c>
    </row>
    <row r="314" spans="1:20" s="16" customFormat="1" ht="24.95" customHeight="1" x14ac:dyDescent="0.25">
      <c r="A314" s="9">
        <v>259</v>
      </c>
      <c r="B314" s="59" t="s">
        <v>454</v>
      </c>
      <c r="C314" s="60" t="s">
        <v>122</v>
      </c>
      <c r="D314" s="61" t="s">
        <v>21</v>
      </c>
      <c r="E314" s="64" t="s">
        <v>124</v>
      </c>
      <c r="F314" s="62">
        <v>44986</v>
      </c>
      <c r="G314" s="62">
        <v>45170</v>
      </c>
      <c r="H314" s="63">
        <v>90000</v>
      </c>
      <c r="I314" s="63">
        <v>9753.1200000000008</v>
      </c>
      <c r="J314" s="63">
        <v>0</v>
      </c>
      <c r="K314" s="63">
        <f t="shared" si="575"/>
        <v>2583</v>
      </c>
      <c r="L314" s="63">
        <f t="shared" si="576"/>
        <v>6390</v>
      </c>
      <c r="M314" s="66">
        <v>860.29</v>
      </c>
      <c r="N314" s="63">
        <f t="shared" si="577"/>
        <v>2736</v>
      </c>
      <c r="O314" s="63">
        <f t="shared" si="578"/>
        <v>6381</v>
      </c>
      <c r="P314" s="63">
        <f>K314+L314+M314+N314+O314</f>
        <v>18950.29</v>
      </c>
      <c r="Q314" s="63">
        <f>J314</f>
        <v>0</v>
      </c>
      <c r="R314" s="63">
        <f>I314+K314+N314+Q314</f>
        <v>15072.12</v>
      </c>
      <c r="S314" s="63">
        <f>L314+M314+O314</f>
        <v>13631.29</v>
      </c>
      <c r="T314" s="63">
        <f>H314-R314</f>
        <v>74927.88</v>
      </c>
    </row>
    <row r="315" spans="1:20" s="16" customFormat="1" ht="24.95" customHeight="1" x14ac:dyDescent="0.25">
      <c r="A315" s="9">
        <v>260</v>
      </c>
      <c r="B315" s="59" t="s">
        <v>455</v>
      </c>
      <c r="C315" s="60" t="s">
        <v>122</v>
      </c>
      <c r="D315" s="61" t="s">
        <v>21</v>
      </c>
      <c r="E315" s="64" t="s">
        <v>123</v>
      </c>
      <c r="F315" s="62">
        <v>45017</v>
      </c>
      <c r="G315" s="62">
        <v>45200</v>
      </c>
      <c r="H315" s="63">
        <v>90000</v>
      </c>
      <c r="I315" s="63">
        <v>9753.1200000000008</v>
      </c>
      <c r="J315" s="63">
        <v>0</v>
      </c>
      <c r="K315" s="63">
        <f t="shared" si="575"/>
        <v>2583</v>
      </c>
      <c r="L315" s="63">
        <f t="shared" si="576"/>
        <v>6390</v>
      </c>
      <c r="M315" s="66">
        <v>860.29</v>
      </c>
      <c r="N315" s="63">
        <f t="shared" si="577"/>
        <v>2736</v>
      </c>
      <c r="O315" s="63">
        <f t="shared" si="578"/>
        <v>6381</v>
      </c>
      <c r="P315" s="63">
        <f>K315+L315+M315+N315+O315</f>
        <v>18950.29</v>
      </c>
      <c r="Q315" s="63">
        <f>J315</f>
        <v>0</v>
      </c>
      <c r="R315" s="63">
        <f>I315+K315+N315+Q315</f>
        <v>15072.12</v>
      </c>
      <c r="S315" s="63">
        <f>L315+M315+O315</f>
        <v>13631.29</v>
      </c>
      <c r="T315" s="63">
        <f>H315-R315</f>
        <v>74927.88</v>
      </c>
    </row>
    <row r="316" spans="1:20" s="16" customFormat="1" ht="24.95" customHeight="1" x14ac:dyDescent="0.25">
      <c r="A316" s="9">
        <v>261</v>
      </c>
      <c r="B316" s="59" t="s">
        <v>491</v>
      </c>
      <c r="C316" s="60" t="s">
        <v>122</v>
      </c>
      <c r="D316" s="61" t="s">
        <v>21</v>
      </c>
      <c r="E316" s="64" t="s">
        <v>124</v>
      </c>
      <c r="F316" s="62">
        <v>45108</v>
      </c>
      <c r="G316" s="62">
        <v>45292</v>
      </c>
      <c r="H316" s="63">
        <v>72000</v>
      </c>
      <c r="I316" s="63">
        <v>5744.84</v>
      </c>
      <c r="J316" s="63">
        <v>0</v>
      </c>
      <c r="K316" s="63">
        <v>2066.4</v>
      </c>
      <c r="L316" s="63">
        <v>5112</v>
      </c>
      <c r="M316" s="66">
        <v>828</v>
      </c>
      <c r="N316" s="63">
        <v>2188.8000000000002</v>
      </c>
      <c r="O316" s="63">
        <v>5104.8</v>
      </c>
      <c r="P316" s="63">
        <f>K316+L316+M316+N316+O316</f>
        <v>15300</v>
      </c>
      <c r="Q316" s="63">
        <v>25271.67</v>
      </c>
      <c r="R316" s="63">
        <f>I316+K316+N316+Q316</f>
        <v>35271.71</v>
      </c>
      <c r="S316" s="63">
        <f>L316+M316+O316</f>
        <v>11044.8</v>
      </c>
      <c r="T316" s="63">
        <f>H316-R316</f>
        <v>36728.29</v>
      </c>
    </row>
    <row r="317" spans="1:20" s="71" customFormat="1" ht="24.95" customHeight="1" x14ac:dyDescent="0.25">
      <c r="A317" s="61">
        <v>262</v>
      </c>
      <c r="B317" s="59" t="s">
        <v>496</v>
      </c>
      <c r="C317" s="60" t="s">
        <v>122</v>
      </c>
      <c r="D317" s="61" t="s">
        <v>21</v>
      </c>
      <c r="E317" s="64" t="s">
        <v>123</v>
      </c>
      <c r="F317" s="62">
        <v>45139</v>
      </c>
      <c r="G317" s="62">
        <v>45323</v>
      </c>
      <c r="H317" s="63">
        <v>70000</v>
      </c>
      <c r="I317" s="63">
        <v>5368.48</v>
      </c>
      <c r="J317" s="63">
        <v>0</v>
      </c>
      <c r="K317" s="63">
        <f>H317*2.87%</f>
        <v>2009</v>
      </c>
      <c r="L317" s="63">
        <f>H317*7.1%</f>
        <v>4970</v>
      </c>
      <c r="M317" s="66">
        <v>805</v>
      </c>
      <c r="N317" s="63">
        <f>H317*3.04%</f>
        <v>2128</v>
      </c>
      <c r="O317" s="63">
        <f>H317*7.09%</f>
        <v>4963</v>
      </c>
      <c r="P317" s="63">
        <f>K317+L317+M317+N317+O317</f>
        <v>14875</v>
      </c>
      <c r="Q317" s="63">
        <v>0</v>
      </c>
      <c r="R317" s="63">
        <f>I317+K317+N317+Q317</f>
        <v>9505.48</v>
      </c>
      <c r="S317" s="63">
        <f>L317+M317+O317</f>
        <v>10738</v>
      </c>
      <c r="T317" s="63">
        <f>H317-R317</f>
        <v>60494.52</v>
      </c>
    </row>
    <row r="318" spans="1:20" s="16" customFormat="1" ht="24.95" customHeight="1" x14ac:dyDescent="0.25">
      <c r="A318" s="9">
        <v>263</v>
      </c>
      <c r="B318" s="59" t="s">
        <v>64</v>
      </c>
      <c r="C318" s="60" t="s">
        <v>494</v>
      </c>
      <c r="D318" s="61" t="s">
        <v>21</v>
      </c>
      <c r="E318" s="64" t="s">
        <v>124</v>
      </c>
      <c r="F318" s="62">
        <v>45017</v>
      </c>
      <c r="G318" s="62">
        <v>45200</v>
      </c>
      <c r="H318" s="63">
        <v>45000</v>
      </c>
      <c r="I318" s="63">
        <v>1148.33</v>
      </c>
      <c r="J318" s="63">
        <v>0</v>
      </c>
      <c r="K318" s="63">
        <v>1291.5</v>
      </c>
      <c r="L318" s="63">
        <v>3195</v>
      </c>
      <c r="M318" s="65">
        <f t="shared" ref="M318" si="589">H318*1.15%</f>
        <v>517.5</v>
      </c>
      <c r="N318" s="63">
        <v>1368</v>
      </c>
      <c r="O318" s="63">
        <f t="shared" si="508"/>
        <v>3190.5</v>
      </c>
      <c r="P318" s="63">
        <f t="shared" si="509"/>
        <v>9562.5</v>
      </c>
      <c r="Q318" s="63">
        <f t="shared" si="536"/>
        <v>0</v>
      </c>
      <c r="R318" s="63">
        <f t="shared" si="510"/>
        <v>3807.83</v>
      </c>
      <c r="S318" s="63">
        <f t="shared" si="511"/>
        <v>6903</v>
      </c>
      <c r="T318" s="63">
        <f t="shared" si="512"/>
        <v>41192.17</v>
      </c>
    </row>
    <row r="319" spans="1:20" s="57" customFormat="1" ht="24.95" customHeight="1" x14ac:dyDescent="0.3">
      <c r="A319" s="38" t="s">
        <v>297</v>
      </c>
      <c r="B319" s="10"/>
      <c r="C319" s="10"/>
      <c r="D319" s="10"/>
      <c r="E319" s="10"/>
      <c r="F319" s="23"/>
      <c r="G319" s="23"/>
      <c r="H319" s="10"/>
      <c r="I319" s="10"/>
      <c r="J319" s="10"/>
      <c r="K319" s="10"/>
      <c r="L319" s="10"/>
      <c r="M319" s="33"/>
      <c r="N319" s="10"/>
      <c r="O319" s="10"/>
      <c r="P319" s="10"/>
      <c r="Q319" s="10"/>
      <c r="R319" s="10"/>
      <c r="S319" s="10"/>
      <c r="T319" s="10"/>
    </row>
    <row r="320" spans="1:20" s="11" customFormat="1" ht="24.95" customHeight="1" x14ac:dyDescent="0.25">
      <c r="A320" s="9">
        <v>264</v>
      </c>
      <c r="B320" s="12" t="s">
        <v>399</v>
      </c>
      <c r="C320" s="8" t="s">
        <v>494</v>
      </c>
      <c r="D320" s="9" t="s">
        <v>21</v>
      </c>
      <c r="E320" s="18" t="s">
        <v>123</v>
      </c>
      <c r="F320" s="13">
        <v>45108</v>
      </c>
      <c r="G320" s="13">
        <v>45292</v>
      </c>
      <c r="H320" s="14">
        <v>48000</v>
      </c>
      <c r="I320" s="14">
        <v>1571.73</v>
      </c>
      <c r="J320" s="14">
        <v>0</v>
      </c>
      <c r="K320" s="14">
        <v>1377.6</v>
      </c>
      <c r="L320" s="14">
        <v>3408</v>
      </c>
      <c r="M320" s="36">
        <f t="shared" ref="M320" si="590">H320*1.15%</f>
        <v>552</v>
      </c>
      <c r="N320" s="14">
        <v>1459.2</v>
      </c>
      <c r="O320" s="14">
        <f t="shared" ref="O320" si="591">H320*7.09%</f>
        <v>3403.2</v>
      </c>
      <c r="P320" s="14">
        <f t="shared" ref="P320" si="592">K320+L320+M320+N320+O320</f>
        <v>10200</v>
      </c>
      <c r="Q320" s="14">
        <v>0</v>
      </c>
      <c r="R320" s="14">
        <f t="shared" ref="R320" si="593">I320+K320+N320+Q320</f>
        <v>4408.53</v>
      </c>
      <c r="S320" s="14">
        <f t="shared" ref="S320" si="594">L320+M320+O320</f>
        <v>7363.2</v>
      </c>
      <c r="T320" s="14">
        <f t="shared" ref="T320" si="595">H320-R320</f>
        <v>43591.47</v>
      </c>
    </row>
    <row r="321" spans="1:20" s="16" customFormat="1" ht="24.95" customHeight="1" x14ac:dyDescent="0.25">
      <c r="A321" s="9">
        <v>265</v>
      </c>
      <c r="B321" s="12" t="s">
        <v>77</v>
      </c>
      <c r="C321" s="8" t="s">
        <v>27</v>
      </c>
      <c r="D321" s="9" t="s">
        <v>21</v>
      </c>
      <c r="E321" s="18" t="s">
        <v>123</v>
      </c>
      <c r="F321" s="13">
        <v>45062</v>
      </c>
      <c r="G321" s="13">
        <v>45246</v>
      </c>
      <c r="H321" s="14">
        <v>110000</v>
      </c>
      <c r="I321" s="14">
        <v>14457.62</v>
      </c>
      <c r="J321" s="14">
        <v>0</v>
      </c>
      <c r="K321" s="14">
        <v>3157</v>
      </c>
      <c r="L321" s="14">
        <v>7810</v>
      </c>
      <c r="M321" s="66">
        <v>860.29</v>
      </c>
      <c r="N321" s="14">
        <v>3344</v>
      </c>
      <c r="O321" s="14">
        <v>7799</v>
      </c>
      <c r="P321" s="14">
        <f>K321+L321+M321+N321+O321</f>
        <v>22970.29</v>
      </c>
      <c r="Q321" s="14">
        <v>22546</v>
      </c>
      <c r="R321" s="14">
        <f>I321+K321+N321+Q321</f>
        <v>43504.62</v>
      </c>
      <c r="S321" s="14">
        <f>L321+M321+O321</f>
        <v>16469.29</v>
      </c>
      <c r="T321" s="14">
        <f>H321-R321</f>
        <v>66495.38</v>
      </c>
    </row>
    <row r="322" spans="1:20" s="58" customFormat="1" ht="24.95" customHeight="1" x14ac:dyDescent="0.3">
      <c r="A322" s="38" t="s">
        <v>347</v>
      </c>
      <c r="B322" s="10"/>
      <c r="C322" s="10"/>
      <c r="D322" s="10"/>
      <c r="E322" s="10"/>
      <c r="F322" s="23"/>
      <c r="G322" s="23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s="16" customFormat="1" ht="24.95" customHeight="1" x14ac:dyDescent="0.25">
      <c r="A323" s="19">
        <v>266</v>
      </c>
      <c r="B323" s="12" t="s">
        <v>213</v>
      </c>
      <c r="C323" s="8" t="s">
        <v>380</v>
      </c>
      <c r="D323" s="9" t="s">
        <v>21</v>
      </c>
      <c r="E323" s="9" t="s">
        <v>124</v>
      </c>
      <c r="F323" s="13">
        <v>45162</v>
      </c>
      <c r="G323" s="13">
        <v>45346</v>
      </c>
      <c r="H323" s="14">
        <v>140000</v>
      </c>
      <c r="I323" s="14">
        <v>21514.37</v>
      </c>
      <c r="J323" s="14">
        <v>0</v>
      </c>
      <c r="K323" s="14">
        <f>H323*2.87%</f>
        <v>4018</v>
      </c>
      <c r="L323" s="14">
        <f>H323*7.1%</f>
        <v>9940</v>
      </c>
      <c r="M323" s="66">
        <v>860.29</v>
      </c>
      <c r="N323" s="14">
        <f>H323*3.04%</f>
        <v>4256</v>
      </c>
      <c r="O323" s="14">
        <f>H323*7.09%</f>
        <v>9926</v>
      </c>
      <c r="P323" s="14">
        <f>K323+L323+M323+N323+O323</f>
        <v>29000.29</v>
      </c>
      <c r="Q323" s="14">
        <v>33446</v>
      </c>
      <c r="R323" s="14">
        <f>I323+K323+N323+Q323</f>
        <v>63234.37</v>
      </c>
      <c r="S323" s="14">
        <f>L323+M323+O323</f>
        <v>20726.29</v>
      </c>
      <c r="T323" s="14">
        <f>H323-R323</f>
        <v>76765.63</v>
      </c>
    </row>
    <row r="324" spans="1:20" s="16" customFormat="1" ht="24.95" customHeight="1" x14ac:dyDescent="0.25">
      <c r="A324" s="19">
        <v>267</v>
      </c>
      <c r="B324" s="59" t="s">
        <v>479</v>
      </c>
      <c r="C324" s="60" t="s">
        <v>384</v>
      </c>
      <c r="D324" s="61" t="s">
        <v>21</v>
      </c>
      <c r="E324" s="64" t="s">
        <v>123</v>
      </c>
      <c r="F324" s="62">
        <v>45047</v>
      </c>
      <c r="G324" s="62">
        <v>45231</v>
      </c>
      <c r="H324" s="63">
        <v>55000</v>
      </c>
      <c r="I324" s="63">
        <v>2559.6799999999998</v>
      </c>
      <c r="J324" s="63">
        <v>0</v>
      </c>
      <c r="K324" s="63">
        <v>1578.5</v>
      </c>
      <c r="L324" s="63">
        <v>3905</v>
      </c>
      <c r="M324" s="65">
        <f t="shared" ref="M324" si="596">H324*1.15%</f>
        <v>632.5</v>
      </c>
      <c r="N324" s="63">
        <v>1672</v>
      </c>
      <c r="O324" s="63">
        <f t="shared" ref="O324" si="597">H324*7.09%</f>
        <v>3899.5</v>
      </c>
      <c r="P324" s="63">
        <f t="shared" ref="P324" si="598">K324+L324+M324+N324+O324</f>
        <v>11687.5</v>
      </c>
      <c r="Q324" s="63">
        <f t="shared" ref="Q324" si="599">J324</f>
        <v>0</v>
      </c>
      <c r="R324" s="63">
        <f t="shared" ref="R324" si="600">I324+K324+N324+Q324</f>
        <v>5810.18</v>
      </c>
      <c r="S324" s="63">
        <f t="shared" ref="S324" si="601">L324+M324+O324</f>
        <v>8437</v>
      </c>
      <c r="T324" s="63">
        <f t="shared" ref="T324" si="602">H324-R324</f>
        <v>49189.82</v>
      </c>
    </row>
    <row r="325" spans="1:20" s="16" customFormat="1" ht="24.95" customHeight="1" x14ac:dyDescent="0.25">
      <c r="A325" s="19">
        <v>268</v>
      </c>
      <c r="B325" s="12" t="s">
        <v>325</v>
      </c>
      <c r="C325" s="8" t="s">
        <v>122</v>
      </c>
      <c r="D325" s="9" t="s">
        <v>21</v>
      </c>
      <c r="E325" s="9" t="s">
        <v>124</v>
      </c>
      <c r="F325" s="13">
        <v>44993</v>
      </c>
      <c r="G325" s="13">
        <v>45177</v>
      </c>
      <c r="H325" s="14">
        <v>60000</v>
      </c>
      <c r="I325" s="14">
        <v>3486.68</v>
      </c>
      <c r="J325" s="14">
        <v>0</v>
      </c>
      <c r="K325" s="14">
        <f>H325*2.87%</f>
        <v>1722</v>
      </c>
      <c r="L325" s="14">
        <f>H325*7.1%</f>
        <v>4260</v>
      </c>
      <c r="M325" s="36">
        <f t="shared" ref="M325" si="603">H325*1.15%</f>
        <v>690</v>
      </c>
      <c r="N325" s="14">
        <f>H325*3.04%</f>
        <v>1824</v>
      </c>
      <c r="O325" s="14">
        <f t="shared" ref="O325" si="604">H325*7.09%</f>
        <v>4254</v>
      </c>
      <c r="P325" s="14">
        <f t="shared" ref="P325" si="605">K325+L325+M325+N325+O325</f>
        <v>12750</v>
      </c>
      <c r="Q325" s="14">
        <f t="shared" ref="Q325" si="606">J325</f>
        <v>0</v>
      </c>
      <c r="R325" s="14">
        <f t="shared" ref="R325" si="607">I325+K325+N325+Q325</f>
        <v>7032.68</v>
      </c>
      <c r="S325" s="14">
        <f t="shared" ref="S325" si="608">L325+M325+O325</f>
        <v>9204</v>
      </c>
      <c r="T325" s="14">
        <f t="shared" ref="T325" si="609">H325-R325</f>
        <v>52967.32</v>
      </c>
    </row>
    <row r="326" spans="1:20" s="58" customFormat="1" ht="24.95" customHeight="1" x14ac:dyDescent="0.3">
      <c r="A326" s="24" t="s">
        <v>59</v>
      </c>
      <c r="B326" s="10"/>
      <c r="C326" s="10"/>
      <c r="D326" s="10"/>
      <c r="E326" s="10"/>
      <c r="F326" s="23"/>
      <c r="G326" s="23"/>
      <c r="H326" s="10"/>
      <c r="I326" s="10"/>
      <c r="J326" s="10"/>
      <c r="K326" s="10"/>
      <c r="L326" s="10"/>
      <c r="M326" s="33"/>
      <c r="N326" s="10"/>
      <c r="O326" s="10"/>
      <c r="P326" s="10"/>
      <c r="Q326" s="10"/>
      <c r="R326" s="10"/>
      <c r="S326" s="10"/>
      <c r="T326" s="10"/>
    </row>
    <row r="327" spans="1:20" s="16" customFormat="1" ht="24.95" customHeight="1" x14ac:dyDescent="0.25">
      <c r="A327" s="9">
        <v>269</v>
      </c>
      <c r="B327" s="12" t="s">
        <v>60</v>
      </c>
      <c r="C327" s="8" t="s">
        <v>340</v>
      </c>
      <c r="D327" s="9" t="s">
        <v>21</v>
      </c>
      <c r="E327" s="18" t="s">
        <v>124</v>
      </c>
      <c r="F327" s="13">
        <v>44992</v>
      </c>
      <c r="G327" s="13">
        <v>45176</v>
      </c>
      <c r="H327" s="14">
        <v>90000</v>
      </c>
      <c r="I327" s="14">
        <v>0</v>
      </c>
      <c r="J327" s="14">
        <v>0</v>
      </c>
      <c r="K327" s="14">
        <v>2583</v>
      </c>
      <c r="L327" s="14">
        <v>6390</v>
      </c>
      <c r="M327" s="66">
        <v>860.29</v>
      </c>
      <c r="N327" s="14">
        <v>2736</v>
      </c>
      <c r="O327" s="14">
        <v>6381</v>
      </c>
      <c r="P327" s="14">
        <f t="shared" ref="P327:P331" si="610">K327+L327+M327+N327+O327</f>
        <v>18950.29</v>
      </c>
      <c r="Q327" s="14">
        <f t="shared" ref="Q327:Q332" si="611">J327</f>
        <v>0</v>
      </c>
      <c r="R327" s="14">
        <f t="shared" ref="R327:R331" si="612">I327+K327+N327+Q327</f>
        <v>5319</v>
      </c>
      <c r="S327" s="14">
        <f t="shared" ref="S327:S331" si="613">L327+M327+O327</f>
        <v>13631.29</v>
      </c>
      <c r="T327" s="14">
        <f t="shared" ref="T327:T331" si="614">H327-R327</f>
        <v>84681</v>
      </c>
    </row>
    <row r="328" spans="1:20" s="16" customFormat="1" ht="24.95" customHeight="1" x14ac:dyDescent="0.25">
      <c r="A328" s="9">
        <v>270</v>
      </c>
      <c r="B328" s="12" t="s">
        <v>61</v>
      </c>
      <c r="C328" s="8" t="s">
        <v>340</v>
      </c>
      <c r="D328" s="9" t="s">
        <v>21</v>
      </c>
      <c r="E328" s="18" t="s">
        <v>123</v>
      </c>
      <c r="F328" s="13">
        <v>45017</v>
      </c>
      <c r="G328" s="13">
        <v>45200</v>
      </c>
      <c r="H328" s="14">
        <v>65000</v>
      </c>
      <c r="I328" s="14">
        <v>4427.58</v>
      </c>
      <c r="J328" s="14">
        <v>0</v>
      </c>
      <c r="K328" s="14">
        <v>1865.5</v>
      </c>
      <c r="L328" s="14">
        <v>4615</v>
      </c>
      <c r="M328" s="36">
        <f t="shared" ref="M328:M330" si="615">H328*1.15%</f>
        <v>747.5</v>
      </c>
      <c r="N328" s="14">
        <v>1976</v>
      </c>
      <c r="O328" s="14">
        <f t="shared" ref="O328" si="616">H328*7.09%</f>
        <v>4608.5</v>
      </c>
      <c r="P328" s="14">
        <f t="shared" si="610"/>
        <v>13812.5</v>
      </c>
      <c r="Q328" s="14">
        <f t="shared" si="611"/>
        <v>0</v>
      </c>
      <c r="R328" s="14">
        <f t="shared" si="612"/>
        <v>8269.08</v>
      </c>
      <c r="S328" s="14">
        <f t="shared" si="613"/>
        <v>9971</v>
      </c>
      <c r="T328" s="14">
        <f t="shared" si="614"/>
        <v>56730.92</v>
      </c>
    </row>
    <row r="329" spans="1:20" s="16" customFormat="1" ht="24.95" customHeight="1" x14ac:dyDescent="0.25">
      <c r="A329" s="9">
        <v>271</v>
      </c>
      <c r="B329" s="12" t="s">
        <v>62</v>
      </c>
      <c r="C329" s="8" t="s">
        <v>340</v>
      </c>
      <c r="D329" s="9" t="s">
        <v>21</v>
      </c>
      <c r="E329" s="18" t="s">
        <v>124</v>
      </c>
      <c r="F329" s="13">
        <v>45017</v>
      </c>
      <c r="G329" s="13">
        <v>45200</v>
      </c>
      <c r="H329" s="14">
        <v>65000</v>
      </c>
      <c r="I329" s="14">
        <v>4427.58</v>
      </c>
      <c r="J329" s="14">
        <v>0</v>
      </c>
      <c r="K329" s="14">
        <v>1865.5</v>
      </c>
      <c r="L329" s="14">
        <v>4615</v>
      </c>
      <c r="M329" s="36">
        <f t="shared" si="615"/>
        <v>747.5</v>
      </c>
      <c r="N329" s="14">
        <v>1976</v>
      </c>
      <c r="O329" s="14">
        <f t="shared" ref="O329" si="617">H329*7.09%</f>
        <v>4608.5</v>
      </c>
      <c r="P329" s="14">
        <f t="shared" ref="P329" si="618">K329+L329+M329+N329+O329</f>
        <v>13812.5</v>
      </c>
      <c r="Q329" s="14">
        <f>J329</f>
        <v>0</v>
      </c>
      <c r="R329" s="14">
        <f>I329+K329+N329+Q329</f>
        <v>8269.08</v>
      </c>
      <c r="S329" s="14">
        <f t="shared" ref="S329" si="619">L329+M329+O329</f>
        <v>9971</v>
      </c>
      <c r="T329" s="14">
        <f t="shared" ref="T329" si="620">H329-R329</f>
        <v>56730.92</v>
      </c>
    </row>
    <row r="330" spans="1:20" s="16" customFormat="1" ht="24.95" customHeight="1" x14ac:dyDescent="0.25">
      <c r="A330" s="9">
        <v>272</v>
      </c>
      <c r="B330" s="12" t="s">
        <v>314</v>
      </c>
      <c r="C330" s="8" t="s">
        <v>341</v>
      </c>
      <c r="D330" s="9" t="s">
        <v>21</v>
      </c>
      <c r="E330" s="18" t="s">
        <v>124</v>
      </c>
      <c r="F330" s="13">
        <v>44993</v>
      </c>
      <c r="G330" s="13">
        <v>45177</v>
      </c>
      <c r="H330" s="14">
        <v>60000</v>
      </c>
      <c r="I330" s="14">
        <v>3486.68</v>
      </c>
      <c r="J330" s="14">
        <v>0</v>
      </c>
      <c r="K330" s="14">
        <v>1722</v>
      </c>
      <c r="L330" s="14">
        <v>4260</v>
      </c>
      <c r="M330" s="36">
        <f t="shared" si="615"/>
        <v>690</v>
      </c>
      <c r="N330" s="14">
        <v>1824</v>
      </c>
      <c r="O330" s="14">
        <f t="shared" ref="O330" si="621">H330*7.09%</f>
        <v>4254</v>
      </c>
      <c r="P330" s="14">
        <f t="shared" si="610"/>
        <v>12750</v>
      </c>
      <c r="Q330" s="14">
        <f t="shared" si="611"/>
        <v>0</v>
      </c>
      <c r="R330" s="14">
        <f t="shared" si="612"/>
        <v>7032.68</v>
      </c>
      <c r="S330" s="14">
        <f t="shared" si="613"/>
        <v>9204</v>
      </c>
      <c r="T330" s="14">
        <f t="shared" si="614"/>
        <v>52967.32</v>
      </c>
    </row>
    <row r="331" spans="1:20" s="16" customFormat="1" ht="24.95" customHeight="1" x14ac:dyDescent="0.25">
      <c r="A331" s="9">
        <v>273</v>
      </c>
      <c r="B331" s="12" t="s">
        <v>564</v>
      </c>
      <c r="C331" s="8" t="s">
        <v>340</v>
      </c>
      <c r="D331" s="9" t="s">
        <v>21</v>
      </c>
      <c r="E331" s="18" t="s">
        <v>124</v>
      </c>
      <c r="F331" s="13">
        <v>45089</v>
      </c>
      <c r="G331" s="13">
        <v>45272</v>
      </c>
      <c r="H331" s="14">
        <v>90000</v>
      </c>
      <c r="I331" s="14">
        <v>9753.1200000000008</v>
      </c>
      <c r="J331" s="14">
        <v>0</v>
      </c>
      <c r="K331" s="14">
        <v>2583</v>
      </c>
      <c r="L331" s="14">
        <v>6390</v>
      </c>
      <c r="M331" s="66">
        <v>860.29</v>
      </c>
      <c r="N331" s="14">
        <v>2736</v>
      </c>
      <c r="O331" s="14">
        <v>6381</v>
      </c>
      <c r="P331" s="14">
        <f t="shared" si="610"/>
        <v>18950.29</v>
      </c>
      <c r="Q331" s="14">
        <f t="shared" si="611"/>
        <v>0</v>
      </c>
      <c r="R331" s="14">
        <f t="shared" si="612"/>
        <v>15072.12</v>
      </c>
      <c r="S331" s="14">
        <f t="shared" si="613"/>
        <v>13631.29</v>
      </c>
      <c r="T331" s="14">
        <f t="shared" si="614"/>
        <v>74927.88</v>
      </c>
    </row>
    <row r="332" spans="1:20" s="16" customFormat="1" ht="24.95" customHeight="1" x14ac:dyDescent="0.25">
      <c r="A332" s="9">
        <v>274</v>
      </c>
      <c r="B332" s="12" t="s">
        <v>389</v>
      </c>
      <c r="C332" s="8" t="s">
        <v>384</v>
      </c>
      <c r="D332" s="9" t="s">
        <v>21</v>
      </c>
      <c r="E332" s="18" t="s">
        <v>123</v>
      </c>
      <c r="F332" s="13">
        <v>45117</v>
      </c>
      <c r="G332" s="13">
        <v>45301</v>
      </c>
      <c r="H332" s="14">
        <v>90000</v>
      </c>
      <c r="I332" s="14">
        <v>9753.1200000000008</v>
      </c>
      <c r="J332" s="14">
        <v>0</v>
      </c>
      <c r="K332" s="14">
        <v>2583</v>
      </c>
      <c r="L332" s="14">
        <v>6390</v>
      </c>
      <c r="M332" s="66">
        <v>860.29</v>
      </c>
      <c r="N332" s="14">
        <v>2736</v>
      </c>
      <c r="O332" s="14">
        <v>6381</v>
      </c>
      <c r="P332" s="14">
        <f t="shared" ref="P332:P336" si="622">K332+L332+M332+N332+O332</f>
        <v>18950.29</v>
      </c>
      <c r="Q332" s="14">
        <f t="shared" si="611"/>
        <v>0</v>
      </c>
      <c r="R332" s="14">
        <f t="shared" ref="R332:R333" si="623">I332+K332+N332+Q332</f>
        <v>15072.12</v>
      </c>
      <c r="S332" s="14">
        <f t="shared" ref="S332:S336" si="624">L332+M332+O332</f>
        <v>13631.29</v>
      </c>
      <c r="T332" s="14">
        <f t="shared" ref="T332:T336" si="625">H332-R332</f>
        <v>74927.88</v>
      </c>
    </row>
    <row r="333" spans="1:20" s="16" customFormat="1" ht="24.95" customHeight="1" x14ac:dyDescent="0.25">
      <c r="A333" s="9">
        <v>275</v>
      </c>
      <c r="B333" s="12" t="s">
        <v>408</v>
      </c>
      <c r="C333" s="8" t="s">
        <v>384</v>
      </c>
      <c r="D333" s="9" t="s">
        <v>21</v>
      </c>
      <c r="E333" s="18" t="s">
        <v>124</v>
      </c>
      <c r="F333" s="13">
        <v>45108</v>
      </c>
      <c r="G333" s="13">
        <v>45292</v>
      </c>
      <c r="H333" s="14">
        <v>55000</v>
      </c>
      <c r="I333" s="14">
        <v>2323.06</v>
      </c>
      <c r="J333" s="14">
        <v>0</v>
      </c>
      <c r="K333" s="14">
        <v>1578.5</v>
      </c>
      <c r="L333" s="14">
        <v>3905</v>
      </c>
      <c r="M333" s="36">
        <f t="shared" ref="M333:M336" si="626">H333*1.15%</f>
        <v>632.5</v>
      </c>
      <c r="N333" s="14">
        <v>1672</v>
      </c>
      <c r="O333" s="14">
        <f t="shared" ref="O333:O336" si="627">H333*7.09%</f>
        <v>3899.5</v>
      </c>
      <c r="P333" s="14">
        <f t="shared" si="622"/>
        <v>11687.5</v>
      </c>
      <c r="Q333" s="14">
        <v>1577.45</v>
      </c>
      <c r="R333" s="14">
        <f t="shared" si="623"/>
        <v>7151.01</v>
      </c>
      <c r="S333" s="14">
        <f t="shared" si="624"/>
        <v>8437</v>
      </c>
      <c r="T333" s="14">
        <f t="shared" si="625"/>
        <v>47848.99</v>
      </c>
    </row>
    <row r="334" spans="1:20" s="16" customFormat="1" ht="24.95" customHeight="1" x14ac:dyDescent="0.25">
      <c r="A334" s="9">
        <v>276</v>
      </c>
      <c r="B334" s="59" t="s">
        <v>456</v>
      </c>
      <c r="C334" s="60" t="s">
        <v>340</v>
      </c>
      <c r="D334" s="61" t="s">
        <v>21</v>
      </c>
      <c r="E334" s="64" t="s">
        <v>123</v>
      </c>
      <c r="F334" s="62">
        <v>45017</v>
      </c>
      <c r="G334" s="62">
        <v>45200</v>
      </c>
      <c r="H334" s="63">
        <v>55000</v>
      </c>
      <c r="I334" s="63">
        <v>2559.6799999999998</v>
      </c>
      <c r="J334" s="63">
        <v>0</v>
      </c>
      <c r="K334" s="63">
        <v>1578.5</v>
      </c>
      <c r="L334" s="63">
        <v>3905</v>
      </c>
      <c r="M334" s="65">
        <f t="shared" si="626"/>
        <v>632.5</v>
      </c>
      <c r="N334" s="63">
        <v>1672</v>
      </c>
      <c r="O334" s="63">
        <f t="shared" ref="O334" si="628">H334*7.09%</f>
        <v>3899.5</v>
      </c>
      <c r="P334" s="63">
        <f t="shared" ref="P334:P335" si="629">K334+L334+M334+N334+O334</f>
        <v>11687.5</v>
      </c>
      <c r="Q334" s="63">
        <f t="shared" ref="Q334:Q335" si="630">J334</f>
        <v>0</v>
      </c>
      <c r="R334" s="63">
        <f t="shared" ref="R334:R335" si="631">I334+K334+N334+Q334</f>
        <v>5810.18</v>
      </c>
      <c r="S334" s="63">
        <f t="shared" ref="S334:S335" si="632">L334+M334+O334</f>
        <v>8437</v>
      </c>
      <c r="T334" s="63">
        <f t="shared" ref="T334:T335" si="633">H334-R334</f>
        <v>49189.82</v>
      </c>
    </row>
    <row r="335" spans="1:20" s="71" customFormat="1" ht="24.95" customHeight="1" x14ac:dyDescent="0.25">
      <c r="A335" s="9">
        <v>277</v>
      </c>
      <c r="B335" s="59" t="s">
        <v>490</v>
      </c>
      <c r="C335" s="60" t="s">
        <v>340</v>
      </c>
      <c r="D335" s="61" t="s">
        <v>21</v>
      </c>
      <c r="E335" s="64" t="s">
        <v>124</v>
      </c>
      <c r="F335" s="62">
        <v>45108</v>
      </c>
      <c r="G335" s="62">
        <v>45292</v>
      </c>
      <c r="H335" s="63">
        <v>90000</v>
      </c>
      <c r="I335" s="63">
        <v>9753.1200000000008</v>
      </c>
      <c r="J335" s="63">
        <v>0</v>
      </c>
      <c r="K335" s="63">
        <v>2583</v>
      </c>
      <c r="L335" s="63">
        <v>6390</v>
      </c>
      <c r="M335" s="66">
        <v>860.29</v>
      </c>
      <c r="N335" s="63">
        <v>2736</v>
      </c>
      <c r="O335" s="63">
        <v>6381</v>
      </c>
      <c r="P335" s="63">
        <f t="shared" si="629"/>
        <v>18950.29</v>
      </c>
      <c r="Q335" s="63">
        <f t="shared" si="630"/>
        <v>0</v>
      </c>
      <c r="R335" s="63">
        <f t="shared" si="631"/>
        <v>15072.12</v>
      </c>
      <c r="S335" s="63">
        <f t="shared" si="632"/>
        <v>13631.29</v>
      </c>
      <c r="T335" s="63">
        <f t="shared" si="633"/>
        <v>74927.88</v>
      </c>
    </row>
    <row r="336" spans="1:20" s="16" customFormat="1" ht="24.95" customHeight="1" x14ac:dyDescent="0.25">
      <c r="A336" s="9">
        <v>278</v>
      </c>
      <c r="B336" s="12" t="s">
        <v>147</v>
      </c>
      <c r="C336" s="8" t="s">
        <v>340</v>
      </c>
      <c r="D336" s="9" t="s">
        <v>21</v>
      </c>
      <c r="E336" s="18" t="s">
        <v>124</v>
      </c>
      <c r="F336" s="13">
        <v>45139</v>
      </c>
      <c r="G336" s="13">
        <v>45323</v>
      </c>
      <c r="H336" s="14">
        <v>65000</v>
      </c>
      <c r="I336" s="14">
        <v>4427.58</v>
      </c>
      <c r="J336" s="14">
        <v>0</v>
      </c>
      <c r="K336" s="14">
        <v>1865.5</v>
      </c>
      <c r="L336" s="14">
        <v>4615</v>
      </c>
      <c r="M336" s="36">
        <f t="shared" si="626"/>
        <v>747.5</v>
      </c>
      <c r="N336" s="14">
        <v>1976</v>
      </c>
      <c r="O336" s="14">
        <f t="shared" si="627"/>
        <v>4608.5</v>
      </c>
      <c r="P336" s="14">
        <f t="shared" si="622"/>
        <v>13812.5</v>
      </c>
      <c r="Q336" s="14">
        <f>J336</f>
        <v>0</v>
      </c>
      <c r="R336" s="14">
        <f>I336+K336+N336+Q336</f>
        <v>8269.08</v>
      </c>
      <c r="S336" s="14">
        <f t="shared" si="624"/>
        <v>9971</v>
      </c>
      <c r="T336" s="14">
        <f t="shared" si="625"/>
        <v>56730.92</v>
      </c>
    </row>
    <row r="337" spans="1:20" s="16" customFormat="1" ht="24.95" customHeight="1" x14ac:dyDescent="0.3">
      <c r="A337" s="24" t="s">
        <v>446</v>
      </c>
      <c r="B337" s="10"/>
      <c r="C337" s="10"/>
      <c r="D337" s="10"/>
      <c r="E337" s="10"/>
      <c r="F337" s="23"/>
      <c r="G337" s="23"/>
      <c r="H337" s="10"/>
      <c r="I337" s="10"/>
      <c r="J337" s="10"/>
      <c r="K337" s="10"/>
      <c r="L337" s="10"/>
      <c r="M337" s="33"/>
      <c r="N337" s="10"/>
      <c r="O337" s="10"/>
      <c r="P337" s="10"/>
      <c r="Q337" s="10"/>
      <c r="R337" s="10"/>
      <c r="S337" s="10"/>
      <c r="T337" s="10"/>
    </row>
    <row r="338" spans="1:20" s="16" customFormat="1" ht="24.95" customHeight="1" x14ac:dyDescent="0.25">
      <c r="A338" s="34">
        <v>279</v>
      </c>
      <c r="B338" s="12" t="s">
        <v>223</v>
      </c>
      <c r="C338" s="8" t="s">
        <v>335</v>
      </c>
      <c r="D338" s="9" t="s">
        <v>21</v>
      </c>
      <c r="E338" s="18" t="s">
        <v>123</v>
      </c>
      <c r="F338" s="13">
        <v>45162</v>
      </c>
      <c r="G338" s="13">
        <v>45346</v>
      </c>
      <c r="H338" s="14">
        <v>110000</v>
      </c>
      <c r="I338" s="14">
        <v>14457.62</v>
      </c>
      <c r="J338" s="14">
        <v>0</v>
      </c>
      <c r="K338" s="14">
        <v>3157</v>
      </c>
      <c r="L338" s="14">
        <v>7810</v>
      </c>
      <c r="M338" s="66">
        <v>860.29</v>
      </c>
      <c r="N338" s="14">
        <v>3344</v>
      </c>
      <c r="O338" s="14">
        <v>7799</v>
      </c>
      <c r="P338" s="14">
        <f>K338+L338+M338+N338+O338</f>
        <v>22970.29</v>
      </c>
      <c r="Q338" s="14">
        <v>9946</v>
      </c>
      <c r="R338" s="14">
        <f>I338+K338+N338+Q338</f>
        <v>30904.62</v>
      </c>
      <c r="S338" s="14">
        <f>L338+M338+O338</f>
        <v>16469.29</v>
      </c>
      <c r="T338" s="14">
        <f>H338-R338</f>
        <v>79095.38</v>
      </c>
    </row>
    <row r="339" spans="1:20" s="57" customFormat="1" ht="24.95" customHeight="1" x14ac:dyDescent="0.3">
      <c r="A339" s="24" t="s">
        <v>98</v>
      </c>
      <c r="B339" s="10"/>
      <c r="C339" s="10"/>
      <c r="D339" s="10"/>
      <c r="E339" s="10"/>
      <c r="F339" s="23"/>
      <c r="G339" s="23"/>
      <c r="H339" s="10"/>
      <c r="I339" s="10"/>
      <c r="J339" s="10"/>
      <c r="K339" s="10"/>
      <c r="L339" s="10"/>
      <c r="M339" s="33"/>
      <c r="N339" s="10"/>
      <c r="O339" s="10"/>
      <c r="P339" s="10"/>
      <c r="Q339" s="10"/>
      <c r="R339" s="10"/>
      <c r="S339" s="10"/>
      <c r="T339" s="10"/>
    </row>
    <row r="340" spans="1:20" s="11" customFormat="1" ht="24.95" customHeight="1" x14ac:dyDescent="0.25">
      <c r="A340" s="9">
        <v>280</v>
      </c>
      <c r="B340" s="55" t="s">
        <v>245</v>
      </c>
      <c r="C340" s="21" t="s">
        <v>565</v>
      </c>
      <c r="D340" s="9" t="s">
        <v>21</v>
      </c>
      <c r="E340" s="18" t="s">
        <v>124</v>
      </c>
      <c r="F340" s="48">
        <v>45078</v>
      </c>
      <c r="G340" s="48">
        <v>45261</v>
      </c>
      <c r="H340" s="14">
        <v>165000</v>
      </c>
      <c r="I340" s="36">
        <v>27394.99</v>
      </c>
      <c r="J340" s="36">
        <v>0</v>
      </c>
      <c r="K340" s="36">
        <f t="shared" ref="K340:K345" si="634">H340*2.87%</f>
        <v>4735.5</v>
      </c>
      <c r="L340" s="14">
        <f t="shared" ref="L340:L345" si="635">H340*7.1%</f>
        <v>11715</v>
      </c>
      <c r="M340" s="66">
        <v>860.29</v>
      </c>
      <c r="N340" s="36">
        <v>5016</v>
      </c>
      <c r="O340" s="15">
        <v>11698.5</v>
      </c>
      <c r="P340" s="36">
        <f>K340+L340+M340+N340+O340</f>
        <v>34025.29</v>
      </c>
      <c r="Q340" s="36">
        <f>J340</f>
        <v>0</v>
      </c>
      <c r="R340" s="36">
        <f>I340+K340+N340+Q340</f>
        <v>37146.49</v>
      </c>
      <c r="S340" s="36">
        <f>L340+M340+O340</f>
        <v>24273.79</v>
      </c>
      <c r="T340" s="36">
        <f>H340-R340</f>
        <v>127853.51</v>
      </c>
    </row>
    <row r="341" spans="1:20" s="11" customFormat="1" ht="24.95" customHeight="1" x14ac:dyDescent="0.25">
      <c r="A341" s="9">
        <v>281</v>
      </c>
      <c r="B341" s="12" t="s">
        <v>310</v>
      </c>
      <c r="C341" s="21" t="s">
        <v>566</v>
      </c>
      <c r="D341" s="9" t="s">
        <v>21</v>
      </c>
      <c r="E341" s="18" t="s">
        <v>124</v>
      </c>
      <c r="F341" s="13">
        <v>45017</v>
      </c>
      <c r="G341" s="13">
        <v>45200</v>
      </c>
      <c r="H341" s="14">
        <v>85000</v>
      </c>
      <c r="I341" s="14">
        <v>8576.99</v>
      </c>
      <c r="J341" s="14">
        <v>0</v>
      </c>
      <c r="K341" s="14">
        <f t="shared" si="634"/>
        <v>2439.5</v>
      </c>
      <c r="L341" s="14">
        <f t="shared" si="635"/>
        <v>6035</v>
      </c>
      <c r="M341" s="66">
        <v>860.29</v>
      </c>
      <c r="N341" s="14">
        <f t="shared" ref="N341:N345" si="636">H341*3.04%</f>
        <v>2584</v>
      </c>
      <c r="O341" s="14">
        <f>H341*7.09%</f>
        <v>6026.5</v>
      </c>
      <c r="P341" s="14">
        <f>K341+L341+M341+N341+O341</f>
        <v>17945.29</v>
      </c>
      <c r="Q341" s="14">
        <v>0</v>
      </c>
      <c r="R341" s="14">
        <f>I341+K341+N341+Q341</f>
        <v>13600.49</v>
      </c>
      <c r="S341" s="14">
        <f>L341+M341+O341</f>
        <v>12921.79</v>
      </c>
      <c r="T341" s="14">
        <f>H341-R341</f>
        <v>71399.509999999995</v>
      </c>
    </row>
    <row r="342" spans="1:20" s="11" customFormat="1" ht="24.95" customHeight="1" x14ac:dyDescent="0.25">
      <c r="A342" s="9">
        <v>282</v>
      </c>
      <c r="B342" s="12" t="s">
        <v>311</v>
      </c>
      <c r="C342" s="21" t="s">
        <v>348</v>
      </c>
      <c r="D342" s="9" t="s">
        <v>21</v>
      </c>
      <c r="E342" s="18" t="s">
        <v>124</v>
      </c>
      <c r="F342" s="13">
        <v>45017</v>
      </c>
      <c r="G342" s="13">
        <v>45200</v>
      </c>
      <c r="H342" s="14">
        <v>90000</v>
      </c>
      <c r="I342" s="14">
        <v>9753.1200000000008</v>
      </c>
      <c r="J342" s="14">
        <v>0</v>
      </c>
      <c r="K342" s="14">
        <f t="shared" si="634"/>
        <v>2583</v>
      </c>
      <c r="L342" s="14">
        <f t="shared" si="635"/>
        <v>6390</v>
      </c>
      <c r="M342" s="66">
        <v>860.29</v>
      </c>
      <c r="N342" s="14">
        <f t="shared" si="636"/>
        <v>2736</v>
      </c>
      <c r="O342" s="14">
        <f>H342*7.09%</f>
        <v>6381</v>
      </c>
      <c r="P342" s="14">
        <f>K342+L342+M342+N342+O342</f>
        <v>18950.29</v>
      </c>
      <c r="Q342" s="14">
        <f>J342</f>
        <v>0</v>
      </c>
      <c r="R342" s="14">
        <f>I342+K342+N342+Q342</f>
        <v>15072.12</v>
      </c>
      <c r="S342" s="14">
        <f>L342+M342+O342</f>
        <v>13631.29</v>
      </c>
      <c r="T342" s="14">
        <f>H342-R342</f>
        <v>74927.88</v>
      </c>
    </row>
    <row r="343" spans="1:20" s="11" customFormat="1" ht="24.95" customHeight="1" x14ac:dyDescent="0.25">
      <c r="A343" s="9">
        <v>283</v>
      </c>
      <c r="B343" s="12" t="s">
        <v>319</v>
      </c>
      <c r="C343" s="21" t="s">
        <v>348</v>
      </c>
      <c r="D343" s="9" t="s">
        <v>21</v>
      </c>
      <c r="E343" s="18" t="s">
        <v>123</v>
      </c>
      <c r="F343" s="13">
        <v>45017</v>
      </c>
      <c r="G343" s="13">
        <v>45200</v>
      </c>
      <c r="H343" s="14">
        <v>90000</v>
      </c>
      <c r="I343" s="14">
        <v>9753.1200000000008</v>
      </c>
      <c r="J343" s="14">
        <v>0</v>
      </c>
      <c r="K343" s="14">
        <f t="shared" si="634"/>
        <v>2583</v>
      </c>
      <c r="L343" s="14">
        <f t="shared" si="635"/>
        <v>6390</v>
      </c>
      <c r="M343" s="66">
        <v>860.29</v>
      </c>
      <c r="N343" s="14">
        <f t="shared" si="636"/>
        <v>2736</v>
      </c>
      <c r="O343" s="14">
        <f>H343*7.09%</f>
        <v>6381</v>
      </c>
      <c r="P343" s="14">
        <f>K343+L343+M343+N343+O343</f>
        <v>18950.29</v>
      </c>
      <c r="Q343" s="14">
        <f>J343</f>
        <v>0</v>
      </c>
      <c r="R343" s="14">
        <f>I343+K343+N343+Q343</f>
        <v>15072.12</v>
      </c>
      <c r="S343" s="14">
        <f>L343+M343+O343</f>
        <v>13631.29</v>
      </c>
      <c r="T343" s="14">
        <f>H343-R343</f>
        <v>74927.88</v>
      </c>
    </row>
    <row r="344" spans="1:20" s="11" customFormat="1" ht="24.95" customHeight="1" x14ac:dyDescent="0.25">
      <c r="A344" s="9">
        <v>284</v>
      </c>
      <c r="B344" s="12" t="s">
        <v>321</v>
      </c>
      <c r="C344" s="21" t="s">
        <v>349</v>
      </c>
      <c r="D344" s="9" t="s">
        <v>21</v>
      </c>
      <c r="E344" s="18" t="s">
        <v>124</v>
      </c>
      <c r="F344" s="13">
        <v>45017</v>
      </c>
      <c r="G344" s="13">
        <v>45200</v>
      </c>
      <c r="H344" s="14">
        <v>75000</v>
      </c>
      <c r="I344" s="14">
        <v>6309.38</v>
      </c>
      <c r="J344" s="14">
        <v>0</v>
      </c>
      <c r="K344" s="14">
        <f t="shared" si="634"/>
        <v>2152.5</v>
      </c>
      <c r="L344" s="14">
        <f t="shared" si="635"/>
        <v>5325</v>
      </c>
      <c r="M344" s="66">
        <v>860.29</v>
      </c>
      <c r="N344" s="14">
        <f t="shared" si="636"/>
        <v>2280</v>
      </c>
      <c r="O344" s="14">
        <f>H344*7.09%</f>
        <v>5317.5</v>
      </c>
      <c r="P344" s="14">
        <f t="shared" ref="P344" si="637">K344+L344+M344+N344+O344</f>
        <v>15935.29</v>
      </c>
      <c r="Q344" s="14">
        <f t="shared" ref="Q344" si="638">J344</f>
        <v>0</v>
      </c>
      <c r="R344" s="14">
        <f t="shared" ref="R344" si="639">I344+K344+N344+Q344</f>
        <v>10741.88</v>
      </c>
      <c r="S344" s="14">
        <f t="shared" ref="S344" si="640">L344+M344+O344</f>
        <v>11502.79</v>
      </c>
      <c r="T344" s="14">
        <f t="shared" ref="T344" si="641">H344-R344</f>
        <v>64258.12</v>
      </c>
    </row>
    <row r="345" spans="1:20" s="11" customFormat="1" ht="24.95" customHeight="1" x14ac:dyDescent="0.25">
      <c r="A345" s="9">
        <v>285</v>
      </c>
      <c r="B345" s="12" t="s">
        <v>324</v>
      </c>
      <c r="C345" s="21" t="s">
        <v>350</v>
      </c>
      <c r="D345" s="9" t="s">
        <v>21</v>
      </c>
      <c r="E345" s="18" t="s">
        <v>124</v>
      </c>
      <c r="F345" s="13">
        <v>45017</v>
      </c>
      <c r="G345" s="13">
        <v>45200</v>
      </c>
      <c r="H345" s="14">
        <v>75000</v>
      </c>
      <c r="I345" s="14">
        <v>6309.38</v>
      </c>
      <c r="J345" s="14">
        <v>0</v>
      </c>
      <c r="K345" s="14">
        <f t="shared" si="634"/>
        <v>2152.5</v>
      </c>
      <c r="L345" s="14">
        <f t="shared" si="635"/>
        <v>5325</v>
      </c>
      <c r="M345" s="66">
        <v>860.29</v>
      </c>
      <c r="N345" s="14">
        <f t="shared" si="636"/>
        <v>2280</v>
      </c>
      <c r="O345" s="14">
        <f>H345*7.09%</f>
        <v>5317.5</v>
      </c>
      <c r="P345" s="14">
        <f t="shared" ref="P345:P346" si="642">K345+L345+M345+N345+O345</f>
        <v>15935.29</v>
      </c>
      <c r="Q345" s="14">
        <f t="shared" ref="Q345" si="643">J345</f>
        <v>0</v>
      </c>
      <c r="R345" s="14">
        <f t="shared" ref="R345:R346" si="644">I345+K345+N345+Q345</f>
        <v>10741.88</v>
      </c>
      <c r="S345" s="14">
        <f t="shared" ref="S345:S346" si="645">L345+M345+O345</f>
        <v>11502.79</v>
      </c>
      <c r="T345" s="14">
        <f t="shared" ref="T345:T346" si="646">H345-R345</f>
        <v>64258.12</v>
      </c>
    </row>
    <row r="346" spans="1:20" s="11" customFormat="1" ht="24.95" customHeight="1" x14ac:dyDescent="0.25">
      <c r="A346" s="9">
        <v>286</v>
      </c>
      <c r="B346" s="12" t="s">
        <v>377</v>
      </c>
      <c r="C346" s="21" t="s">
        <v>153</v>
      </c>
      <c r="D346" s="9" t="s">
        <v>21</v>
      </c>
      <c r="E346" s="18" t="s">
        <v>124</v>
      </c>
      <c r="F346" s="13">
        <v>45047</v>
      </c>
      <c r="G346" s="13">
        <v>45231</v>
      </c>
      <c r="H346" s="14">
        <v>60000</v>
      </c>
      <c r="I346" s="14">
        <v>3486.68</v>
      </c>
      <c r="J346" s="14">
        <v>0</v>
      </c>
      <c r="K346" s="14">
        <f>H346*2.87%</f>
        <v>1722</v>
      </c>
      <c r="L346" s="14">
        <f>H346*7.1%</f>
        <v>4260</v>
      </c>
      <c r="M346" s="36">
        <f t="shared" ref="M346" si="647">H346*1.15%</f>
        <v>690</v>
      </c>
      <c r="N346" s="14">
        <f>H346*3.04%</f>
        <v>1824</v>
      </c>
      <c r="O346" s="14">
        <f t="shared" ref="O346" si="648">H346*7.09%</f>
        <v>4254</v>
      </c>
      <c r="P346" s="14">
        <f t="shared" si="642"/>
        <v>12750</v>
      </c>
      <c r="Q346" s="14">
        <v>6646</v>
      </c>
      <c r="R346" s="14">
        <f t="shared" si="644"/>
        <v>13678.68</v>
      </c>
      <c r="S346" s="14">
        <f t="shared" si="645"/>
        <v>9204</v>
      </c>
      <c r="T346" s="14">
        <f t="shared" si="646"/>
        <v>46321.32</v>
      </c>
    </row>
    <row r="347" spans="1:20" s="57" customFormat="1" ht="24.95" customHeight="1" x14ac:dyDescent="0.3">
      <c r="A347" s="24" t="s">
        <v>97</v>
      </c>
      <c r="B347" s="10"/>
      <c r="C347" s="10"/>
      <c r="D347" s="10"/>
      <c r="E347" s="10"/>
      <c r="F347" s="23"/>
      <c r="G347" s="23"/>
      <c r="H347" s="10"/>
      <c r="I347" s="10"/>
      <c r="J347" s="10"/>
      <c r="K347" s="10"/>
      <c r="L347" s="10"/>
      <c r="M347" s="33"/>
      <c r="N347" s="10"/>
      <c r="O347" s="10"/>
      <c r="P347" s="10"/>
      <c r="Q347" s="10"/>
      <c r="R347" s="10"/>
      <c r="S347" s="10"/>
      <c r="T347" s="10"/>
    </row>
    <row r="348" spans="1:20" s="16" customFormat="1" ht="24.95" customHeight="1" x14ac:dyDescent="0.25">
      <c r="A348" s="9">
        <v>287</v>
      </c>
      <c r="B348" s="12" t="s">
        <v>65</v>
      </c>
      <c r="C348" s="8" t="s">
        <v>380</v>
      </c>
      <c r="D348" s="9" t="s">
        <v>21</v>
      </c>
      <c r="E348" s="18" t="s">
        <v>124</v>
      </c>
      <c r="F348" s="13">
        <v>45017</v>
      </c>
      <c r="G348" s="13">
        <v>45200</v>
      </c>
      <c r="H348" s="14">
        <v>131000</v>
      </c>
      <c r="I348" s="14">
        <v>19397.34</v>
      </c>
      <c r="J348" s="14">
        <v>0</v>
      </c>
      <c r="K348" s="14">
        <v>3759.7</v>
      </c>
      <c r="L348" s="14">
        <v>9301</v>
      </c>
      <c r="M348" s="66">
        <v>860.29</v>
      </c>
      <c r="N348" s="14">
        <v>3982.4</v>
      </c>
      <c r="O348" s="14">
        <v>9287.9</v>
      </c>
      <c r="P348" s="14">
        <f>K348+L348+M348+N348+O348</f>
        <v>27191.29</v>
      </c>
      <c r="Q348" s="14">
        <f>J348</f>
        <v>0</v>
      </c>
      <c r="R348" s="14">
        <f>I348+K348+N348+Q348</f>
        <v>27139.439999999999</v>
      </c>
      <c r="S348" s="14">
        <f>L348+M348+O348</f>
        <v>19449.189999999999</v>
      </c>
      <c r="T348" s="14">
        <f>H348-R348</f>
        <v>103860.56</v>
      </c>
    </row>
    <row r="349" spans="1:20" s="16" customFormat="1" ht="24.95" customHeight="1" x14ac:dyDescent="0.25">
      <c r="A349" s="34">
        <v>288</v>
      </c>
      <c r="B349" s="12" t="s">
        <v>279</v>
      </c>
      <c r="C349" s="8" t="s">
        <v>345</v>
      </c>
      <c r="D349" s="9" t="s">
        <v>21</v>
      </c>
      <c r="E349" s="18" t="s">
        <v>124</v>
      </c>
      <c r="F349" s="13">
        <v>45139</v>
      </c>
      <c r="G349" s="13">
        <v>45323</v>
      </c>
      <c r="H349" s="14">
        <v>75000</v>
      </c>
      <c r="I349" s="14">
        <v>6309.38</v>
      </c>
      <c r="J349" s="14">
        <v>0</v>
      </c>
      <c r="K349" s="14">
        <f>H349*2.87%</f>
        <v>2152.5</v>
      </c>
      <c r="L349" s="14">
        <f>H349*7.1%</f>
        <v>5325</v>
      </c>
      <c r="M349" s="66">
        <v>860.29</v>
      </c>
      <c r="N349" s="14">
        <f>H349*3.04%</f>
        <v>2280</v>
      </c>
      <c r="O349" s="14">
        <f>H349*7.09%</f>
        <v>5317.5</v>
      </c>
      <c r="P349" s="14">
        <f>K349+L349+M349+N349+O349</f>
        <v>15935.29</v>
      </c>
      <c r="Q349" s="14">
        <f t="shared" ref="Q349" si="649">J349</f>
        <v>0</v>
      </c>
      <c r="R349" s="14">
        <f>I349+K349+N349+Q349</f>
        <v>10741.88</v>
      </c>
      <c r="S349" s="14">
        <f>L349+M349+O349</f>
        <v>11502.79</v>
      </c>
      <c r="T349" s="14">
        <f>H349-R349</f>
        <v>64258.12</v>
      </c>
    </row>
    <row r="350" spans="1:20" s="57" customFormat="1" ht="24.95" customHeight="1" x14ac:dyDescent="0.3">
      <c r="A350" s="24" t="s">
        <v>66</v>
      </c>
      <c r="B350" s="10"/>
      <c r="C350" s="10"/>
      <c r="D350" s="10"/>
      <c r="E350" s="10"/>
      <c r="F350" s="23"/>
      <c r="G350" s="23"/>
      <c r="H350" s="10"/>
      <c r="I350" s="10"/>
      <c r="J350" s="10"/>
      <c r="K350" s="10"/>
      <c r="L350" s="10"/>
      <c r="M350" s="33"/>
      <c r="N350" s="10"/>
      <c r="O350" s="10"/>
      <c r="P350" s="10"/>
      <c r="Q350" s="10"/>
      <c r="R350" s="10"/>
      <c r="S350" s="10"/>
      <c r="T350" s="10"/>
    </row>
    <row r="351" spans="1:20" s="16" customFormat="1" ht="24.95" customHeight="1" x14ac:dyDescent="0.25">
      <c r="A351" s="9">
        <v>289</v>
      </c>
      <c r="B351" s="12" t="s">
        <v>67</v>
      </c>
      <c r="C351" s="8" t="s">
        <v>68</v>
      </c>
      <c r="D351" s="9" t="s">
        <v>21</v>
      </c>
      <c r="E351" s="18" t="s">
        <v>124</v>
      </c>
      <c r="F351" s="13">
        <v>45007</v>
      </c>
      <c r="G351" s="13">
        <v>45191</v>
      </c>
      <c r="H351" s="14">
        <v>40000</v>
      </c>
      <c r="I351" s="14">
        <v>442.65</v>
      </c>
      <c r="J351" s="14">
        <v>0</v>
      </c>
      <c r="K351" s="14">
        <v>1148</v>
      </c>
      <c r="L351" s="14">
        <v>2840</v>
      </c>
      <c r="M351" s="36">
        <f t="shared" ref="M351:M352" si="650">H351*1.15%</f>
        <v>460</v>
      </c>
      <c r="N351" s="14">
        <v>1216</v>
      </c>
      <c r="O351" s="14">
        <f>H351*7.09%</f>
        <v>2836</v>
      </c>
      <c r="P351" s="14">
        <f>K351+L351+M351+N351+O351</f>
        <v>8500</v>
      </c>
      <c r="Q351" s="14">
        <v>19385.759999999998</v>
      </c>
      <c r="R351" s="14">
        <f>I351+K351+N351+Q351</f>
        <v>22192.41</v>
      </c>
      <c r="S351" s="14">
        <f>L351+M351+O351</f>
        <v>6136</v>
      </c>
      <c r="T351" s="14">
        <f>H351-R351</f>
        <v>17807.59</v>
      </c>
    </row>
    <row r="352" spans="1:20" s="16" customFormat="1" ht="24.95" customHeight="1" x14ac:dyDescent="0.25">
      <c r="A352" s="34">
        <v>290</v>
      </c>
      <c r="B352" s="12" t="s">
        <v>235</v>
      </c>
      <c r="C352" s="8" t="s">
        <v>236</v>
      </c>
      <c r="D352" s="9" t="s">
        <v>21</v>
      </c>
      <c r="E352" s="18" t="s">
        <v>124</v>
      </c>
      <c r="F352" s="13">
        <v>45049</v>
      </c>
      <c r="G352" s="13">
        <v>45233</v>
      </c>
      <c r="H352" s="14">
        <v>45000</v>
      </c>
      <c r="I352" s="14">
        <v>1148.33</v>
      </c>
      <c r="J352" s="14">
        <v>0</v>
      </c>
      <c r="K352" s="14">
        <f>H352*2.87%</f>
        <v>1291.5</v>
      </c>
      <c r="L352" s="14">
        <f>H352*7.1%</f>
        <v>3195</v>
      </c>
      <c r="M352" s="36">
        <f t="shared" si="650"/>
        <v>517.5</v>
      </c>
      <c r="N352" s="14">
        <f>H352*3.04%</f>
        <v>1368</v>
      </c>
      <c r="O352" s="14">
        <f>H352*7.09%</f>
        <v>3190.5</v>
      </c>
      <c r="P352" s="14">
        <f>K352+L352+M352+N352+O352</f>
        <v>9562.5</v>
      </c>
      <c r="Q352" s="14">
        <v>11433.05</v>
      </c>
      <c r="R352" s="14">
        <f>I352+K352+N352+Q352</f>
        <v>15240.88</v>
      </c>
      <c r="S352" s="14">
        <f>L352+M352+O352</f>
        <v>6903</v>
      </c>
      <c r="T352" s="14">
        <f>H352-R352</f>
        <v>29759.119999999999</v>
      </c>
    </row>
    <row r="353" spans="1:20" s="58" customFormat="1" ht="24.95" customHeight="1" x14ac:dyDescent="0.3">
      <c r="A353" s="24" t="s">
        <v>370</v>
      </c>
      <c r="B353" s="10"/>
      <c r="C353" s="10"/>
      <c r="D353" s="10"/>
      <c r="E353" s="10"/>
      <c r="F353" s="23"/>
      <c r="G353" s="23"/>
      <c r="H353" s="10"/>
      <c r="I353" s="10"/>
      <c r="J353" s="10"/>
      <c r="K353" s="10"/>
      <c r="L353" s="10"/>
      <c r="M353" s="33"/>
      <c r="N353" s="10"/>
      <c r="O353" s="10"/>
      <c r="P353" s="10"/>
      <c r="Q353" s="10"/>
      <c r="R353" s="10"/>
      <c r="S353" s="10"/>
      <c r="T353" s="10"/>
    </row>
    <row r="354" spans="1:20" s="16" customFormat="1" ht="24.95" customHeight="1" x14ac:dyDescent="0.25">
      <c r="A354" s="34">
        <v>291</v>
      </c>
      <c r="B354" s="12" t="s">
        <v>371</v>
      </c>
      <c r="C354" s="8" t="s">
        <v>567</v>
      </c>
      <c r="D354" s="9" t="s">
        <v>21</v>
      </c>
      <c r="E354" s="9" t="s">
        <v>124</v>
      </c>
      <c r="F354" s="13">
        <v>45055</v>
      </c>
      <c r="G354" s="13">
        <v>45239</v>
      </c>
      <c r="H354" s="14">
        <v>110000</v>
      </c>
      <c r="I354" s="14">
        <v>14457.62</v>
      </c>
      <c r="J354" s="14">
        <v>0</v>
      </c>
      <c r="K354" s="14">
        <v>3157</v>
      </c>
      <c r="L354" s="14">
        <v>7810</v>
      </c>
      <c r="M354" s="66">
        <v>860.29</v>
      </c>
      <c r="N354" s="14">
        <v>3344</v>
      </c>
      <c r="O354" s="14">
        <v>7799</v>
      </c>
      <c r="P354" s="14">
        <f>K354+L354+M354+N354+O354</f>
        <v>22970.29</v>
      </c>
      <c r="Q354" s="14">
        <v>0</v>
      </c>
      <c r="R354" s="14">
        <f>I354+K354+N354+Q354</f>
        <v>20958.62</v>
      </c>
      <c r="S354" s="14">
        <f>L354+M354+O354</f>
        <v>16469.29</v>
      </c>
      <c r="T354" s="14">
        <f>H354-R354</f>
        <v>89041.38</v>
      </c>
    </row>
    <row r="355" spans="1:20" s="57" customFormat="1" ht="24.95" customHeight="1" x14ac:dyDescent="0.3">
      <c r="A355" s="24" t="s">
        <v>165</v>
      </c>
      <c r="B355" s="10"/>
      <c r="C355" s="10"/>
      <c r="D355" s="10"/>
      <c r="E355" s="10"/>
      <c r="F355" s="23"/>
      <c r="G355" s="23"/>
      <c r="H355" s="10"/>
      <c r="I355" s="10"/>
      <c r="J355" s="10"/>
      <c r="K355" s="10"/>
      <c r="L355" s="10"/>
      <c r="M355" s="33"/>
      <c r="N355" s="10"/>
      <c r="O355" s="10"/>
      <c r="P355" s="10"/>
      <c r="Q355" s="10"/>
      <c r="R355" s="10"/>
      <c r="S355" s="10"/>
      <c r="T355" s="10"/>
    </row>
    <row r="356" spans="1:20" s="16" customFormat="1" ht="24.95" customHeight="1" x14ac:dyDescent="0.25">
      <c r="A356" s="9">
        <v>292</v>
      </c>
      <c r="B356" s="12" t="s">
        <v>163</v>
      </c>
      <c r="C356" s="8" t="s">
        <v>568</v>
      </c>
      <c r="D356" s="9" t="s">
        <v>21</v>
      </c>
      <c r="E356" s="9" t="s">
        <v>124</v>
      </c>
      <c r="F356" s="13">
        <v>45017</v>
      </c>
      <c r="G356" s="13">
        <v>45200</v>
      </c>
      <c r="H356" s="14">
        <v>96000</v>
      </c>
      <c r="I356" s="14">
        <v>11164.47</v>
      </c>
      <c r="J356" s="14">
        <v>0</v>
      </c>
      <c r="K356" s="14">
        <v>2755.2</v>
      </c>
      <c r="L356" s="14">
        <v>6816</v>
      </c>
      <c r="M356" s="66">
        <v>860.29</v>
      </c>
      <c r="N356" s="14">
        <v>2918.4</v>
      </c>
      <c r="O356" s="14">
        <v>6806.4</v>
      </c>
      <c r="P356" s="14">
        <f>K356+L356+M356+N356+O356</f>
        <v>20156.29</v>
      </c>
      <c r="Q356" s="14">
        <f>J356</f>
        <v>0</v>
      </c>
      <c r="R356" s="14">
        <f>I356+K356+N356+Q356</f>
        <v>16838.07</v>
      </c>
      <c r="S356" s="14">
        <f>L356+M356+O356</f>
        <v>14482.69</v>
      </c>
      <c r="T356" s="14">
        <f>H356-R356</f>
        <v>79161.929999999993</v>
      </c>
    </row>
    <row r="357" spans="1:20" s="11" customFormat="1" ht="24.95" customHeight="1" x14ac:dyDescent="0.25">
      <c r="A357" s="9">
        <v>293</v>
      </c>
      <c r="B357" s="12" t="s">
        <v>173</v>
      </c>
      <c r="C357" s="8" t="s">
        <v>41</v>
      </c>
      <c r="D357" s="9" t="s">
        <v>21</v>
      </c>
      <c r="E357" s="18" t="s">
        <v>123</v>
      </c>
      <c r="F357" s="13">
        <v>45139</v>
      </c>
      <c r="G357" s="13">
        <v>45323</v>
      </c>
      <c r="H357" s="14">
        <v>48000</v>
      </c>
      <c r="I357" s="14">
        <v>1571.73</v>
      </c>
      <c r="J357" s="14">
        <v>0</v>
      </c>
      <c r="K357" s="14">
        <v>1377.6</v>
      </c>
      <c r="L357" s="14">
        <v>3408</v>
      </c>
      <c r="M357" s="36">
        <f t="shared" ref="M357" si="651">H357*1.15%</f>
        <v>552</v>
      </c>
      <c r="N357" s="14">
        <v>1459.2</v>
      </c>
      <c r="O357" s="14">
        <f t="shared" ref="O357" si="652">H357*7.09%</f>
        <v>3403.2</v>
      </c>
      <c r="P357" s="14">
        <f t="shared" ref="P357" si="653">K357+L357+M357+N357+O357</f>
        <v>10200</v>
      </c>
      <c r="Q357" s="14">
        <v>0</v>
      </c>
      <c r="R357" s="14">
        <f t="shared" ref="R357" si="654">I357+K357+N357+Q357</f>
        <v>4408.53</v>
      </c>
      <c r="S357" s="14">
        <f t="shared" ref="S357" si="655">L357+M357+O357</f>
        <v>7363.2</v>
      </c>
      <c r="T357" s="14">
        <f t="shared" ref="T357" si="656">H357-R357</f>
        <v>43591.47</v>
      </c>
    </row>
    <row r="358" spans="1:20" s="57" customFormat="1" ht="24.95" customHeight="1" x14ac:dyDescent="0.3">
      <c r="A358" s="24" t="s">
        <v>15</v>
      </c>
      <c r="B358" s="10"/>
      <c r="C358" s="10"/>
      <c r="D358" s="10"/>
      <c r="E358" s="10"/>
      <c r="F358" s="23"/>
      <c r="G358" s="23"/>
      <c r="H358" s="10"/>
      <c r="I358" s="10"/>
      <c r="J358" s="10"/>
      <c r="K358" s="10"/>
      <c r="L358" s="10"/>
      <c r="M358" s="33"/>
      <c r="N358" s="10"/>
      <c r="O358" s="10"/>
      <c r="P358" s="10"/>
      <c r="Q358" s="10"/>
      <c r="R358" s="10"/>
      <c r="S358" s="10"/>
      <c r="T358" s="10"/>
    </row>
    <row r="359" spans="1:20" s="11" customFormat="1" ht="24.95" customHeight="1" x14ac:dyDescent="0.25">
      <c r="A359" s="9">
        <v>294</v>
      </c>
      <c r="B359" s="12" t="s">
        <v>199</v>
      </c>
      <c r="C359" s="8" t="s">
        <v>380</v>
      </c>
      <c r="D359" s="9" t="s">
        <v>21</v>
      </c>
      <c r="E359" s="18" t="s">
        <v>124</v>
      </c>
      <c r="F359" s="13">
        <v>45139</v>
      </c>
      <c r="G359" s="13">
        <v>45323</v>
      </c>
      <c r="H359" s="14">
        <v>140000</v>
      </c>
      <c r="I359" s="14">
        <v>21120.01</v>
      </c>
      <c r="J359" s="14">
        <v>0</v>
      </c>
      <c r="K359" s="14">
        <f>H359*2.87%</f>
        <v>4018</v>
      </c>
      <c r="L359" s="14">
        <f>H359*7.1%</f>
        <v>9940</v>
      </c>
      <c r="M359" s="66">
        <v>860.29</v>
      </c>
      <c r="N359" s="14">
        <f>H359*3.04%</f>
        <v>4256</v>
      </c>
      <c r="O359" s="14">
        <f>H359*7.09%</f>
        <v>9926</v>
      </c>
      <c r="P359" s="14">
        <f>K359+L359+M359+N359+O359</f>
        <v>29000.29</v>
      </c>
      <c r="Q359" s="14">
        <v>1577.45</v>
      </c>
      <c r="R359" s="14">
        <f>I359+K359+N359+Q359</f>
        <v>30971.46</v>
      </c>
      <c r="S359" s="14">
        <f>L359+M359+O359</f>
        <v>20726.29</v>
      </c>
      <c r="T359" s="14">
        <f>H359-R359</f>
        <v>109028.54</v>
      </c>
    </row>
    <row r="360" spans="1:20" s="16" customFormat="1" ht="24.95" customHeight="1" x14ac:dyDescent="0.25">
      <c r="A360" s="9">
        <v>295</v>
      </c>
      <c r="B360" s="12" t="s">
        <v>105</v>
      </c>
      <c r="C360" s="8" t="s">
        <v>569</v>
      </c>
      <c r="D360" s="9" t="s">
        <v>21</v>
      </c>
      <c r="E360" s="18" t="s">
        <v>124</v>
      </c>
      <c r="F360" s="13">
        <v>44986</v>
      </c>
      <c r="G360" s="13">
        <v>45170</v>
      </c>
      <c r="H360" s="14">
        <v>65000</v>
      </c>
      <c r="I360" s="14">
        <v>4427.58</v>
      </c>
      <c r="J360" s="14">
        <v>0</v>
      </c>
      <c r="K360" s="14">
        <v>1865.5</v>
      </c>
      <c r="L360" s="14">
        <v>4615</v>
      </c>
      <c r="M360" s="36">
        <f t="shared" ref="M360:M364" si="657">H360*1.15%</f>
        <v>747.5</v>
      </c>
      <c r="N360" s="14">
        <v>1976</v>
      </c>
      <c r="O360" s="14">
        <f t="shared" ref="O360:O361" si="658">H360*7.09%</f>
        <v>4608.5</v>
      </c>
      <c r="P360" s="14">
        <f t="shared" ref="P360:P371" si="659">K360+L360+M360+N360+O360</f>
        <v>13812.5</v>
      </c>
      <c r="Q360" s="14">
        <v>17487.349999999999</v>
      </c>
      <c r="R360" s="14">
        <f t="shared" ref="R360:R371" si="660">I360+K360+N360+Q360</f>
        <v>25756.43</v>
      </c>
      <c r="S360" s="14">
        <f t="shared" ref="S360:S371" si="661">L360+M360+O360</f>
        <v>9971</v>
      </c>
      <c r="T360" s="14">
        <f t="shared" ref="T360:T371" si="662">H360-R360</f>
        <v>39243.57</v>
      </c>
    </row>
    <row r="361" spans="1:20" s="16" customFormat="1" ht="24.95" customHeight="1" x14ac:dyDescent="0.25">
      <c r="A361" s="9">
        <v>296</v>
      </c>
      <c r="B361" s="12" t="s">
        <v>120</v>
      </c>
      <c r="C361" s="8" t="s">
        <v>83</v>
      </c>
      <c r="D361" s="9" t="s">
        <v>21</v>
      </c>
      <c r="E361" s="9" t="s">
        <v>124</v>
      </c>
      <c r="F361" s="13">
        <v>45017</v>
      </c>
      <c r="G361" s="13">
        <v>45200</v>
      </c>
      <c r="H361" s="14">
        <v>48000</v>
      </c>
      <c r="I361" s="14">
        <v>1571.73</v>
      </c>
      <c r="J361" s="14">
        <v>0</v>
      </c>
      <c r="K361" s="14">
        <v>1377.6</v>
      </c>
      <c r="L361" s="14">
        <v>3408</v>
      </c>
      <c r="M361" s="36">
        <f t="shared" si="657"/>
        <v>552</v>
      </c>
      <c r="N361" s="14">
        <v>1459.2</v>
      </c>
      <c r="O361" s="14">
        <f t="shared" si="658"/>
        <v>3403.2</v>
      </c>
      <c r="P361" s="14">
        <f t="shared" si="659"/>
        <v>10200</v>
      </c>
      <c r="Q361" s="14">
        <v>10353.5</v>
      </c>
      <c r="R361" s="14">
        <f t="shared" si="660"/>
        <v>14762.03</v>
      </c>
      <c r="S361" s="14">
        <f t="shared" si="661"/>
        <v>7363.2</v>
      </c>
      <c r="T361" s="14">
        <f t="shared" si="662"/>
        <v>33237.97</v>
      </c>
    </row>
    <row r="362" spans="1:20" s="16" customFormat="1" ht="24.95" customHeight="1" x14ac:dyDescent="0.25">
      <c r="A362" s="9">
        <v>297</v>
      </c>
      <c r="B362" s="12" t="s">
        <v>219</v>
      </c>
      <c r="C362" s="8" t="s">
        <v>218</v>
      </c>
      <c r="D362" s="9" t="s">
        <v>21</v>
      </c>
      <c r="E362" s="18" t="s">
        <v>124</v>
      </c>
      <c r="F362" s="13">
        <v>44986</v>
      </c>
      <c r="G362" s="13">
        <v>45170</v>
      </c>
      <c r="H362" s="14">
        <v>60000</v>
      </c>
      <c r="I362" s="14">
        <v>3486.68</v>
      </c>
      <c r="J362" s="14">
        <v>0</v>
      </c>
      <c r="K362" s="14">
        <f>H362*2.87%</f>
        <v>1722</v>
      </c>
      <c r="L362" s="14">
        <f>H362*7.1%</f>
        <v>4260</v>
      </c>
      <c r="M362" s="36">
        <f t="shared" si="657"/>
        <v>690</v>
      </c>
      <c r="N362" s="14">
        <f>H362*3.04%</f>
        <v>1824</v>
      </c>
      <c r="O362" s="14">
        <f t="shared" ref="O362:O363" si="663">H362*7.09%</f>
        <v>4254</v>
      </c>
      <c r="P362" s="14">
        <f t="shared" si="659"/>
        <v>12750</v>
      </c>
      <c r="Q362" s="14">
        <f t="shared" ref="Q362" si="664">J362</f>
        <v>0</v>
      </c>
      <c r="R362" s="14">
        <f t="shared" si="660"/>
        <v>7032.68</v>
      </c>
      <c r="S362" s="14">
        <f t="shared" si="661"/>
        <v>9204</v>
      </c>
      <c r="T362" s="14">
        <f t="shared" si="662"/>
        <v>52967.32</v>
      </c>
    </row>
    <row r="363" spans="1:20" s="16" customFormat="1" ht="24.95" customHeight="1" x14ac:dyDescent="0.25">
      <c r="A363" s="9">
        <v>298</v>
      </c>
      <c r="B363" s="12" t="s">
        <v>220</v>
      </c>
      <c r="C363" s="8" t="s">
        <v>221</v>
      </c>
      <c r="D363" s="9" t="s">
        <v>21</v>
      </c>
      <c r="E363" s="18" t="s">
        <v>124</v>
      </c>
      <c r="F363" s="13">
        <v>44986</v>
      </c>
      <c r="G363" s="13">
        <v>45170</v>
      </c>
      <c r="H363" s="14">
        <v>43000</v>
      </c>
      <c r="I363" s="14">
        <v>866.06</v>
      </c>
      <c r="J363" s="14">
        <v>0</v>
      </c>
      <c r="K363" s="14">
        <v>1234.0999999999999</v>
      </c>
      <c r="L363" s="14">
        <v>3053</v>
      </c>
      <c r="M363" s="36">
        <f t="shared" si="657"/>
        <v>494.5</v>
      </c>
      <c r="N363" s="14">
        <v>1307.2</v>
      </c>
      <c r="O363" s="14">
        <f t="shared" si="663"/>
        <v>3048.7</v>
      </c>
      <c r="P363" s="14">
        <f t="shared" si="659"/>
        <v>9137.5</v>
      </c>
      <c r="Q363" s="14">
        <v>9046</v>
      </c>
      <c r="R363" s="14">
        <f t="shared" si="660"/>
        <v>12453.36</v>
      </c>
      <c r="S363" s="14">
        <f t="shared" si="661"/>
        <v>6596.2</v>
      </c>
      <c r="T363" s="14">
        <f t="shared" si="662"/>
        <v>30546.639999999999</v>
      </c>
    </row>
    <row r="364" spans="1:20" s="16" customFormat="1" ht="24.95" customHeight="1" x14ac:dyDescent="0.25">
      <c r="A364" s="9">
        <v>299</v>
      </c>
      <c r="B364" s="12" t="s">
        <v>247</v>
      </c>
      <c r="C364" s="8" t="s">
        <v>218</v>
      </c>
      <c r="D364" s="9" t="s">
        <v>21</v>
      </c>
      <c r="E364" s="18" t="s">
        <v>124</v>
      </c>
      <c r="F364" s="13">
        <v>45078</v>
      </c>
      <c r="G364" s="13">
        <v>45261</v>
      </c>
      <c r="H364" s="14">
        <v>55000</v>
      </c>
      <c r="I364" s="15">
        <v>2559.6799999999998</v>
      </c>
      <c r="J364" s="14">
        <v>0</v>
      </c>
      <c r="K364" s="15">
        <v>1578.5</v>
      </c>
      <c r="L364" s="14">
        <v>3905</v>
      </c>
      <c r="M364" s="36">
        <f t="shared" si="657"/>
        <v>632.5</v>
      </c>
      <c r="N364" s="15">
        <v>1672</v>
      </c>
      <c r="O364" s="14">
        <f>H364*7.09%</f>
        <v>3899.5</v>
      </c>
      <c r="P364" s="14">
        <f t="shared" si="659"/>
        <v>11687.5</v>
      </c>
      <c r="Q364" s="14">
        <v>0</v>
      </c>
      <c r="R364" s="14">
        <f t="shared" si="660"/>
        <v>5810.18</v>
      </c>
      <c r="S364" s="14">
        <f t="shared" si="661"/>
        <v>8437</v>
      </c>
      <c r="T364" s="14">
        <f t="shared" si="662"/>
        <v>49189.82</v>
      </c>
    </row>
    <row r="365" spans="1:20" s="16" customFormat="1" ht="24.95" customHeight="1" x14ac:dyDescent="0.25">
      <c r="A365" s="9">
        <v>300</v>
      </c>
      <c r="B365" s="12" t="s">
        <v>263</v>
      </c>
      <c r="C365" s="56" t="s">
        <v>351</v>
      </c>
      <c r="D365" s="9" t="s">
        <v>21</v>
      </c>
      <c r="E365" s="18" t="s">
        <v>124</v>
      </c>
      <c r="F365" s="13">
        <v>45108</v>
      </c>
      <c r="G365" s="13">
        <v>45292</v>
      </c>
      <c r="H365" s="14">
        <v>90000</v>
      </c>
      <c r="I365" s="14">
        <v>9753.1200000000008</v>
      </c>
      <c r="J365" s="14">
        <v>0</v>
      </c>
      <c r="K365" s="14">
        <v>2583</v>
      </c>
      <c r="L365" s="14">
        <v>6390</v>
      </c>
      <c r="M365" s="66">
        <v>860.29</v>
      </c>
      <c r="N365" s="14">
        <v>2736</v>
      </c>
      <c r="O365" s="14">
        <v>6381</v>
      </c>
      <c r="P365" s="14">
        <f t="shared" ref="P365" si="665">K365+L365+M365+N365+O365</f>
        <v>18950.29</v>
      </c>
      <c r="Q365" s="14">
        <v>0</v>
      </c>
      <c r="R365" s="14">
        <f t="shared" ref="R365" si="666">I365+K365+N365+Q365</f>
        <v>15072.12</v>
      </c>
      <c r="S365" s="14">
        <f t="shared" ref="S365" si="667">L365+M365+O365</f>
        <v>13631.29</v>
      </c>
      <c r="T365" s="14">
        <f t="shared" ref="T365" si="668">H365-R365</f>
        <v>74927.88</v>
      </c>
    </row>
    <row r="366" spans="1:20" s="16" customFormat="1" ht="24.95" customHeight="1" x14ac:dyDescent="0.25">
      <c r="A366" s="9">
        <v>301</v>
      </c>
      <c r="B366" s="12" t="s">
        <v>264</v>
      </c>
      <c r="C366" s="56" t="s">
        <v>352</v>
      </c>
      <c r="D366" s="9" t="s">
        <v>21</v>
      </c>
      <c r="E366" s="18" t="s">
        <v>123</v>
      </c>
      <c r="F366" s="13">
        <v>45091</v>
      </c>
      <c r="G366" s="13">
        <v>45274</v>
      </c>
      <c r="H366" s="14">
        <v>90000</v>
      </c>
      <c r="I366" s="14">
        <v>9753.1200000000008</v>
      </c>
      <c r="J366" s="14">
        <v>0</v>
      </c>
      <c r="K366" s="14">
        <v>2583</v>
      </c>
      <c r="L366" s="14">
        <v>6390</v>
      </c>
      <c r="M366" s="66">
        <v>860.29</v>
      </c>
      <c r="N366" s="14">
        <v>2736</v>
      </c>
      <c r="O366" s="14">
        <v>6381</v>
      </c>
      <c r="P366" s="14">
        <f t="shared" si="659"/>
        <v>18950.29</v>
      </c>
      <c r="Q366" s="14">
        <v>0</v>
      </c>
      <c r="R366" s="14">
        <f t="shared" si="660"/>
        <v>15072.12</v>
      </c>
      <c r="S366" s="14">
        <f t="shared" si="661"/>
        <v>13631.29</v>
      </c>
      <c r="T366" s="14">
        <f t="shared" si="662"/>
        <v>74927.88</v>
      </c>
    </row>
    <row r="367" spans="1:20" s="16" customFormat="1" ht="24.95" customHeight="1" x14ac:dyDescent="0.25">
      <c r="A367" s="9">
        <v>302</v>
      </c>
      <c r="B367" s="12" t="s">
        <v>570</v>
      </c>
      <c r="C367" s="8" t="s">
        <v>218</v>
      </c>
      <c r="D367" s="9" t="s">
        <v>21</v>
      </c>
      <c r="E367" s="18" t="s">
        <v>124</v>
      </c>
      <c r="F367" s="13">
        <v>45125</v>
      </c>
      <c r="G367" s="13">
        <v>45309</v>
      </c>
      <c r="H367" s="14">
        <v>60000</v>
      </c>
      <c r="I367" s="14">
        <v>3486.68</v>
      </c>
      <c r="J367" s="14">
        <v>0</v>
      </c>
      <c r="K367" s="14">
        <f>H367*2.87%</f>
        <v>1722</v>
      </c>
      <c r="L367" s="14">
        <f>H367*7.1%</f>
        <v>4260</v>
      </c>
      <c r="M367" s="36">
        <f t="shared" ref="M367:M371" si="669">H367*1.15%</f>
        <v>690</v>
      </c>
      <c r="N367" s="14">
        <f>H367*3.04%</f>
        <v>1824</v>
      </c>
      <c r="O367" s="14">
        <f t="shared" ref="O367:O368" si="670">H367*7.09%</f>
        <v>4254</v>
      </c>
      <c r="P367" s="14">
        <f t="shared" ref="P367:P368" si="671">K367+L367+M367+N367+O367</f>
        <v>12750</v>
      </c>
      <c r="Q367" s="14">
        <f t="shared" ref="Q367" si="672">J367</f>
        <v>0</v>
      </c>
      <c r="R367" s="14">
        <f t="shared" ref="R367:R368" si="673">I367+K367+N367+Q367</f>
        <v>7032.68</v>
      </c>
      <c r="S367" s="14">
        <f t="shared" ref="S367:S368" si="674">L367+M367+O367</f>
        <v>9204</v>
      </c>
      <c r="T367" s="14">
        <f t="shared" ref="T367" si="675">H367-R367</f>
        <v>52967.32</v>
      </c>
    </row>
    <row r="368" spans="1:20" s="16" customFormat="1" ht="24.95" customHeight="1" x14ac:dyDescent="0.25">
      <c r="A368" s="9">
        <v>303</v>
      </c>
      <c r="B368" s="12" t="s">
        <v>298</v>
      </c>
      <c r="C368" s="8" t="s">
        <v>218</v>
      </c>
      <c r="D368" s="9" t="s">
        <v>21</v>
      </c>
      <c r="E368" s="18" t="s">
        <v>123</v>
      </c>
      <c r="F368" s="13">
        <v>45139</v>
      </c>
      <c r="G368" s="13">
        <v>45323</v>
      </c>
      <c r="H368" s="14">
        <v>50000</v>
      </c>
      <c r="I368" s="14">
        <v>1854</v>
      </c>
      <c r="J368" s="14">
        <v>0</v>
      </c>
      <c r="K368" s="14">
        <v>1435</v>
      </c>
      <c r="L368" s="14">
        <v>3550</v>
      </c>
      <c r="M368" s="36">
        <f t="shared" si="669"/>
        <v>575</v>
      </c>
      <c r="N368" s="14">
        <v>1520</v>
      </c>
      <c r="O368" s="14">
        <f t="shared" si="670"/>
        <v>3545</v>
      </c>
      <c r="P368" s="14">
        <f t="shared" si="671"/>
        <v>10625</v>
      </c>
      <c r="Q368" s="14">
        <v>21902.25</v>
      </c>
      <c r="R368" s="14">
        <f t="shared" si="673"/>
        <v>26711.25</v>
      </c>
      <c r="S368" s="14">
        <f t="shared" si="674"/>
        <v>7670</v>
      </c>
      <c r="T368" s="14">
        <f>H368-R368</f>
        <v>23288.75</v>
      </c>
    </row>
    <row r="369" spans="1:20" s="16" customFormat="1" ht="24.95" customHeight="1" x14ac:dyDescent="0.25">
      <c r="A369" s="9">
        <v>304</v>
      </c>
      <c r="B369" s="12" t="s">
        <v>390</v>
      </c>
      <c r="C369" s="56" t="s">
        <v>153</v>
      </c>
      <c r="D369" s="9" t="s">
        <v>21</v>
      </c>
      <c r="E369" s="18" t="s">
        <v>123</v>
      </c>
      <c r="F369" s="13">
        <v>45089</v>
      </c>
      <c r="G369" s="13">
        <v>45272</v>
      </c>
      <c r="H369" s="14">
        <v>60000</v>
      </c>
      <c r="I369" s="14">
        <v>3486.68</v>
      </c>
      <c r="J369" s="14">
        <v>0</v>
      </c>
      <c r="K369" s="14">
        <f>H369*2.87%</f>
        <v>1722</v>
      </c>
      <c r="L369" s="14">
        <f>H369*7.1%</f>
        <v>4260</v>
      </c>
      <c r="M369" s="36">
        <f t="shared" si="669"/>
        <v>690</v>
      </c>
      <c r="N369" s="14">
        <f>H369*3.04%</f>
        <v>1824</v>
      </c>
      <c r="O369" s="14">
        <f t="shared" ref="O369" si="676">H369*7.09%</f>
        <v>4254</v>
      </c>
      <c r="P369" s="14">
        <f t="shared" ref="P369:P370" si="677">K369+L369+M369+N369+O369</f>
        <v>12750</v>
      </c>
      <c r="Q369" s="14">
        <f t="shared" ref="Q369:Q370" si="678">J369</f>
        <v>0</v>
      </c>
      <c r="R369" s="14">
        <f t="shared" ref="R369:R370" si="679">I369+K369+N369+Q369</f>
        <v>7032.68</v>
      </c>
      <c r="S369" s="14">
        <f t="shared" ref="S369:S370" si="680">L369+M369+O369</f>
        <v>9204</v>
      </c>
      <c r="T369" s="14">
        <f t="shared" ref="T369:T370" si="681">H369-R369</f>
        <v>52967.32</v>
      </c>
    </row>
    <row r="370" spans="1:20" s="16" customFormat="1" ht="24.95" customHeight="1" x14ac:dyDescent="0.25">
      <c r="A370" s="9">
        <v>305</v>
      </c>
      <c r="B370" s="59" t="s">
        <v>482</v>
      </c>
      <c r="C370" s="69" t="s">
        <v>153</v>
      </c>
      <c r="D370" s="61" t="s">
        <v>21</v>
      </c>
      <c r="E370" s="64" t="s">
        <v>124</v>
      </c>
      <c r="F370" s="62">
        <v>45047</v>
      </c>
      <c r="G370" s="62">
        <v>45231</v>
      </c>
      <c r="H370" s="63">
        <v>75000</v>
      </c>
      <c r="I370" s="63">
        <v>6309.38</v>
      </c>
      <c r="J370" s="63">
        <v>0</v>
      </c>
      <c r="K370" s="63">
        <f t="shared" ref="K370" si="682">H370*2.87%</f>
        <v>2152.5</v>
      </c>
      <c r="L370" s="63">
        <f t="shared" ref="L370" si="683">H370*7.1%</f>
        <v>5325</v>
      </c>
      <c r="M370" s="66">
        <v>860.29</v>
      </c>
      <c r="N370" s="63">
        <f t="shared" ref="N370" si="684">H370*3.04%</f>
        <v>2280</v>
      </c>
      <c r="O370" s="63">
        <f>H370*7.09%</f>
        <v>5317.5</v>
      </c>
      <c r="P370" s="63">
        <f t="shared" si="677"/>
        <v>15935.29</v>
      </c>
      <c r="Q370" s="63">
        <f t="shared" si="678"/>
        <v>0</v>
      </c>
      <c r="R370" s="63">
        <f t="shared" si="679"/>
        <v>10741.88</v>
      </c>
      <c r="S370" s="63">
        <f t="shared" si="680"/>
        <v>11502.79</v>
      </c>
      <c r="T370" s="63">
        <f t="shared" si="681"/>
        <v>64258.12</v>
      </c>
    </row>
    <row r="371" spans="1:20" s="16" customFormat="1" ht="24.95" customHeight="1" x14ac:dyDescent="0.25">
      <c r="A371" s="9">
        <v>306</v>
      </c>
      <c r="B371" s="12" t="s">
        <v>69</v>
      </c>
      <c r="C371" s="8" t="s">
        <v>70</v>
      </c>
      <c r="D371" s="9" t="s">
        <v>21</v>
      </c>
      <c r="E371" s="18" t="s">
        <v>123</v>
      </c>
      <c r="F371" s="13">
        <v>45017</v>
      </c>
      <c r="G371" s="13">
        <v>45200</v>
      </c>
      <c r="H371" s="14">
        <v>35000</v>
      </c>
      <c r="I371" s="14">
        <v>0</v>
      </c>
      <c r="J371" s="14">
        <v>0</v>
      </c>
      <c r="K371" s="14">
        <v>1004.5</v>
      </c>
      <c r="L371" s="14">
        <v>2485</v>
      </c>
      <c r="M371" s="36">
        <f t="shared" si="669"/>
        <v>402.5</v>
      </c>
      <c r="N371" s="14">
        <v>1064</v>
      </c>
      <c r="O371" s="14">
        <f>H371*7.09%</f>
        <v>2481.5</v>
      </c>
      <c r="P371" s="14">
        <f t="shared" si="659"/>
        <v>7437.5</v>
      </c>
      <c r="Q371" s="14">
        <v>11363.87</v>
      </c>
      <c r="R371" s="14">
        <f t="shared" si="660"/>
        <v>13432.37</v>
      </c>
      <c r="S371" s="14">
        <f t="shared" si="661"/>
        <v>5369</v>
      </c>
      <c r="T371" s="14">
        <f t="shared" si="662"/>
        <v>21567.63</v>
      </c>
    </row>
    <row r="372" spans="1:20" s="57" customFormat="1" ht="24.95" customHeight="1" x14ac:dyDescent="0.3">
      <c r="A372" s="24" t="s">
        <v>71</v>
      </c>
      <c r="B372" s="10"/>
      <c r="C372" s="10"/>
      <c r="D372" s="10"/>
      <c r="E372" s="10"/>
      <c r="F372" s="23"/>
      <c r="G372" s="23"/>
      <c r="H372" s="10"/>
      <c r="I372" s="10"/>
      <c r="J372" s="10"/>
      <c r="K372" s="10"/>
      <c r="L372" s="10"/>
      <c r="M372" s="33"/>
      <c r="N372" s="10"/>
      <c r="O372" s="10"/>
      <c r="P372" s="10"/>
      <c r="Q372" s="10"/>
      <c r="R372" s="10"/>
      <c r="S372" s="10"/>
      <c r="T372" s="10"/>
    </row>
    <row r="373" spans="1:20" s="11" customFormat="1" ht="24.95" customHeight="1" x14ac:dyDescent="0.25">
      <c r="A373" s="9">
        <v>307</v>
      </c>
      <c r="B373" s="12" t="s">
        <v>215</v>
      </c>
      <c r="C373" s="8" t="s">
        <v>571</v>
      </c>
      <c r="D373" s="9" t="s">
        <v>21</v>
      </c>
      <c r="E373" s="9" t="s">
        <v>124</v>
      </c>
      <c r="F373" s="13">
        <v>45139</v>
      </c>
      <c r="G373" s="13">
        <v>45323</v>
      </c>
      <c r="H373" s="14">
        <v>110000</v>
      </c>
      <c r="I373" s="14">
        <v>14457.62</v>
      </c>
      <c r="J373" s="14">
        <v>0</v>
      </c>
      <c r="K373" s="14">
        <v>3157</v>
      </c>
      <c r="L373" s="14">
        <v>7810</v>
      </c>
      <c r="M373" s="66">
        <v>860.29</v>
      </c>
      <c r="N373" s="14">
        <v>3344</v>
      </c>
      <c r="O373" s="14">
        <v>7799</v>
      </c>
      <c r="P373" s="14">
        <f>K373+L373+M373+N373+O373</f>
        <v>22970.29</v>
      </c>
      <c r="Q373" s="14">
        <f>J373</f>
        <v>0</v>
      </c>
      <c r="R373" s="14">
        <f>I373+K373+N373+Q373</f>
        <v>20958.62</v>
      </c>
      <c r="S373" s="14">
        <f>L373+M373+O373</f>
        <v>16469.29</v>
      </c>
      <c r="T373" s="14">
        <f>H373-R373</f>
        <v>89041.38</v>
      </c>
    </row>
    <row r="374" spans="1:20" s="57" customFormat="1" ht="24" customHeight="1" x14ac:dyDescent="0.3">
      <c r="A374" s="24" t="s">
        <v>437</v>
      </c>
      <c r="B374" s="10"/>
      <c r="C374" s="10"/>
      <c r="D374" s="10"/>
      <c r="E374" s="10"/>
      <c r="F374" s="23"/>
      <c r="G374" s="23"/>
      <c r="H374" s="10"/>
      <c r="I374" s="10"/>
      <c r="J374" s="10"/>
      <c r="K374" s="10"/>
      <c r="L374" s="10"/>
      <c r="M374" s="33"/>
      <c r="N374" s="10"/>
      <c r="O374" s="10"/>
      <c r="P374" s="10"/>
      <c r="Q374" s="10"/>
      <c r="R374" s="10"/>
      <c r="S374" s="10"/>
      <c r="T374" s="10"/>
    </row>
    <row r="375" spans="1:20" s="16" customFormat="1" ht="24.95" customHeight="1" x14ac:dyDescent="0.25">
      <c r="A375" s="9">
        <v>308</v>
      </c>
      <c r="B375" s="12" t="s">
        <v>102</v>
      </c>
      <c r="C375" s="8" t="s">
        <v>27</v>
      </c>
      <c r="D375" s="9" t="s">
        <v>21</v>
      </c>
      <c r="E375" s="18" t="s">
        <v>123</v>
      </c>
      <c r="F375" s="13">
        <v>45139</v>
      </c>
      <c r="G375" s="13">
        <v>45323</v>
      </c>
      <c r="H375" s="14">
        <v>90000</v>
      </c>
      <c r="I375" s="14">
        <v>9753.1200000000008</v>
      </c>
      <c r="J375" s="14">
        <v>0</v>
      </c>
      <c r="K375" s="14">
        <v>2583</v>
      </c>
      <c r="L375" s="14">
        <v>6390</v>
      </c>
      <c r="M375" s="66">
        <v>860.29</v>
      </c>
      <c r="N375" s="14">
        <v>2736</v>
      </c>
      <c r="O375" s="14">
        <v>6381</v>
      </c>
      <c r="P375" s="14">
        <f>K375+L375+M375+N375+O375</f>
        <v>18950.29</v>
      </c>
      <c r="Q375" s="14">
        <v>8146</v>
      </c>
      <c r="R375" s="14">
        <f>I375+K375+N375+Q375</f>
        <v>23218.12</v>
      </c>
      <c r="S375" s="14">
        <f>L375+M375+O375</f>
        <v>13631.29</v>
      </c>
      <c r="T375" s="14">
        <f>H375-R375</f>
        <v>66781.88</v>
      </c>
    </row>
    <row r="376" spans="1:20" s="11" customFormat="1" ht="24.95" customHeight="1" x14ac:dyDescent="0.3">
      <c r="A376" s="24" t="s">
        <v>460</v>
      </c>
      <c r="B376" s="10"/>
      <c r="C376" s="10"/>
      <c r="D376" s="10"/>
      <c r="E376" s="10"/>
      <c r="F376" s="23"/>
      <c r="G376" s="23"/>
      <c r="H376" s="10"/>
      <c r="I376" s="10"/>
      <c r="J376" s="10"/>
      <c r="K376" s="10"/>
      <c r="L376" s="10"/>
      <c r="M376" s="33"/>
      <c r="N376" s="10"/>
      <c r="O376" s="10"/>
      <c r="P376" s="10"/>
      <c r="Q376" s="10"/>
      <c r="R376" s="10"/>
      <c r="S376" s="10"/>
      <c r="T376" s="10"/>
    </row>
    <row r="377" spans="1:20" s="11" customFormat="1" ht="24.95" customHeight="1" x14ac:dyDescent="0.25">
      <c r="A377" s="67">
        <v>309</v>
      </c>
      <c r="B377" s="59" t="s">
        <v>461</v>
      </c>
      <c r="C377" s="60" t="s">
        <v>27</v>
      </c>
      <c r="D377" s="61" t="s">
        <v>21</v>
      </c>
      <c r="E377" s="64" t="s">
        <v>123</v>
      </c>
      <c r="F377" s="62">
        <v>44986</v>
      </c>
      <c r="G377" s="62">
        <v>45170</v>
      </c>
      <c r="H377" s="63">
        <v>115000</v>
      </c>
      <c r="I377" s="63">
        <v>15633.74</v>
      </c>
      <c r="J377" s="63">
        <v>0</v>
      </c>
      <c r="K377" s="63">
        <v>3300.5</v>
      </c>
      <c r="L377" s="65">
        <v>8165</v>
      </c>
      <c r="M377" s="66">
        <v>860.29</v>
      </c>
      <c r="N377" s="63">
        <v>3496</v>
      </c>
      <c r="O377" s="63">
        <v>8153.5</v>
      </c>
      <c r="P377" s="63">
        <f>K377+L377+M377+N377+O377</f>
        <v>23975.29</v>
      </c>
      <c r="Q377" s="63">
        <f>J377</f>
        <v>0</v>
      </c>
      <c r="R377" s="63">
        <f>I377+K377+N377+Q377</f>
        <v>22430.240000000002</v>
      </c>
      <c r="S377" s="63">
        <f>L377+M377+O377</f>
        <v>17178.79</v>
      </c>
      <c r="T377" s="63">
        <f>H377-R377</f>
        <v>92569.76</v>
      </c>
    </row>
    <row r="378" spans="1:20" s="58" customFormat="1" ht="24.95" customHeight="1" x14ac:dyDescent="0.3">
      <c r="A378" s="24" t="s">
        <v>391</v>
      </c>
      <c r="B378" s="10"/>
      <c r="C378" s="10"/>
      <c r="D378" s="10"/>
      <c r="E378" s="10"/>
      <c r="F378" s="23"/>
      <c r="G378" s="23"/>
      <c r="H378" s="10"/>
      <c r="I378" s="10"/>
      <c r="J378" s="10"/>
      <c r="K378" s="10"/>
      <c r="L378" s="10"/>
      <c r="M378" s="33"/>
      <c r="N378" s="10"/>
      <c r="O378" s="10"/>
      <c r="P378" s="10"/>
      <c r="Q378" s="10"/>
      <c r="R378" s="10"/>
      <c r="S378" s="10"/>
      <c r="T378" s="10"/>
    </row>
    <row r="379" spans="1:20" s="16" customFormat="1" ht="24.95" customHeight="1" x14ac:dyDescent="0.25">
      <c r="A379" s="9">
        <v>310</v>
      </c>
      <c r="B379" s="12" t="s">
        <v>392</v>
      </c>
      <c r="C379" s="8" t="s">
        <v>572</v>
      </c>
      <c r="D379" s="9" t="s">
        <v>21</v>
      </c>
      <c r="E379" s="18" t="s">
        <v>124</v>
      </c>
      <c r="F379" s="13">
        <v>45108</v>
      </c>
      <c r="G379" s="13">
        <v>45292</v>
      </c>
      <c r="H379" s="14">
        <v>140000</v>
      </c>
      <c r="I379" s="14">
        <v>21514.37</v>
      </c>
      <c r="J379" s="14">
        <v>0</v>
      </c>
      <c r="K379" s="14">
        <f>H379*2.87%</f>
        <v>4018</v>
      </c>
      <c r="L379" s="14">
        <f>H379*7.1%</f>
        <v>9940</v>
      </c>
      <c r="M379" s="66">
        <v>860.29</v>
      </c>
      <c r="N379" s="14">
        <f>H379*3.04%</f>
        <v>4256</v>
      </c>
      <c r="O379" s="14">
        <f>H379*7.09%</f>
        <v>9926</v>
      </c>
      <c r="P379" s="14">
        <f>K379+L379+M379+N379+O379</f>
        <v>29000.29</v>
      </c>
      <c r="Q379" s="14">
        <v>6246</v>
      </c>
      <c r="R379" s="14">
        <f>I379+K379+N379+Q379</f>
        <v>36034.370000000003</v>
      </c>
      <c r="S379" s="14">
        <f>L379+M379+O379</f>
        <v>20726.29</v>
      </c>
      <c r="T379" s="14">
        <f>H379-R379</f>
        <v>103965.63</v>
      </c>
    </row>
    <row r="380" spans="1:20" s="57" customFormat="1" ht="24.95" customHeight="1" x14ac:dyDescent="0.3">
      <c r="A380" s="24" t="s">
        <v>94</v>
      </c>
      <c r="B380" s="10"/>
      <c r="C380" s="10"/>
      <c r="D380" s="10"/>
      <c r="E380" s="10"/>
      <c r="F380" s="23"/>
      <c r="G380" s="23"/>
      <c r="H380" s="10"/>
      <c r="I380" s="10"/>
      <c r="J380" s="10"/>
      <c r="K380" s="10"/>
      <c r="L380" s="10"/>
      <c r="M380" s="33"/>
      <c r="N380" s="10"/>
      <c r="O380" s="10"/>
      <c r="P380" s="10"/>
      <c r="Q380" s="10"/>
      <c r="R380" s="10"/>
      <c r="S380" s="10"/>
      <c r="T380" s="10"/>
    </row>
    <row r="381" spans="1:20" s="11" customFormat="1" ht="24.95" customHeight="1" x14ac:dyDescent="0.25">
      <c r="A381" s="9">
        <v>311</v>
      </c>
      <c r="B381" s="12" t="s">
        <v>411</v>
      </c>
      <c r="C381" s="8" t="s">
        <v>380</v>
      </c>
      <c r="D381" s="9" t="s">
        <v>21</v>
      </c>
      <c r="E381" s="18" t="s">
        <v>124</v>
      </c>
      <c r="F381" s="13">
        <v>45119</v>
      </c>
      <c r="G381" s="13">
        <v>45292</v>
      </c>
      <c r="H381" s="14">
        <v>131000</v>
      </c>
      <c r="I381" s="14">
        <v>19397.34</v>
      </c>
      <c r="J381" s="14">
        <v>0</v>
      </c>
      <c r="K381" s="14">
        <v>3759.7</v>
      </c>
      <c r="L381" s="14">
        <v>9301</v>
      </c>
      <c r="M381" s="66">
        <v>860.29</v>
      </c>
      <c r="N381" s="14">
        <v>3982.4</v>
      </c>
      <c r="O381" s="14">
        <v>9287.9</v>
      </c>
      <c r="P381" s="14">
        <f>K381+L381+M381+N381+O381</f>
        <v>27191.29</v>
      </c>
      <c r="Q381" s="14">
        <f>J381</f>
        <v>0</v>
      </c>
      <c r="R381" s="14">
        <f>I381+K381+N381+Q381</f>
        <v>27139.439999999999</v>
      </c>
      <c r="S381" s="14">
        <f>L381+M381+O381</f>
        <v>19449.189999999999</v>
      </c>
      <c r="T381" s="14">
        <f>H381-R381</f>
        <v>103860.56</v>
      </c>
    </row>
    <row r="382" spans="1:20" s="16" customFormat="1" ht="24.95" customHeight="1" x14ac:dyDescent="0.25">
      <c r="A382" s="9">
        <v>312</v>
      </c>
      <c r="B382" s="12" t="s">
        <v>75</v>
      </c>
      <c r="C382" s="8" t="s">
        <v>342</v>
      </c>
      <c r="D382" s="9" t="s">
        <v>21</v>
      </c>
      <c r="E382" s="18" t="s">
        <v>124</v>
      </c>
      <c r="F382" s="13">
        <v>45032</v>
      </c>
      <c r="G382" s="13">
        <v>45215</v>
      </c>
      <c r="H382" s="14">
        <v>65000</v>
      </c>
      <c r="I382" s="14">
        <v>4427.58</v>
      </c>
      <c r="J382" s="14">
        <v>0</v>
      </c>
      <c r="K382" s="14">
        <v>1865.5</v>
      </c>
      <c r="L382" s="14">
        <v>4615</v>
      </c>
      <c r="M382" s="14">
        <f t="shared" ref="M382" si="685">H382*1.15%</f>
        <v>747.5</v>
      </c>
      <c r="N382" s="14">
        <v>1976</v>
      </c>
      <c r="O382" s="14">
        <f t="shared" ref="O382:O395" si="686">H382*7.09%</f>
        <v>4608.5</v>
      </c>
      <c r="P382" s="14">
        <f t="shared" ref="P382:P395" si="687">K382+L382+M382+N382+O382</f>
        <v>13812.5</v>
      </c>
      <c r="Q382" s="14">
        <f t="shared" ref="Q382:Q452" si="688">J382</f>
        <v>0</v>
      </c>
      <c r="R382" s="14">
        <f t="shared" ref="R382:R395" si="689">I382+K382+N382+Q382</f>
        <v>8269.08</v>
      </c>
      <c r="S382" s="14">
        <f t="shared" ref="S382:S395" si="690">L382+M382+O382</f>
        <v>9971</v>
      </c>
      <c r="T382" s="14">
        <f t="shared" ref="T382:T395" si="691">H382-R382</f>
        <v>56730.92</v>
      </c>
    </row>
    <row r="383" spans="1:20" s="16" customFormat="1" ht="24.95" customHeight="1" x14ac:dyDescent="0.25">
      <c r="A383" s="9">
        <v>313</v>
      </c>
      <c r="B383" s="12" t="s">
        <v>234</v>
      </c>
      <c r="C383" s="8" t="s">
        <v>353</v>
      </c>
      <c r="D383" s="9" t="s">
        <v>21</v>
      </c>
      <c r="E383" s="18" t="s">
        <v>124</v>
      </c>
      <c r="F383" s="13">
        <v>45049</v>
      </c>
      <c r="G383" s="13">
        <v>45233</v>
      </c>
      <c r="H383" s="14">
        <v>90000</v>
      </c>
      <c r="I383" s="14">
        <v>9753.1200000000008</v>
      </c>
      <c r="J383" s="14">
        <v>0</v>
      </c>
      <c r="K383" s="14">
        <f>H383*2.87%</f>
        <v>2583</v>
      </c>
      <c r="L383" s="14">
        <f>H383*7.1%</f>
        <v>6390</v>
      </c>
      <c r="M383" s="63">
        <v>860.29</v>
      </c>
      <c r="N383" s="14">
        <f>H383*3.04%</f>
        <v>2736</v>
      </c>
      <c r="O383" s="14">
        <f>H383*7.09%</f>
        <v>6381</v>
      </c>
      <c r="P383" s="14">
        <f t="shared" si="687"/>
        <v>18950.29</v>
      </c>
      <c r="Q383" s="14">
        <f t="shared" si="688"/>
        <v>0</v>
      </c>
      <c r="R383" s="14">
        <f t="shared" si="689"/>
        <v>15072.12</v>
      </c>
      <c r="S383" s="14">
        <f t="shared" si="690"/>
        <v>13631.29</v>
      </c>
      <c r="T383" s="14">
        <f t="shared" si="691"/>
        <v>74927.88</v>
      </c>
    </row>
    <row r="384" spans="1:20" s="16" customFormat="1" ht="24.95" customHeight="1" x14ac:dyDescent="0.25">
      <c r="A384" s="9">
        <v>314</v>
      </c>
      <c r="B384" s="12" t="s">
        <v>73</v>
      </c>
      <c r="C384" s="8" t="s">
        <v>36</v>
      </c>
      <c r="D384" s="9" t="s">
        <v>21</v>
      </c>
      <c r="E384" s="18" t="s">
        <v>124</v>
      </c>
      <c r="F384" s="13">
        <v>45032</v>
      </c>
      <c r="G384" s="13">
        <v>45215</v>
      </c>
      <c r="H384" s="14">
        <v>60000</v>
      </c>
      <c r="I384" s="14">
        <v>2855.7</v>
      </c>
      <c r="J384" s="14">
        <v>0</v>
      </c>
      <c r="K384" s="14">
        <v>1722</v>
      </c>
      <c r="L384" s="14">
        <v>4260</v>
      </c>
      <c r="M384" s="36">
        <f t="shared" ref="M384:M395" si="692">H384*1.15%</f>
        <v>690</v>
      </c>
      <c r="N384" s="14">
        <v>1824</v>
      </c>
      <c r="O384" s="14">
        <f t="shared" si="686"/>
        <v>4254</v>
      </c>
      <c r="P384" s="14">
        <f t="shared" si="687"/>
        <v>12750</v>
      </c>
      <c r="Q384" s="14">
        <v>3154.9</v>
      </c>
      <c r="R384" s="14">
        <f t="shared" si="689"/>
        <v>9556.6</v>
      </c>
      <c r="S384" s="14">
        <f t="shared" si="690"/>
        <v>9204</v>
      </c>
      <c r="T384" s="14">
        <f t="shared" si="691"/>
        <v>50443.4</v>
      </c>
    </row>
    <row r="385" spans="1:20" s="16" customFormat="1" ht="24.95" customHeight="1" x14ac:dyDescent="0.25">
      <c r="A385" s="9">
        <v>315</v>
      </c>
      <c r="B385" s="12" t="s">
        <v>132</v>
      </c>
      <c r="C385" s="8" t="s">
        <v>343</v>
      </c>
      <c r="D385" s="9" t="s">
        <v>21</v>
      </c>
      <c r="E385" s="18" t="s">
        <v>124</v>
      </c>
      <c r="F385" s="13">
        <v>45017</v>
      </c>
      <c r="G385" s="13">
        <v>45200</v>
      </c>
      <c r="H385" s="14">
        <v>60000</v>
      </c>
      <c r="I385" s="14">
        <v>3486.68</v>
      </c>
      <c r="J385" s="14">
        <v>0</v>
      </c>
      <c r="K385" s="14">
        <v>1722</v>
      </c>
      <c r="L385" s="14">
        <v>4260</v>
      </c>
      <c r="M385" s="36">
        <f>H385*1.15%</f>
        <v>690</v>
      </c>
      <c r="N385" s="14">
        <v>1824</v>
      </c>
      <c r="O385" s="14">
        <f t="shared" si="686"/>
        <v>4254</v>
      </c>
      <c r="P385" s="14">
        <f t="shared" si="687"/>
        <v>12750</v>
      </c>
      <c r="Q385" s="14">
        <f t="shared" si="688"/>
        <v>0</v>
      </c>
      <c r="R385" s="14">
        <f t="shared" si="689"/>
        <v>7032.68</v>
      </c>
      <c r="S385" s="14">
        <f t="shared" si="690"/>
        <v>9204</v>
      </c>
      <c r="T385" s="14">
        <f t="shared" si="691"/>
        <v>52967.32</v>
      </c>
    </row>
    <row r="386" spans="1:20" s="16" customFormat="1" ht="24.95" customHeight="1" x14ac:dyDescent="0.25">
      <c r="A386" s="9">
        <v>316</v>
      </c>
      <c r="B386" s="12" t="s">
        <v>158</v>
      </c>
      <c r="C386" s="8" t="s">
        <v>343</v>
      </c>
      <c r="D386" s="9" t="s">
        <v>21</v>
      </c>
      <c r="E386" s="18" t="s">
        <v>124</v>
      </c>
      <c r="F386" s="13">
        <v>44986</v>
      </c>
      <c r="G386" s="13">
        <v>45170</v>
      </c>
      <c r="H386" s="15">
        <v>60000</v>
      </c>
      <c r="I386" s="15">
        <v>3171.19</v>
      </c>
      <c r="J386" s="14">
        <v>0</v>
      </c>
      <c r="K386" s="15">
        <v>1722</v>
      </c>
      <c r="L386" s="14">
        <v>4260</v>
      </c>
      <c r="M386" s="36">
        <f t="shared" si="692"/>
        <v>690</v>
      </c>
      <c r="N386" s="15">
        <v>1824</v>
      </c>
      <c r="O386" s="14">
        <f t="shared" si="686"/>
        <v>4254</v>
      </c>
      <c r="P386" s="14">
        <f t="shared" si="687"/>
        <v>12750</v>
      </c>
      <c r="Q386" s="14">
        <v>1577.45</v>
      </c>
      <c r="R386" s="14">
        <f t="shared" si="689"/>
        <v>8294.64</v>
      </c>
      <c r="S386" s="14">
        <f t="shared" si="690"/>
        <v>9204</v>
      </c>
      <c r="T386" s="14">
        <f t="shared" si="691"/>
        <v>51705.36</v>
      </c>
    </row>
    <row r="387" spans="1:20" s="16" customFormat="1" ht="24.95" customHeight="1" x14ac:dyDescent="0.25">
      <c r="A387" s="9">
        <v>317</v>
      </c>
      <c r="B387" s="12" t="s">
        <v>143</v>
      </c>
      <c r="C387" s="8" t="s">
        <v>343</v>
      </c>
      <c r="D387" s="9" t="s">
        <v>21</v>
      </c>
      <c r="E387" s="9" t="s">
        <v>123</v>
      </c>
      <c r="F387" s="13">
        <v>45121</v>
      </c>
      <c r="G387" s="13">
        <v>45305</v>
      </c>
      <c r="H387" s="14">
        <v>60000</v>
      </c>
      <c r="I387" s="14">
        <v>3486.68</v>
      </c>
      <c r="J387" s="14">
        <v>0</v>
      </c>
      <c r="K387" s="14">
        <v>1722</v>
      </c>
      <c r="L387" s="14">
        <v>4260</v>
      </c>
      <c r="M387" s="36">
        <f t="shared" si="692"/>
        <v>690</v>
      </c>
      <c r="N387" s="14">
        <v>1824</v>
      </c>
      <c r="O387" s="14">
        <f t="shared" si="686"/>
        <v>4254</v>
      </c>
      <c r="P387" s="14">
        <f t="shared" si="687"/>
        <v>12750</v>
      </c>
      <c r="Q387" s="14">
        <f t="shared" si="688"/>
        <v>0</v>
      </c>
      <c r="R387" s="14">
        <f t="shared" si="689"/>
        <v>7032.68</v>
      </c>
      <c r="S387" s="14">
        <f t="shared" si="690"/>
        <v>9204</v>
      </c>
      <c r="T387" s="14">
        <f t="shared" si="691"/>
        <v>52967.32</v>
      </c>
    </row>
    <row r="388" spans="1:20" s="16" customFormat="1" ht="24.95" customHeight="1" x14ac:dyDescent="0.25">
      <c r="A388" s="9">
        <v>318</v>
      </c>
      <c r="B388" s="12" t="s">
        <v>140</v>
      </c>
      <c r="C388" s="8" t="s">
        <v>343</v>
      </c>
      <c r="D388" s="9" t="s">
        <v>21</v>
      </c>
      <c r="E388" s="18" t="s">
        <v>123</v>
      </c>
      <c r="F388" s="13">
        <v>45108</v>
      </c>
      <c r="G388" s="13">
        <v>45292</v>
      </c>
      <c r="H388" s="14">
        <v>60000</v>
      </c>
      <c r="I388" s="14">
        <v>3486.68</v>
      </c>
      <c r="J388" s="14">
        <v>0</v>
      </c>
      <c r="K388" s="14">
        <v>1722</v>
      </c>
      <c r="L388" s="14">
        <v>4260</v>
      </c>
      <c r="M388" s="36">
        <f t="shared" si="692"/>
        <v>690</v>
      </c>
      <c r="N388" s="14">
        <v>1824</v>
      </c>
      <c r="O388" s="14">
        <f t="shared" si="686"/>
        <v>4254</v>
      </c>
      <c r="P388" s="14">
        <f t="shared" si="687"/>
        <v>12750</v>
      </c>
      <c r="Q388" s="14">
        <f t="shared" si="688"/>
        <v>0</v>
      </c>
      <c r="R388" s="14">
        <f t="shared" si="689"/>
        <v>7032.68</v>
      </c>
      <c r="S388" s="14">
        <f t="shared" si="690"/>
        <v>9204</v>
      </c>
      <c r="T388" s="14">
        <f t="shared" si="691"/>
        <v>52967.32</v>
      </c>
    </row>
    <row r="389" spans="1:20" s="16" customFormat="1" ht="24.95" customHeight="1" x14ac:dyDescent="0.25">
      <c r="A389" s="9">
        <v>319</v>
      </c>
      <c r="B389" s="12" t="s">
        <v>131</v>
      </c>
      <c r="C389" s="8" t="s">
        <v>343</v>
      </c>
      <c r="D389" s="9" t="s">
        <v>21</v>
      </c>
      <c r="E389" s="18" t="s">
        <v>124</v>
      </c>
      <c r="F389" s="13">
        <v>45017</v>
      </c>
      <c r="G389" s="13">
        <v>45200</v>
      </c>
      <c r="H389" s="14">
        <v>60000</v>
      </c>
      <c r="I389" s="14">
        <v>3486.68</v>
      </c>
      <c r="J389" s="14">
        <v>0</v>
      </c>
      <c r="K389" s="14">
        <v>1722</v>
      </c>
      <c r="L389" s="14">
        <v>4260</v>
      </c>
      <c r="M389" s="36">
        <f t="shared" si="692"/>
        <v>690</v>
      </c>
      <c r="N389" s="14">
        <v>1824</v>
      </c>
      <c r="O389" s="14">
        <f t="shared" si="686"/>
        <v>4254</v>
      </c>
      <c r="P389" s="14">
        <f t="shared" si="687"/>
        <v>12750</v>
      </c>
      <c r="Q389" s="14">
        <f t="shared" si="688"/>
        <v>0</v>
      </c>
      <c r="R389" s="14">
        <f t="shared" si="689"/>
        <v>7032.68</v>
      </c>
      <c r="S389" s="14">
        <f t="shared" si="690"/>
        <v>9204</v>
      </c>
      <c r="T389" s="14">
        <f t="shared" si="691"/>
        <v>52967.32</v>
      </c>
    </row>
    <row r="390" spans="1:20" s="16" customFormat="1" ht="24.95" customHeight="1" x14ac:dyDescent="0.25">
      <c r="A390" s="9">
        <v>320</v>
      </c>
      <c r="B390" s="12" t="s">
        <v>134</v>
      </c>
      <c r="C390" s="8" t="s">
        <v>340</v>
      </c>
      <c r="D390" s="9" t="s">
        <v>21</v>
      </c>
      <c r="E390" s="18" t="s">
        <v>124</v>
      </c>
      <c r="F390" s="13">
        <v>45017</v>
      </c>
      <c r="G390" s="13">
        <v>45200</v>
      </c>
      <c r="H390" s="14">
        <v>55000</v>
      </c>
      <c r="I390" s="14">
        <v>2559.6799999999998</v>
      </c>
      <c r="J390" s="14">
        <v>0</v>
      </c>
      <c r="K390" s="14">
        <v>1578.5</v>
      </c>
      <c r="L390" s="14">
        <v>3905</v>
      </c>
      <c r="M390" s="36">
        <f t="shared" si="692"/>
        <v>632.5</v>
      </c>
      <c r="N390" s="14">
        <v>1672</v>
      </c>
      <c r="O390" s="14">
        <f t="shared" si="686"/>
        <v>3899.5</v>
      </c>
      <c r="P390" s="14">
        <f t="shared" si="687"/>
        <v>11687.5</v>
      </c>
      <c r="Q390" s="14">
        <f t="shared" si="688"/>
        <v>0</v>
      </c>
      <c r="R390" s="14">
        <f t="shared" si="689"/>
        <v>5810.18</v>
      </c>
      <c r="S390" s="14">
        <f t="shared" si="690"/>
        <v>8437</v>
      </c>
      <c r="T390" s="14">
        <f t="shared" si="691"/>
        <v>49189.82</v>
      </c>
    </row>
    <row r="391" spans="1:20" s="16" customFormat="1" ht="24.95" customHeight="1" x14ac:dyDescent="0.25">
      <c r="A391" s="9">
        <v>321</v>
      </c>
      <c r="B391" s="12" t="s">
        <v>129</v>
      </c>
      <c r="C391" s="8" t="s">
        <v>340</v>
      </c>
      <c r="D391" s="9" t="s">
        <v>21</v>
      </c>
      <c r="E391" s="18" t="s">
        <v>124</v>
      </c>
      <c r="F391" s="13">
        <v>45017</v>
      </c>
      <c r="G391" s="13">
        <v>45200</v>
      </c>
      <c r="H391" s="14">
        <v>55000</v>
      </c>
      <c r="I391" s="14">
        <v>2559.6799999999998</v>
      </c>
      <c r="J391" s="14">
        <v>0</v>
      </c>
      <c r="K391" s="14">
        <v>1578.5</v>
      </c>
      <c r="L391" s="14">
        <v>3905</v>
      </c>
      <c r="M391" s="36">
        <f t="shared" si="692"/>
        <v>632.5</v>
      </c>
      <c r="N391" s="14">
        <v>1672</v>
      </c>
      <c r="O391" s="14">
        <f t="shared" si="686"/>
        <v>3899.5</v>
      </c>
      <c r="P391" s="14">
        <f t="shared" si="687"/>
        <v>11687.5</v>
      </c>
      <c r="Q391" s="14">
        <f t="shared" si="688"/>
        <v>0</v>
      </c>
      <c r="R391" s="14">
        <f t="shared" si="689"/>
        <v>5810.18</v>
      </c>
      <c r="S391" s="14">
        <f t="shared" si="690"/>
        <v>8437</v>
      </c>
      <c r="T391" s="14">
        <f t="shared" si="691"/>
        <v>49189.82</v>
      </c>
    </row>
    <row r="392" spans="1:20" s="16" customFormat="1" ht="24.95" customHeight="1" x14ac:dyDescent="0.25">
      <c r="A392" s="9">
        <v>322</v>
      </c>
      <c r="B392" s="12" t="s">
        <v>128</v>
      </c>
      <c r="C392" s="8" t="s">
        <v>340</v>
      </c>
      <c r="D392" s="9" t="s">
        <v>21</v>
      </c>
      <c r="E392" s="18" t="s">
        <v>124</v>
      </c>
      <c r="F392" s="13">
        <v>45017</v>
      </c>
      <c r="G392" s="13">
        <v>45200</v>
      </c>
      <c r="H392" s="14">
        <v>55000</v>
      </c>
      <c r="I392" s="14">
        <v>2559.6799999999998</v>
      </c>
      <c r="J392" s="14">
        <v>0</v>
      </c>
      <c r="K392" s="14">
        <v>1578.5</v>
      </c>
      <c r="L392" s="14">
        <v>3905</v>
      </c>
      <c r="M392" s="36">
        <f t="shared" si="692"/>
        <v>632.5</v>
      </c>
      <c r="N392" s="14">
        <v>1672</v>
      </c>
      <c r="O392" s="14">
        <f t="shared" si="686"/>
        <v>3899.5</v>
      </c>
      <c r="P392" s="14">
        <f t="shared" si="687"/>
        <v>11687.5</v>
      </c>
      <c r="Q392" s="14">
        <f t="shared" si="688"/>
        <v>0</v>
      </c>
      <c r="R392" s="14">
        <f t="shared" si="689"/>
        <v>5810.18</v>
      </c>
      <c r="S392" s="14">
        <f t="shared" si="690"/>
        <v>8437</v>
      </c>
      <c r="T392" s="14">
        <f t="shared" si="691"/>
        <v>49189.82</v>
      </c>
    </row>
    <row r="393" spans="1:20" s="16" customFormat="1" ht="24.95" customHeight="1" x14ac:dyDescent="0.25">
      <c r="A393" s="9">
        <v>323</v>
      </c>
      <c r="B393" s="12" t="s">
        <v>106</v>
      </c>
      <c r="C393" s="8" t="s">
        <v>70</v>
      </c>
      <c r="D393" s="9" t="s">
        <v>21</v>
      </c>
      <c r="E393" s="9" t="s">
        <v>123</v>
      </c>
      <c r="F393" s="13">
        <v>44986</v>
      </c>
      <c r="G393" s="13">
        <v>45170</v>
      </c>
      <c r="H393" s="14">
        <v>48000</v>
      </c>
      <c r="I393" s="14">
        <v>1571.73</v>
      </c>
      <c r="J393" s="14">
        <v>0</v>
      </c>
      <c r="K393" s="14">
        <v>1377.6</v>
      </c>
      <c r="L393" s="14">
        <v>3408</v>
      </c>
      <c r="M393" s="36">
        <f t="shared" si="692"/>
        <v>552</v>
      </c>
      <c r="N393" s="14">
        <v>1459.2</v>
      </c>
      <c r="O393" s="14">
        <f t="shared" si="686"/>
        <v>3403.2</v>
      </c>
      <c r="P393" s="14">
        <f t="shared" si="687"/>
        <v>10200</v>
      </c>
      <c r="Q393" s="14">
        <f t="shared" si="688"/>
        <v>0</v>
      </c>
      <c r="R393" s="14">
        <f t="shared" si="689"/>
        <v>4408.53</v>
      </c>
      <c r="S393" s="14">
        <f t="shared" si="690"/>
        <v>7363.2</v>
      </c>
      <c r="T393" s="14">
        <f t="shared" si="691"/>
        <v>43591.47</v>
      </c>
    </row>
    <row r="394" spans="1:20" s="16" customFormat="1" ht="24.95" customHeight="1" x14ac:dyDescent="0.25">
      <c r="A394" s="9">
        <v>324</v>
      </c>
      <c r="B394" s="12" t="s">
        <v>400</v>
      </c>
      <c r="C394" s="8" t="s">
        <v>343</v>
      </c>
      <c r="D394" s="9" t="s">
        <v>21</v>
      </c>
      <c r="E394" s="18" t="s">
        <v>123</v>
      </c>
      <c r="F394" s="13">
        <v>45108</v>
      </c>
      <c r="G394" s="13">
        <v>45292</v>
      </c>
      <c r="H394" s="14">
        <v>55000</v>
      </c>
      <c r="I394" s="14">
        <v>2559.6799999999998</v>
      </c>
      <c r="J394" s="14">
        <v>0</v>
      </c>
      <c r="K394" s="14">
        <v>1578.5</v>
      </c>
      <c r="L394" s="14">
        <v>3905</v>
      </c>
      <c r="M394" s="36">
        <f t="shared" si="692"/>
        <v>632.5</v>
      </c>
      <c r="N394" s="14">
        <v>1672</v>
      </c>
      <c r="O394" s="14">
        <f t="shared" ref="O394" si="693">H394*7.09%</f>
        <v>3899.5</v>
      </c>
      <c r="P394" s="14">
        <f t="shared" ref="P394" si="694">K394+L394+M394+N394+O394</f>
        <v>11687.5</v>
      </c>
      <c r="Q394" s="14">
        <f t="shared" ref="Q394" si="695">J394</f>
        <v>0</v>
      </c>
      <c r="R394" s="14">
        <f t="shared" ref="R394" si="696">I394+K394+N394+Q394</f>
        <v>5810.18</v>
      </c>
      <c r="S394" s="14">
        <f t="shared" ref="S394" si="697">L394+M394+O394</f>
        <v>8437</v>
      </c>
      <c r="T394" s="14">
        <f t="shared" ref="T394" si="698">H394-R394</f>
        <v>49189.82</v>
      </c>
    </row>
    <row r="395" spans="1:20" s="16" customFormat="1" ht="24.95" customHeight="1" x14ac:dyDescent="0.25">
      <c r="A395" s="9">
        <v>325</v>
      </c>
      <c r="B395" s="12" t="s">
        <v>161</v>
      </c>
      <c r="C395" s="8" t="s">
        <v>135</v>
      </c>
      <c r="D395" s="9" t="s">
        <v>21</v>
      </c>
      <c r="E395" s="9" t="s">
        <v>124</v>
      </c>
      <c r="F395" s="13">
        <v>45017</v>
      </c>
      <c r="G395" s="13">
        <v>45200</v>
      </c>
      <c r="H395" s="14">
        <v>45500</v>
      </c>
      <c r="I395" s="14">
        <v>1218.8900000000001</v>
      </c>
      <c r="J395" s="14">
        <v>0</v>
      </c>
      <c r="K395" s="14">
        <v>1305.8499999999999</v>
      </c>
      <c r="L395" s="14">
        <v>3230.5</v>
      </c>
      <c r="M395" s="36">
        <f t="shared" si="692"/>
        <v>523.25</v>
      </c>
      <c r="N395" s="14">
        <v>1383.2</v>
      </c>
      <c r="O395" s="14">
        <f t="shared" si="686"/>
        <v>3225.95</v>
      </c>
      <c r="P395" s="14">
        <f t="shared" si="687"/>
        <v>9668.75</v>
      </c>
      <c r="Q395" s="14">
        <f t="shared" si="688"/>
        <v>0</v>
      </c>
      <c r="R395" s="14">
        <f t="shared" si="689"/>
        <v>3907.94</v>
      </c>
      <c r="S395" s="14">
        <f t="shared" si="690"/>
        <v>6979.7</v>
      </c>
      <c r="T395" s="14">
        <f t="shared" si="691"/>
        <v>41592.06</v>
      </c>
    </row>
    <row r="396" spans="1:20" s="57" customFormat="1" ht="24.95" customHeight="1" x14ac:dyDescent="0.3">
      <c r="A396" s="24" t="s">
        <v>93</v>
      </c>
      <c r="B396" s="10"/>
      <c r="C396" s="10"/>
      <c r="D396" s="10"/>
      <c r="E396" s="10"/>
      <c r="F396" s="23"/>
      <c r="G396" s="23"/>
      <c r="H396" s="10"/>
      <c r="I396" s="10"/>
      <c r="J396" s="10"/>
      <c r="K396" s="10"/>
      <c r="L396" s="10"/>
      <c r="M396" s="33"/>
      <c r="N396" s="10"/>
      <c r="O396" s="10"/>
      <c r="P396" s="10"/>
      <c r="Q396" s="10"/>
      <c r="R396" s="10"/>
      <c r="S396" s="10"/>
      <c r="T396" s="10"/>
    </row>
    <row r="397" spans="1:20" s="16" customFormat="1" ht="24.95" customHeight="1" x14ac:dyDescent="0.25">
      <c r="A397" s="9">
        <v>326</v>
      </c>
      <c r="B397" s="12" t="s">
        <v>74</v>
      </c>
      <c r="C397" s="8" t="s">
        <v>493</v>
      </c>
      <c r="D397" s="9" t="s">
        <v>21</v>
      </c>
      <c r="E397" s="18" t="s">
        <v>124</v>
      </c>
      <c r="F397" s="13">
        <v>45032</v>
      </c>
      <c r="G397" s="13">
        <v>45215</v>
      </c>
      <c r="H397" s="14">
        <v>75000</v>
      </c>
      <c r="I397" s="14">
        <v>6309.38</v>
      </c>
      <c r="J397" s="14">
        <v>0</v>
      </c>
      <c r="K397" s="14">
        <v>2152.5</v>
      </c>
      <c r="L397" s="14">
        <v>5325</v>
      </c>
      <c r="M397" s="66">
        <v>860.29</v>
      </c>
      <c r="N397" s="14">
        <v>2280</v>
      </c>
      <c r="O397" s="14">
        <v>5317.5</v>
      </c>
      <c r="P397" s="14">
        <f t="shared" ref="P397:P400" si="699">K397+L397+M397+N397+O397</f>
        <v>15935.29</v>
      </c>
      <c r="Q397" s="14">
        <v>5046</v>
      </c>
      <c r="R397" s="14">
        <f t="shared" ref="R397:R400" si="700">I397+K397+N397+Q397</f>
        <v>15787.88</v>
      </c>
      <c r="S397" s="14">
        <f t="shared" ref="S397:S400" si="701">L397+M397+O397</f>
        <v>11502.79</v>
      </c>
      <c r="T397" s="14">
        <f t="shared" ref="T397:T400" si="702">H397-R397</f>
        <v>59212.12</v>
      </c>
    </row>
    <row r="398" spans="1:20" s="16" customFormat="1" ht="24.95" customHeight="1" x14ac:dyDescent="0.25">
      <c r="A398" s="9">
        <v>327</v>
      </c>
      <c r="B398" s="12" t="s">
        <v>141</v>
      </c>
      <c r="C398" s="8" t="s">
        <v>343</v>
      </c>
      <c r="D398" s="9" t="s">
        <v>21</v>
      </c>
      <c r="E398" s="9" t="s">
        <v>123</v>
      </c>
      <c r="F398" s="13">
        <v>45108</v>
      </c>
      <c r="G398" s="13">
        <v>45292</v>
      </c>
      <c r="H398" s="14">
        <v>60000</v>
      </c>
      <c r="I398" s="14">
        <v>3486.68</v>
      </c>
      <c r="J398" s="14">
        <v>0</v>
      </c>
      <c r="K398" s="14">
        <v>1722</v>
      </c>
      <c r="L398" s="14">
        <v>4260</v>
      </c>
      <c r="M398" s="36">
        <f t="shared" ref="M398:M400" si="703">H398*1.15%</f>
        <v>690</v>
      </c>
      <c r="N398" s="14">
        <v>1824</v>
      </c>
      <c r="O398" s="14">
        <f t="shared" ref="O398:O399" si="704">H398*7.09%</f>
        <v>4254</v>
      </c>
      <c r="P398" s="14">
        <f t="shared" si="699"/>
        <v>12750</v>
      </c>
      <c r="Q398" s="14">
        <v>5646</v>
      </c>
      <c r="R398" s="14">
        <f t="shared" si="700"/>
        <v>12678.68</v>
      </c>
      <c r="S398" s="14">
        <f t="shared" si="701"/>
        <v>9204</v>
      </c>
      <c r="T398" s="14">
        <f t="shared" si="702"/>
        <v>47321.32</v>
      </c>
    </row>
    <row r="399" spans="1:20" s="16" customFormat="1" ht="24.95" customHeight="1" x14ac:dyDescent="0.25">
      <c r="A399" s="9">
        <v>328</v>
      </c>
      <c r="B399" s="59" t="s">
        <v>472</v>
      </c>
      <c r="C399" s="60" t="s">
        <v>403</v>
      </c>
      <c r="D399" s="61" t="s">
        <v>21</v>
      </c>
      <c r="E399" s="64" t="s">
        <v>123</v>
      </c>
      <c r="F399" s="62">
        <v>44986</v>
      </c>
      <c r="G399" s="62">
        <v>45170</v>
      </c>
      <c r="H399" s="63">
        <v>55000</v>
      </c>
      <c r="I399" s="63">
        <v>2559.6799999999998</v>
      </c>
      <c r="J399" s="63">
        <v>0</v>
      </c>
      <c r="K399" s="63">
        <v>1578.5</v>
      </c>
      <c r="L399" s="63">
        <v>3905</v>
      </c>
      <c r="M399" s="65">
        <f t="shared" si="703"/>
        <v>632.5</v>
      </c>
      <c r="N399" s="63">
        <v>1672</v>
      </c>
      <c r="O399" s="63">
        <f t="shared" si="704"/>
        <v>3899.5</v>
      </c>
      <c r="P399" s="63">
        <f t="shared" ref="P399" si="705">K399+L399+M399+N399+O399</f>
        <v>11687.5</v>
      </c>
      <c r="Q399" s="63">
        <f t="shared" ref="Q399" si="706">J399</f>
        <v>0</v>
      </c>
      <c r="R399" s="63">
        <f t="shared" ref="R399" si="707">I399+K399+N399+Q399</f>
        <v>5810.18</v>
      </c>
      <c r="S399" s="63">
        <f t="shared" ref="S399" si="708">L399+M399+O399</f>
        <v>8437</v>
      </c>
      <c r="T399" s="63">
        <f t="shared" ref="T399" si="709">H399-R399</f>
        <v>49189.82</v>
      </c>
    </row>
    <row r="400" spans="1:20" s="16" customFormat="1" ht="24.95" customHeight="1" x14ac:dyDescent="0.25">
      <c r="A400" s="9">
        <v>329</v>
      </c>
      <c r="B400" s="12" t="s">
        <v>413</v>
      </c>
      <c r="C400" s="8" t="s">
        <v>403</v>
      </c>
      <c r="D400" s="9" t="s">
        <v>21</v>
      </c>
      <c r="E400" s="18" t="s">
        <v>123</v>
      </c>
      <c r="F400" s="13">
        <v>45017</v>
      </c>
      <c r="G400" s="13">
        <v>45200</v>
      </c>
      <c r="H400" s="14">
        <v>55000</v>
      </c>
      <c r="I400" s="14">
        <v>2559.6799999999998</v>
      </c>
      <c r="J400" s="14">
        <v>0</v>
      </c>
      <c r="K400" s="14">
        <v>1578.5</v>
      </c>
      <c r="L400" s="14">
        <v>3905</v>
      </c>
      <c r="M400" s="36">
        <f t="shared" si="703"/>
        <v>632.5</v>
      </c>
      <c r="N400" s="14">
        <v>1672</v>
      </c>
      <c r="O400" s="14">
        <f t="shared" ref="O400" si="710">H400*7.09%</f>
        <v>3899.5</v>
      </c>
      <c r="P400" s="14">
        <f t="shared" si="699"/>
        <v>11687.5</v>
      </c>
      <c r="Q400" s="14">
        <f t="shared" ref="Q400" si="711">J400</f>
        <v>0</v>
      </c>
      <c r="R400" s="14">
        <f t="shared" si="700"/>
        <v>5810.18</v>
      </c>
      <c r="S400" s="14">
        <f t="shared" si="701"/>
        <v>8437</v>
      </c>
      <c r="T400" s="14">
        <f t="shared" si="702"/>
        <v>49189.82</v>
      </c>
    </row>
    <row r="401" spans="1:20" s="57" customFormat="1" ht="24.95" customHeight="1" x14ac:dyDescent="0.3">
      <c r="A401" s="24" t="s">
        <v>92</v>
      </c>
      <c r="B401" s="10"/>
      <c r="C401" s="10"/>
      <c r="D401" s="10"/>
      <c r="E401" s="10"/>
      <c r="F401" s="23"/>
      <c r="G401" s="23"/>
      <c r="H401" s="10"/>
      <c r="I401" s="10"/>
      <c r="J401" s="10"/>
      <c r="K401" s="10"/>
      <c r="L401" s="10"/>
      <c r="M401" s="33"/>
      <c r="N401" s="10"/>
      <c r="O401" s="10"/>
      <c r="P401" s="10"/>
      <c r="Q401" s="10"/>
      <c r="R401" s="10"/>
      <c r="S401" s="10"/>
      <c r="T401" s="10"/>
    </row>
    <row r="402" spans="1:20" s="16" customFormat="1" ht="24.95" customHeight="1" x14ac:dyDescent="0.25">
      <c r="A402" s="9">
        <v>330</v>
      </c>
      <c r="B402" s="12" t="s">
        <v>136</v>
      </c>
      <c r="C402" s="8" t="s">
        <v>493</v>
      </c>
      <c r="D402" s="9" t="s">
        <v>21</v>
      </c>
      <c r="E402" s="18" t="s">
        <v>123</v>
      </c>
      <c r="F402" s="13">
        <v>45108</v>
      </c>
      <c r="G402" s="13">
        <v>45292</v>
      </c>
      <c r="H402" s="14">
        <v>90000</v>
      </c>
      <c r="I402" s="14">
        <v>9753.1200000000008</v>
      </c>
      <c r="J402" s="14">
        <v>0</v>
      </c>
      <c r="K402" s="14">
        <v>2583</v>
      </c>
      <c r="L402" s="14">
        <v>6390</v>
      </c>
      <c r="M402" s="66">
        <v>860.29</v>
      </c>
      <c r="N402" s="14">
        <v>2736</v>
      </c>
      <c r="O402" s="14">
        <v>6381</v>
      </c>
      <c r="P402" s="14">
        <f>K402+L402+M402+N402+O402</f>
        <v>18950.29</v>
      </c>
      <c r="Q402" s="14">
        <f t="shared" si="688"/>
        <v>0</v>
      </c>
      <c r="R402" s="14">
        <f>I402+K402+N402+Q402</f>
        <v>15072.12</v>
      </c>
      <c r="S402" s="14">
        <f>L402+M402+O402</f>
        <v>13631.29</v>
      </c>
      <c r="T402" s="14">
        <f>H402-R402</f>
        <v>74927.88</v>
      </c>
    </row>
    <row r="403" spans="1:20" s="16" customFormat="1" ht="24.95" customHeight="1" x14ac:dyDescent="0.25">
      <c r="A403" s="34">
        <v>331</v>
      </c>
      <c r="B403" s="12" t="s">
        <v>401</v>
      </c>
      <c r="C403" s="8" t="s">
        <v>573</v>
      </c>
      <c r="D403" s="9" t="s">
        <v>21</v>
      </c>
      <c r="E403" s="18" t="s">
        <v>123</v>
      </c>
      <c r="F403" s="13">
        <v>45108</v>
      </c>
      <c r="G403" s="13">
        <v>45292</v>
      </c>
      <c r="H403" s="14">
        <v>65000</v>
      </c>
      <c r="I403" s="14">
        <v>4427.58</v>
      </c>
      <c r="J403" s="14">
        <v>0</v>
      </c>
      <c r="K403" s="14">
        <v>1865.5</v>
      </c>
      <c r="L403" s="14">
        <v>4615</v>
      </c>
      <c r="M403" s="36">
        <f t="shared" ref="M403:M404" si="712">H403*1.15%</f>
        <v>747.5</v>
      </c>
      <c r="N403" s="14">
        <v>1976</v>
      </c>
      <c r="O403" s="14">
        <f t="shared" ref="O403:O406" si="713">H403*7.09%</f>
        <v>4608.5</v>
      </c>
      <c r="P403" s="14">
        <f t="shared" ref="P403:P406" si="714">K403+L403+M403+N403+O403</f>
        <v>13812.5</v>
      </c>
      <c r="Q403" s="14">
        <f t="shared" ref="Q403:Q406" si="715">J403</f>
        <v>0</v>
      </c>
      <c r="R403" s="14">
        <f t="shared" ref="R403:R406" si="716">I403+K403+N403+Q403</f>
        <v>8269.08</v>
      </c>
      <c r="S403" s="14">
        <f t="shared" ref="S403:S406" si="717">L403+M403+O403</f>
        <v>9971</v>
      </c>
      <c r="T403" s="14">
        <f t="shared" ref="T403:T406" si="718">H403-R403</f>
        <v>56730.92</v>
      </c>
    </row>
    <row r="404" spans="1:20" s="16" customFormat="1" ht="24.95" customHeight="1" x14ac:dyDescent="0.25">
      <c r="A404" s="9">
        <v>332</v>
      </c>
      <c r="B404" s="12" t="s">
        <v>405</v>
      </c>
      <c r="C404" s="8" t="s">
        <v>403</v>
      </c>
      <c r="D404" s="9" t="s">
        <v>21</v>
      </c>
      <c r="E404" s="18" t="s">
        <v>123</v>
      </c>
      <c r="F404" s="13">
        <v>45108</v>
      </c>
      <c r="G404" s="13">
        <v>45292</v>
      </c>
      <c r="H404" s="14">
        <v>55000</v>
      </c>
      <c r="I404" s="14">
        <v>2559.6799999999998</v>
      </c>
      <c r="J404" s="14">
        <v>0</v>
      </c>
      <c r="K404" s="14">
        <v>1578.5</v>
      </c>
      <c r="L404" s="14">
        <v>3905</v>
      </c>
      <c r="M404" s="36">
        <f t="shared" si="712"/>
        <v>632.5</v>
      </c>
      <c r="N404" s="14">
        <v>1672</v>
      </c>
      <c r="O404" s="14">
        <f t="shared" ref="O404" si="719">H404*7.09%</f>
        <v>3899.5</v>
      </c>
      <c r="P404" s="14">
        <f t="shared" ref="P404" si="720">K404+L404+M404+N404+O404</f>
        <v>11687.5</v>
      </c>
      <c r="Q404" s="14">
        <f t="shared" ref="Q404:Q405" si="721">J404</f>
        <v>0</v>
      </c>
      <c r="R404" s="14">
        <f t="shared" ref="R404" si="722">I404+K404+N404+Q404</f>
        <v>5810.18</v>
      </c>
      <c r="S404" s="14">
        <f t="shared" ref="S404" si="723">L404+M404+O404</f>
        <v>8437</v>
      </c>
      <c r="T404" s="14">
        <f t="shared" ref="T404" si="724">H404-R404</f>
        <v>49189.82</v>
      </c>
    </row>
    <row r="405" spans="1:20" s="16" customFormat="1" ht="24.95" customHeight="1" x14ac:dyDescent="0.25">
      <c r="A405" s="34">
        <v>333</v>
      </c>
      <c r="B405" s="59" t="s">
        <v>444</v>
      </c>
      <c r="C405" s="60" t="s">
        <v>439</v>
      </c>
      <c r="D405" s="61" t="s">
        <v>21</v>
      </c>
      <c r="E405" s="64" t="s">
        <v>123</v>
      </c>
      <c r="F405" s="62">
        <v>44986</v>
      </c>
      <c r="G405" s="62">
        <v>45170</v>
      </c>
      <c r="H405" s="63">
        <v>90000</v>
      </c>
      <c r="I405" s="63">
        <v>9753.1200000000008</v>
      </c>
      <c r="J405" s="63">
        <v>0</v>
      </c>
      <c r="K405" s="63">
        <v>2583</v>
      </c>
      <c r="L405" s="63">
        <v>6390</v>
      </c>
      <c r="M405" s="66">
        <v>860.29</v>
      </c>
      <c r="N405" s="63">
        <v>2736</v>
      </c>
      <c r="O405" s="63">
        <v>6381</v>
      </c>
      <c r="P405" s="63">
        <f>K405+L405+M405+N405+O405</f>
        <v>18950.29</v>
      </c>
      <c r="Q405" s="63">
        <f t="shared" si="721"/>
        <v>0</v>
      </c>
      <c r="R405" s="63">
        <f>I405+K405+N405+Q405</f>
        <v>15072.12</v>
      </c>
      <c r="S405" s="63">
        <f>L405+M405+O405</f>
        <v>13631.29</v>
      </c>
      <c r="T405" s="63">
        <f>H405-R405</f>
        <v>74927.88</v>
      </c>
    </row>
    <row r="406" spans="1:20" s="16" customFormat="1" ht="24.95" customHeight="1" x14ac:dyDescent="0.25">
      <c r="A406" s="9">
        <v>334</v>
      </c>
      <c r="B406" s="12" t="s">
        <v>402</v>
      </c>
      <c r="C406" s="8" t="s">
        <v>403</v>
      </c>
      <c r="D406" s="9" t="s">
        <v>21</v>
      </c>
      <c r="E406" s="18" t="s">
        <v>124</v>
      </c>
      <c r="F406" s="13">
        <v>45139</v>
      </c>
      <c r="G406" s="13">
        <v>45323</v>
      </c>
      <c r="H406" s="14">
        <v>55000</v>
      </c>
      <c r="I406" s="14">
        <v>2559.6799999999998</v>
      </c>
      <c r="J406" s="14">
        <v>0</v>
      </c>
      <c r="K406" s="14">
        <v>1578.5</v>
      </c>
      <c r="L406" s="14">
        <v>3905</v>
      </c>
      <c r="M406" s="36">
        <f t="shared" ref="M406" si="725">H406*1.15%</f>
        <v>632.5</v>
      </c>
      <c r="N406" s="14">
        <v>1672</v>
      </c>
      <c r="O406" s="14">
        <f t="shared" si="713"/>
        <v>3899.5</v>
      </c>
      <c r="P406" s="14">
        <f t="shared" si="714"/>
        <v>11687.5</v>
      </c>
      <c r="Q406" s="14">
        <f t="shared" si="715"/>
        <v>0</v>
      </c>
      <c r="R406" s="14">
        <f t="shared" si="716"/>
        <v>5810.18</v>
      </c>
      <c r="S406" s="14">
        <f t="shared" si="717"/>
        <v>8437</v>
      </c>
      <c r="T406" s="14">
        <f t="shared" si="718"/>
        <v>49189.82</v>
      </c>
    </row>
    <row r="407" spans="1:20" s="57" customFormat="1" ht="24.95" customHeight="1" x14ac:dyDescent="0.3">
      <c r="A407" s="24" t="s">
        <v>95</v>
      </c>
      <c r="B407" s="10"/>
      <c r="C407" s="10"/>
      <c r="D407" s="10"/>
      <c r="E407" s="10"/>
      <c r="F407" s="23"/>
      <c r="G407" s="23"/>
      <c r="H407" s="10"/>
      <c r="I407" s="10"/>
      <c r="J407" s="10"/>
      <c r="K407" s="10"/>
      <c r="L407" s="10"/>
      <c r="M407" s="33"/>
      <c r="N407" s="10"/>
      <c r="O407" s="10"/>
      <c r="P407" s="10"/>
      <c r="Q407" s="10"/>
      <c r="R407" s="10"/>
      <c r="S407" s="10"/>
      <c r="T407" s="10"/>
    </row>
    <row r="408" spans="1:20" s="16" customFormat="1" ht="24.95" customHeight="1" x14ac:dyDescent="0.25">
      <c r="A408" s="9">
        <v>335</v>
      </c>
      <c r="B408" s="12" t="s">
        <v>91</v>
      </c>
      <c r="C408" s="8" t="s">
        <v>574</v>
      </c>
      <c r="D408" s="9" t="s">
        <v>21</v>
      </c>
      <c r="E408" s="18" t="s">
        <v>123</v>
      </c>
      <c r="F408" s="13">
        <v>45139</v>
      </c>
      <c r="G408" s="13">
        <v>45323</v>
      </c>
      <c r="H408" s="14">
        <v>131000</v>
      </c>
      <c r="I408" s="14">
        <v>19397.34</v>
      </c>
      <c r="J408" s="14">
        <v>0</v>
      </c>
      <c r="K408" s="14">
        <v>3759.7</v>
      </c>
      <c r="L408" s="14">
        <v>9301</v>
      </c>
      <c r="M408" s="66">
        <v>860.29</v>
      </c>
      <c r="N408" s="14">
        <v>3982.4</v>
      </c>
      <c r="O408" s="14">
        <v>9287.9</v>
      </c>
      <c r="P408" s="14">
        <f>K408+L408+M408+N408+O408</f>
        <v>27191.29</v>
      </c>
      <c r="Q408" s="14">
        <v>4777.8999999999996</v>
      </c>
      <c r="R408" s="14">
        <f>I408+K408+N408+Q408</f>
        <v>31917.34</v>
      </c>
      <c r="S408" s="14">
        <f>L408+M408+O408</f>
        <v>19449.189999999999</v>
      </c>
      <c r="T408" s="14">
        <f>H408-R408</f>
        <v>99082.66</v>
      </c>
    </row>
    <row r="409" spans="1:20" s="57" customFormat="1" ht="24.95" customHeight="1" x14ac:dyDescent="0.3">
      <c r="A409" s="24" t="s">
        <v>395</v>
      </c>
      <c r="B409" s="10"/>
      <c r="C409" s="10"/>
      <c r="D409" s="10"/>
      <c r="E409" s="10"/>
      <c r="F409" s="23"/>
      <c r="G409" s="23"/>
      <c r="H409" s="10"/>
      <c r="I409" s="10"/>
      <c r="J409" s="10"/>
      <c r="K409" s="10"/>
      <c r="L409" s="10"/>
      <c r="M409" s="33"/>
      <c r="N409" s="10"/>
      <c r="O409" s="10"/>
      <c r="P409" s="10"/>
      <c r="Q409" s="10"/>
      <c r="R409" s="10"/>
      <c r="S409" s="10"/>
      <c r="T409" s="10"/>
    </row>
    <row r="410" spans="1:20" s="57" customFormat="1" ht="24.95" customHeight="1" x14ac:dyDescent="0.25">
      <c r="A410" s="34">
        <v>336</v>
      </c>
      <c r="B410" s="59" t="s">
        <v>436</v>
      </c>
      <c r="C410" s="60" t="s">
        <v>574</v>
      </c>
      <c r="D410" s="61" t="s">
        <v>21</v>
      </c>
      <c r="E410" s="64" t="s">
        <v>123</v>
      </c>
      <c r="F410" s="62">
        <v>44986</v>
      </c>
      <c r="G410" s="62">
        <v>45170</v>
      </c>
      <c r="H410" s="63">
        <v>115000</v>
      </c>
      <c r="I410" s="63">
        <v>15633.74</v>
      </c>
      <c r="J410" s="63">
        <v>0</v>
      </c>
      <c r="K410" s="63">
        <v>3300.5</v>
      </c>
      <c r="L410" s="63">
        <v>8165</v>
      </c>
      <c r="M410" s="66">
        <v>860.29</v>
      </c>
      <c r="N410" s="63">
        <v>3496</v>
      </c>
      <c r="O410" s="63">
        <v>8153.5</v>
      </c>
      <c r="P410" s="63">
        <f>K410+L410+M410+N410+O410</f>
        <v>23975.29</v>
      </c>
      <c r="Q410" s="63">
        <f>J410</f>
        <v>0</v>
      </c>
      <c r="R410" s="63">
        <f>I410+K410+N410+Q410</f>
        <v>22430.240000000002</v>
      </c>
      <c r="S410" s="63">
        <f>L410+M410+O410</f>
        <v>17178.79</v>
      </c>
      <c r="T410" s="63">
        <f>H410-R410</f>
        <v>92569.76</v>
      </c>
    </row>
    <row r="411" spans="1:20" s="11" customFormat="1" ht="24.95" customHeight="1" x14ac:dyDescent="0.25">
      <c r="A411" s="9">
        <v>337</v>
      </c>
      <c r="B411" s="12" t="s">
        <v>396</v>
      </c>
      <c r="C411" s="8" t="s">
        <v>340</v>
      </c>
      <c r="D411" s="9" t="s">
        <v>21</v>
      </c>
      <c r="E411" s="18" t="s">
        <v>124</v>
      </c>
      <c r="F411" s="13">
        <v>45108</v>
      </c>
      <c r="G411" s="13">
        <v>45292</v>
      </c>
      <c r="H411" s="14">
        <v>55000</v>
      </c>
      <c r="I411" s="14">
        <v>2559.6799999999998</v>
      </c>
      <c r="J411" s="14">
        <v>0</v>
      </c>
      <c r="K411" s="14">
        <v>1578.5</v>
      </c>
      <c r="L411" s="14">
        <v>3905</v>
      </c>
      <c r="M411" s="36">
        <f t="shared" ref="M411:M413" si="726">H411*1.15%</f>
        <v>632.5</v>
      </c>
      <c r="N411" s="14">
        <v>1672</v>
      </c>
      <c r="O411" s="14">
        <f t="shared" ref="O411" si="727">H411*7.09%</f>
        <v>3899.5</v>
      </c>
      <c r="P411" s="14">
        <f t="shared" ref="P411" si="728">K411+L411+M411+N411+O411</f>
        <v>11687.5</v>
      </c>
      <c r="Q411" s="14">
        <f t="shared" ref="Q411" si="729">J411</f>
        <v>0</v>
      </c>
      <c r="R411" s="14">
        <f t="shared" ref="R411" si="730">I411+K411+N411+Q411</f>
        <v>5810.18</v>
      </c>
      <c r="S411" s="14">
        <f t="shared" ref="S411" si="731">L411+M411+O411</f>
        <v>8437</v>
      </c>
      <c r="T411" s="14">
        <f t="shared" ref="T411" si="732">H411-R411</f>
        <v>49189.82</v>
      </c>
    </row>
    <row r="412" spans="1:20" s="11" customFormat="1" ht="24.95" customHeight="1" x14ac:dyDescent="0.25">
      <c r="A412" s="34">
        <v>338</v>
      </c>
      <c r="B412" s="59" t="s">
        <v>434</v>
      </c>
      <c r="C412" s="60" t="s">
        <v>340</v>
      </c>
      <c r="D412" s="61" t="s">
        <v>21</v>
      </c>
      <c r="E412" s="64" t="s">
        <v>124</v>
      </c>
      <c r="F412" s="62">
        <v>44986</v>
      </c>
      <c r="G412" s="62">
        <v>45170</v>
      </c>
      <c r="H412" s="63">
        <v>55000</v>
      </c>
      <c r="I412" s="63">
        <v>2559.6799999999998</v>
      </c>
      <c r="J412" s="63">
        <v>0</v>
      </c>
      <c r="K412" s="63">
        <v>1578.5</v>
      </c>
      <c r="L412" s="63">
        <v>3905</v>
      </c>
      <c r="M412" s="36">
        <f t="shared" si="726"/>
        <v>632.5</v>
      </c>
      <c r="N412" s="63">
        <v>1672</v>
      </c>
      <c r="O412" s="63">
        <f t="shared" ref="O412:O413" si="733">H412*7.09%</f>
        <v>3899.5</v>
      </c>
      <c r="P412" s="63">
        <f t="shared" ref="P412:P414" si="734">K412+L412+M412+N412+O412</f>
        <v>11687.5</v>
      </c>
      <c r="Q412" s="63">
        <f t="shared" ref="Q412:Q414" si="735">J412</f>
        <v>0</v>
      </c>
      <c r="R412" s="63">
        <f t="shared" ref="R412:R414" si="736">I412+K412+N412+Q412</f>
        <v>5810.18</v>
      </c>
      <c r="S412" s="63">
        <f t="shared" ref="S412:S414" si="737">L412+M412+O412</f>
        <v>8437</v>
      </c>
      <c r="T412" s="63">
        <f t="shared" ref="T412:T414" si="738">H412-R412</f>
        <v>49189.82</v>
      </c>
    </row>
    <row r="413" spans="1:20" s="11" customFormat="1" ht="24.95" customHeight="1" x14ac:dyDescent="0.25">
      <c r="A413" s="9">
        <v>339</v>
      </c>
      <c r="B413" s="59" t="s">
        <v>435</v>
      </c>
      <c r="C413" s="60" t="s">
        <v>340</v>
      </c>
      <c r="D413" s="61" t="s">
        <v>21</v>
      </c>
      <c r="E413" s="64" t="s">
        <v>124</v>
      </c>
      <c r="F413" s="62">
        <v>44986</v>
      </c>
      <c r="G413" s="62">
        <v>45170</v>
      </c>
      <c r="H413" s="63">
        <v>55000</v>
      </c>
      <c r="I413" s="63">
        <v>2559.6799999999998</v>
      </c>
      <c r="J413" s="63">
        <v>0</v>
      </c>
      <c r="K413" s="63">
        <v>1578.5</v>
      </c>
      <c r="L413" s="63">
        <v>3905</v>
      </c>
      <c r="M413" s="36">
        <f t="shared" si="726"/>
        <v>632.5</v>
      </c>
      <c r="N413" s="63">
        <v>1672</v>
      </c>
      <c r="O413" s="63">
        <f t="shared" si="733"/>
        <v>3899.5</v>
      </c>
      <c r="P413" s="63">
        <f t="shared" si="734"/>
        <v>11687.5</v>
      </c>
      <c r="Q413" s="63">
        <f t="shared" si="735"/>
        <v>0</v>
      </c>
      <c r="R413" s="63">
        <f t="shared" si="736"/>
        <v>5810.18</v>
      </c>
      <c r="S413" s="63">
        <f t="shared" si="737"/>
        <v>8437</v>
      </c>
      <c r="T413" s="63">
        <f t="shared" si="738"/>
        <v>49189.82</v>
      </c>
    </row>
    <row r="414" spans="1:20" s="11" customFormat="1" ht="24.95" customHeight="1" x14ac:dyDescent="0.25">
      <c r="A414" s="34">
        <v>340</v>
      </c>
      <c r="B414" s="59" t="s">
        <v>438</v>
      </c>
      <c r="C414" s="60" t="s">
        <v>439</v>
      </c>
      <c r="D414" s="61" t="s">
        <v>21</v>
      </c>
      <c r="E414" s="64" t="s">
        <v>123</v>
      </c>
      <c r="F414" s="62">
        <v>44986</v>
      </c>
      <c r="G414" s="62">
        <v>45170</v>
      </c>
      <c r="H414" s="63">
        <v>75000</v>
      </c>
      <c r="I414" s="63">
        <v>6309.38</v>
      </c>
      <c r="J414" s="63">
        <v>0</v>
      </c>
      <c r="K414" s="63">
        <v>2152.5</v>
      </c>
      <c r="L414" s="63">
        <v>5325</v>
      </c>
      <c r="M414" s="66">
        <v>860.29</v>
      </c>
      <c r="N414" s="63">
        <v>2280</v>
      </c>
      <c r="O414" s="63">
        <v>5317.5</v>
      </c>
      <c r="P414" s="63">
        <f t="shared" si="734"/>
        <v>15935.29</v>
      </c>
      <c r="Q414" s="63">
        <f t="shared" si="735"/>
        <v>0</v>
      </c>
      <c r="R414" s="63">
        <f t="shared" si="736"/>
        <v>10741.88</v>
      </c>
      <c r="S414" s="63">
        <f t="shared" si="737"/>
        <v>11502.79</v>
      </c>
      <c r="T414" s="63">
        <f t="shared" si="738"/>
        <v>64258.12</v>
      </c>
    </row>
    <row r="415" spans="1:20" s="57" customFormat="1" ht="24.95" customHeight="1" x14ac:dyDescent="0.3">
      <c r="A415" s="24" t="s">
        <v>397</v>
      </c>
      <c r="B415" s="10"/>
      <c r="C415" s="10"/>
      <c r="D415" s="10"/>
      <c r="E415" s="10"/>
      <c r="F415" s="23"/>
      <c r="G415" s="23"/>
      <c r="H415" s="10"/>
      <c r="I415" s="10"/>
      <c r="J415" s="10"/>
      <c r="K415" s="10"/>
      <c r="L415" s="10"/>
      <c r="M415" s="33"/>
      <c r="N415" s="10"/>
      <c r="O415" s="10"/>
      <c r="P415" s="10"/>
      <c r="Q415" s="10"/>
      <c r="R415" s="10"/>
      <c r="S415" s="10"/>
      <c r="T415" s="10"/>
    </row>
    <row r="416" spans="1:20" s="11" customFormat="1" ht="24.95" customHeight="1" x14ac:dyDescent="0.25">
      <c r="A416" s="34">
        <v>341</v>
      </c>
      <c r="B416" s="12" t="s">
        <v>398</v>
      </c>
      <c r="C416" s="8" t="s">
        <v>573</v>
      </c>
      <c r="D416" s="9" t="s">
        <v>21</v>
      </c>
      <c r="E416" s="18" t="s">
        <v>124</v>
      </c>
      <c r="F416" s="13">
        <v>45108</v>
      </c>
      <c r="G416" s="13">
        <v>45292</v>
      </c>
      <c r="H416" s="14">
        <v>75000</v>
      </c>
      <c r="I416" s="14">
        <v>6309.38</v>
      </c>
      <c r="J416" s="14">
        <v>0</v>
      </c>
      <c r="K416" s="14">
        <v>2152.5</v>
      </c>
      <c r="L416" s="36">
        <v>5325</v>
      </c>
      <c r="M416" s="66">
        <v>860.29</v>
      </c>
      <c r="N416" s="14">
        <v>2280</v>
      </c>
      <c r="O416" s="14">
        <v>5317.5</v>
      </c>
      <c r="P416" s="14">
        <f>K416+L416+M416+N416+O416</f>
        <v>15935.29</v>
      </c>
      <c r="Q416" s="14">
        <v>0</v>
      </c>
      <c r="R416" s="14">
        <f>I416+K416+N416+Q416</f>
        <v>10741.88</v>
      </c>
      <c r="S416" s="14">
        <f>L416+M416+O416</f>
        <v>11502.79</v>
      </c>
      <c r="T416" s="14">
        <f>H416-R416</f>
        <v>64258.12</v>
      </c>
    </row>
    <row r="417" spans="1:20" s="11" customFormat="1" ht="24.95" customHeight="1" x14ac:dyDescent="0.25">
      <c r="A417" s="34">
        <v>342</v>
      </c>
      <c r="B417" s="59" t="s">
        <v>426</v>
      </c>
      <c r="C417" s="60" t="s">
        <v>403</v>
      </c>
      <c r="D417" s="61" t="s">
        <v>21</v>
      </c>
      <c r="E417" s="64" t="s">
        <v>124</v>
      </c>
      <c r="F417" s="62">
        <v>44986</v>
      </c>
      <c r="G417" s="62">
        <v>45170</v>
      </c>
      <c r="H417" s="63">
        <v>55000</v>
      </c>
      <c r="I417" s="63">
        <v>2559.6799999999998</v>
      </c>
      <c r="J417" s="63">
        <v>0</v>
      </c>
      <c r="K417" s="63">
        <v>1578.5</v>
      </c>
      <c r="L417" s="65">
        <v>3905</v>
      </c>
      <c r="M417" s="36">
        <f t="shared" ref="M417" si="739">H417*1.15%</f>
        <v>632.5</v>
      </c>
      <c r="N417" s="63">
        <v>1672</v>
      </c>
      <c r="O417" s="63">
        <f t="shared" ref="O417" si="740">H417*7.09%</f>
        <v>3899.5</v>
      </c>
      <c r="P417" s="63">
        <f t="shared" ref="P417" si="741">K417+L417+M417+N417+O417</f>
        <v>11687.5</v>
      </c>
      <c r="Q417" s="63">
        <f t="shared" ref="Q417:Q418" si="742">J417</f>
        <v>0</v>
      </c>
      <c r="R417" s="63">
        <f t="shared" ref="R417" si="743">I417+K417+N417+Q417</f>
        <v>5810.18</v>
      </c>
      <c r="S417" s="63">
        <f t="shared" ref="S417" si="744">L417+M417+O417</f>
        <v>8437</v>
      </c>
      <c r="T417" s="63">
        <f t="shared" ref="T417" si="745">H417-R417</f>
        <v>49189.82</v>
      </c>
    </row>
    <row r="418" spans="1:20" s="11" customFormat="1" ht="24.95" customHeight="1" x14ac:dyDescent="0.25">
      <c r="A418" s="34">
        <v>343</v>
      </c>
      <c r="B418" s="59" t="s">
        <v>451</v>
      </c>
      <c r="C418" s="60" t="s">
        <v>574</v>
      </c>
      <c r="D418" s="61" t="s">
        <v>21</v>
      </c>
      <c r="E418" s="64" t="s">
        <v>123</v>
      </c>
      <c r="F418" s="62">
        <v>44986</v>
      </c>
      <c r="G418" s="62">
        <v>45170</v>
      </c>
      <c r="H418" s="63">
        <v>130000</v>
      </c>
      <c r="I418" s="63">
        <v>19162.12</v>
      </c>
      <c r="J418" s="63">
        <v>0</v>
      </c>
      <c r="K418" s="63">
        <f t="shared" ref="K418" si="746">H418*2.87%</f>
        <v>3731</v>
      </c>
      <c r="L418" s="63">
        <f t="shared" ref="L418" si="747">H418*7.1%</f>
        <v>9230</v>
      </c>
      <c r="M418" s="66">
        <v>860.29</v>
      </c>
      <c r="N418" s="63">
        <f t="shared" ref="N418" si="748">H418*3.04%</f>
        <v>3952</v>
      </c>
      <c r="O418" s="63">
        <f t="shared" ref="O418" si="749">H418*7.09%</f>
        <v>9217</v>
      </c>
      <c r="P418" s="63">
        <f t="shared" ref="P418" si="750">K418+L418+M418+N418+O418</f>
        <v>26990.29</v>
      </c>
      <c r="Q418" s="63">
        <f t="shared" si="742"/>
        <v>0</v>
      </c>
      <c r="R418" s="63">
        <f t="shared" ref="R418" si="751">I418+K418+N418+Q418</f>
        <v>26845.119999999999</v>
      </c>
      <c r="S418" s="63">
        <f t="shared" ref="S418" si="752">L418+M418+O418</f>
        <v>19307.29</v>
      </c>
      <c r="T418" s="63">
        <f t="shared" ref="T418" si="753">H418-R418</f>
        <v>103154.88</v>
      </c>
    </row>
    <row r="419" spans="1:20" s="11" customFormat="1" ht="24.95" customHeight="1" x14ac:dyDescent="0.25">
      <c r="A419" s="34">
        <v>344</v>
      </c>
      <c r="B419" s="59" t="s">
        <v>452</v>
      </c>
      <c r="C419" s="60" t="s">
        <v>403</v>
      </c>
      <c r="D419" s="61" t="s">
        <v>21</v>
      </c>
      <c r="E419" s="64" t="s">
        <v>124</v>
      </c>
      <c r="F419" s="62">
        <v>44986</v>
      </c>
      <c r="G419" s="62">
        <v>45170</v>
      </c>
      <c r="H419" s="63">
        <v>55000</v>
      </c>
      <c r="I419" s="63">
        <v>2559.6799999999998</v>
      </c>
      <c r="J419" s="63">
        <v>0</v>
      </c>
      <c r="K419" s="63">
        <v>1578.5</v>
      </c>
      <c r="L419" s="65">
        <v>3905</v>
      </c>
      <c r="M419" s="65">
        <f t="shared" ref="M419:M420" si="754">H419*1.15%</f>
        <v>632.5</v>
      </c>
      <c r="N419" s="63">
        <v>1672</v>
      </c>
      <c r="O419" s="63">
        <f t="shared" ref="O419" si="755">H419*7.09%</f>
        <v>3899.5</v>
      </c>
      <c r="P419" s="63">
        <f t="shared" ref="P419" si="756">K419+L419+M419+N419+O419</f>
        <v>11687.5</v>
      </c>
      <c r="Q419" s="63">
        <f t="shared" ref="Q419" si="757">J419</f>
        <v>0</v>
      </c>
      <c r="R419" s="63">
        <f t="shared" ref="R419" si="758">I419+K419+N419+Q419</f>
        <v>5810.18</v>
      </c>
      <c r="S419" s="63">
        <f t="shared" ref="S419" si="759">L419+M419+O419</f>
        <v>8437</v>
      </c>
      <c r="T419" s="63">
        <f t="shared" ref="T419" si="760">H419-R419</f>
        <v>49189.82</v>
      </c>
    </row>
    <row r="420" spans="1:20" s="11" customFormat="1" ht="24.95" customHeight="1" x14ac:dyDescent="0.25">
      <c r="A420" s="34">
        <v>345</v>
      </c>
      <c r="B420" s="12" t="s">
        <v>404</v>
      </c>
      <c r="C420" s="8" t="s">
        <v>403</v>
      </c>
      <c r="D420" s="9" t="s">
        <v>21</v>
      </c>
      <c r="E420" s="18" t="s">
        <v>124</v>
      </c>
      <c r="F420" s="13">
        <v>45108</v>
      </c>
      <c r="G420" s="13">
        <v>45292</v>
      </c>
      <c r="H420" s="14">
        <v>55000</v>
      </c>
      <c r="I420" s="14">
        <v>2559.6799999999998</v>
      </c>
      <c r="J420" s="14">
        <v>0</v>
      </c>
      <c r="K420" s="14">
        <v>1578.5</v>
      </c>
      <c r="L420" s="36">
        <v>3905</v>
      </c>
      <c r="M420" s="36">
        <f t="shared" si="754"/>
        <v>632.5</v>
      </c>
      <c r="N420" s="14">
        <v>1672</v>
      </c>
      <c r="O420" s="14">
        <f t="shared" ref="O420" si="761">H420*7.09%</f>
        <v>3899.5</v>
      </c>
      <c r="P420" s="14">
        <f t="shared" ref="P420" si="762">K420+L420+M420+N420+O420</f>
        <v>11687.5</v>
      </c>
      <c r="Q420" s="14">
        <f t="shared" ref="Q420" si="763">J420</f>
        <v>0</v>
      </c>
      <c r="R420" s="14">
        <f t="shared" ref="R420" si="764">I420+K420+N420+Q420</f>
        <v>5810.18</v>
      </c>
      <c r="S420" s="14">
        <f t="shared" ref="S420" si="765">L420+M420+O420</f>
        <v>8437</v>
      </c>
      <c r="T420" s="14">
        <f t="shared" ref="T420" si="766">H420-R420</f>
        <v>49189.82</v>
      </c>
    </row>
    <row r="421" spans="1:20" s="11" customFormat="1" ht="24.95" customHeight="1" x14ac:dyDescent="0.3">
      <c r="A421" s="24" t="s">
        <v>430</v>
      </c>
      <c r="B421" s="10"/>
      <c r="C421" s="10"/>
      <c r="D421" s="10"/>
      <c r="E421" s="10"/>
      <c r="F421" s="23"/>
      <c r="G421" s="23"/>
      <c r="H421" s="10"/>
      <c r="I421" s="10"/>
      <c r="J421" s="10"/>
      <c r="K421" s="10"/>
      <c r="L421" s="10"/>
      <c r="M421" s="33"/>
      <c r="N421" s="10"/>
      <c r="O421" s="10"/>
      <c r="P421" s="10"/>
      <c r="Q421" s="10"/>
      <c r="R421" s="10"/>
      <c r="S421" s="10"/>
      <c r="T421" s="10"/>
    </row>
    <row r="422" spans="1:20" s="11" customFormat="1" ht="24.95" customHeight="1" x14ac:dyDescent="0.25">
      <c r="A422" s="34">
        <v>346</v>
      </c>
      <c r="B422" s="59" t="s">
        <v>431</v>
      </c>
      <c r="C422" s="60" t="s">
        <v>403</v>
      </c>
      <c r="D422" s="61" t="s">
        <v>21</v>
      </c>
      <c r="E422" s="64" t="s">
        <v>124</v>
      </c>
      <c r="F422" s="62">
        <v>44986</v>
      </c>
      <c r="G422" s="62">
        <v>45170</v>
      </c>
      <c r="H422" s="63">
        <v>55000</v>
      </c>
      <c r="I422" s="63">
        <v>2559.6799999999998</v>
      </c>
      <c r="J422" s="63">
        <v>0</v>
      </c>
      <c r="K422" s="63">
        <v>1578.5</v>
      </c>
      <c r="L422" s="65">
        <v>3905</v>
      </c>
      <c r="M422" s="36">
        <f t="shared" ref="M422:M424" si="767">H422*1.15%</f>
        <v>632.5</v>
      </c>
      <c r="N422" s="63">
        <v>1672</v>
      </c>
      <c r="O422" s="63">
        <f t="shared" ref="O422:O424" si="768">H422*7.09%</f>
        <v>3899.5</v>
      </c>
      <c r="P422" s="63">
        <f t="shared" ref="P422:P424" si="769">K422+L422+M422+N422+O422</f>
        <v>11687.5</v>
      </c>
      <c r="Q422" s="63">
        <f t="shared" ref="Q422:Q424" si="770">J422</f>
        <v>0</v>
      </c>
      <c r="R422" s="63">
        <f t="shared" ref="R422:R424" si="771">I422+K422+N422+Q422</f>
        <v>5810.18</v>
      </c>
      <c r="S422" s="63">
        <f t="shared" ref="S422:S424" si="772">L422+M422+O422</f>
        <v>8437</v>
      </c>
      <c r="T422" s="63">
        <f t="shared" ref="T422:T424" si="773">H422-R422</f>
        <v>49189.82</v>
      </c>
    </row>
    <row r="423" spans="1:20" s="11" customFormat="1" ht="24.95" customHeight="1" x14ac:dyDescent="0.25">
      <c r="A423" s="34">
        <v>347</v>
      </c>
      <c r="B423" s="59" t="s">
        <v>432</v>
      </c>
      <c r="C423" s="60" t="s">
        <v>403</v>
      </c>
      <c r="D423" s="61" t="s">
        <v>21</v>
      </c>
      <c r="E423" s="64" t="s">
        <v>123</v>
      </c>
      <c r="F423" s="62">
        <v>44986</v>
      </c>
      <c r="G423" s="62">
        <v>45170</v>
      </c>
      <c r="H423" s="63">
        <v>55000</v>
      </c>
      <c r="I423" s="63">
        <v>2559.6799999999998</v>
      </c>
      <c r="J423" s="63">
        <v>0</v>
      </c>
      <c r="K423" s="63">
        <v>1578.5</v>
      </c>
      <c r="L423" s="65">
        <v>3905</v>
      </c>
      <c r="M423" s="36">
        <f t="shared" si="767"/>
        <v>632.5</v>
      </c>
      <c r="N423" s="63">
        <v>1672</v>
      </c>
      <c r="O423" s="63">
        <f t="shared" si="768"/>
        <v>3899.5</v>
      </c>
      <c r="P423" s="63">
        <f t="shared" si="769"/>
        <v>11687.5</v>
      </c>
      <c r="Q423" s="63">
        <v>17866</v>
      </c>
      <c r="R423" s="63">
        <f t="shared" si="771"/>
        <v>23676.18</v>
      </c>
      <c r="S423" s="63">
        <f t="shared" si="772"/>
        <v>8437</v>
      </c>
      <c r="T423" s="63">
        <f t="shared" si="773"/>
        <v>31323.82</v>
      </c>
    </row>
    <row r="424" spans="1:20" s="11" customFormat="1" ht="24.95" customHeight="1" x14ac:dyDescent="0.25">
      <c r="A424" s="34">
        <v>348</v>
      </c>
      <c r="B424" s="59" t="s">
        <v>433</v>
      </c>
      <c r="C424" s="60" t="s">
        <v>403</v>
      </c>
      <c r="D424" s="61" t="s">
        <v>21</v>
      </c>
      <c r="E424" s="64" t="s">
        <v>123</v>
      </c>
      <c r="F424" s="62">
        <v>44986</v>
      </c>
      <c r="G424" s="62">
        <v>45170</v>
      </c>
      <c r="H424" s="63">
        <v>55000</v>
      </c>
      <c r="I424" s="63">
        <v>2559.6799999999998</v>
      </c>
      <c r="J424" s="63">
        <v>0</v>
      </c>
      <c r="K424" s="63">
        <v>1578.5</v>
      </c>
      <c r="L424" s="65">
        <v>3905</v>
      </c>
      <c r="M424" s="36">
        <f t="shared" si="767"/>
        <v>632.5</v>
      </c>
      <c r="N424" s="63">
        <v>1672</v>
      </c>
      <c r="O424" s="63">
        <f t="shared" si="768"/>
        <v>3899.5</v>
      </c>
      <c r="P424" s="63">
        <f t="shared" si="769"/>
        <v>11687.5</v>
      </c>
      <c r="Q424" s="63">
        <f t="shared" si="770"/>
        <v>0</v>
      </c>
      <c r="R424" s="63">
        <f t="shared" si="771"/>
        <v>5810.18</v>
      </c>
      <c r="S424" s="63">
        <f t="shared" si="772"/>
        <v>8437</v>
      </c>
      <c r="T424" s="63">
        <f t="shared" si="773"/>
        <v>49189.82</v>
      </c>
    </row>
    <row r="425" spans="1:20" s="58" customFormat="1" ht="24.95" customHeight="1" x14ac:dyDescent="0.3">
      <c r="A425" s="24" t="s">
        <v>210</v>
      </c>
      <c r="B425" s="10"/>
      <c r="C425" s="10"/>
      <c r="D425" s="10"/>
      <c r="E425" s="10"/>
      <c r="F425" s="23"/>
      <c r="G425" s="23"/>
      <c r="H425" s="10"/>
      <c r="I425" s="10"/>
      <c r="J425" s="10"/>
      <c r="K425" s="10"/>
      <c r="L425" s="10"/>
      <c r="M425" s="33"/>
      <c r="N425" s="10"/>
      <c r="O425" s="10"/>
      <c r="P425" s="10"/>
      <c r="Q425" s="10"/>
      <c r="R425" s="10"/>
      <c r="S425" s="10"/>
      <c r="T425" s="10"/>
    </row>
    <row r="426" spans="1:20" s="16" customFormat="1" ht="24.95" customHeight="1" x14ac:dyDescent="0.25">
      <c r="A426" s="9">
        <v>349</v>
      </c>
      <c r="B426" s="12" t="s">
        <v>56</v>
      </c>
      <c r="C426" s="8" t="s">
        <v>574</v>
      </c>
      <c r="D426" s="9" t="s">
        <v>21</v>
      </c>
      <c r="E426" s="18" t="s">
        <v>123</v>
      </c>
      <c r="F426" s="13">
        <v>44992</v>
      </c>
      <c r="G426" s="13">
        <v>45176</v>
      </c>
      <c r="H426" s="14">
        <v>131000</v>
      </c>
      <c r="I426" s="14">
        <v>19397.34</v>
      </c>
      <c r="J426" s="14">
        <v>0</v>
      </c>
      <c r="K426" s="14">
        <v>3759.7</v>
      </c>
      <c r="L426" s="36">
        <v>9301</v>
      </c>
      <c r="M426" s="66">
        <v>860.29</v>
      </c>
      <c r="N426" s="14">
        <v>3982.4</v>
      </c>
      <c r="O426" s="14">
        <v>9287.9</v>
      </c>
      <c r="P426" s="14">
        <f>K426+L426+M426+N426+O426</f>
        <v>27191.29</v>
      </c>
      <c r="Q426" s="14">
        <v>63198.22</v>
      </c>
      <c r="R426" s="14">
        <f>I426+K426+N426+Q426</f>
        <v>90337.66</v>
      </c>
      <c r="S426" s="14">
        <f>L426+M426+O426</f>
        <v>19449.189999999999</v>
      </c>
      <c r="T426" s="14">
        <f>H426-R426</f>
        <v>40662.339999999997</v>
      </c>
    </row>
    <row r="427" spans="1:20" s="16" customFormat="1" ht="24.95" customHeight="1" x14ac:dyDescent="0.3">
      <c r="A427" s="24" t="s">
        <v>440</v>
      </c>
      <c r="B427" s="10"/>
      <c r="C427" s="10"/>
      <c r="D427" s="10"/>
      <c r="E427" s="10"/>
      <c r="F427" s="23"/>
      <c r="G427" s="23"/>
      <c r="H427" s="10"/>
      <c r="I427" s="10"/>
      <c r="J427" s="10"/>
      <c r="K427" s="10"/>
      <c r="L427" s="10"/>
      <c r="M427" s="33"/>
      <c r="N427" s="10"/>
      <c r="O427" s="10"/>
      <c r="P427" s="10"/>
      <c r="Q427" s="10"/>
      <c r="R427" s="10"/>
      <c r="S427" s="10"/>
      <c r="T427" s="10"/>
    </row>
    <row r="428" spans="1:20" s="16" customFormat="1" ht="24.95" customHeight="1" x14ac:dyDescent="0.25">
      <c r="A428" s="34">
        <v>350</v>
      </c>
      <c r="B428" s="59" t="s">
        <v>442</v>
      </c>
      <c r="C428" s="60" t="s">
        <v>439</v>
      </c>
      <c r="D428" s="61" t="s">
        <v>21</v>
      </c>
      <c r="E428" s="64" t="s">
        <v>123</v>
      </c>
      <c r="F428" s="62">
        <v>44986</v>
      </c>
      <c r="G428" s="62">
        <v>45170</v>
      </c>
      <c r="H428" s="63">
        <v>75000</v>
      </c>
      <c r="I428" s="63">
        <v>6309.38</v>
      </c>
      <c r="J428" s="63">
        <v>0</v>
      </c>
      <c r="K428" s="63">
        <v>2152.5</v>
      </c>
      <c r="L428" s="63">
        <v>5325</v>
      </c>
      <c r="M428" s="66">
        <v>860.29</v>
      </c>
      <c r="N428" s="63">
        <v>2280</v>
      </c>
      <c r="O428" s="63">
        <v>5317.5</v>
      </c>
      <c r="P428" s="63">
        <f t="shared" ref="P428" si="774">K428+L428+M428+N428+O428</f>
        <v>15935.29</v>
      </c>
      <c r="Q428" s="63">
        <f t="shared" ref="Q428" si="775">J428</f>
        <v>0</v>
      </c>
      <c r="R428" s="63">
        <f t="shared" ref="R428" si="776">I428+K428+N428+Q428</f>
        <v>10741.88</v>
      </c>
      <c r="S428" s="63">
        <f t="shared" ref="S428" si="777">L428+M428+O428</f>
        <v>11502.79</v>
      </c>
      <c r="T428" s="63">
        <f t="shared" ref="T428" si="778">H428-R428</f>
        <v>64258.12</v>
      </c>
    </row>
    <row r="429" spans="1:20" s="16" customFormat="1" ht="24.95" customHeight="1" x14ac:dyDescent="0.25">
      <c r="A429" s="34">
        <v>351</v>
      </c>
      <c r="B429" s="59" t="s">
        <v>443</v>
      </c>
      <c r="C429" s="60" t="s">
        <v>403</v>
      </c>
      <c r="D429" s="61" t="s">
        <v>21</v>
      </c>
      <c r="E429" s="64" t="s">
        <v>124</v>
      </c>
      <c r="F429" s="62">
        <v>44986</v>
      </c>
      <c r="G429" s="62">
        <v>45170</v>
      </c>
      <c r="H429" s="63">
        <v>55000</v>
      </c>
      <c r="I429" s="63">
        <v>2559.6799999999998</v>
      </c>
      <c r="J429" s="63">
        <v>0</v>
      </c>
      <c r="K429" s="63">
        <v>1578.5</v>
      </c>
      <c r="L429" s="65">
        <v>3905</v>
      </c>
      <c r="M429" s="36">
        <f t="shared" ref="M429:M430" si="779">H429*1.15%</f>
        <v>632.5</v>
      </c>
      <c r="N429" s="63">
        <v>1672</v>
      </c>
      <c r="O429" s="63">
        <f t="shared" ref="O429" si="780">H429*7.09%</f>
        <v>3899.5</v>
      </c>
      <c r="P429" s="63">
        <f t="shared" ref="P429" si="781">K429+L429+M429+N429+O429</f>
        <v>11687.5</v>
      </c>
      <c r="Q429" s="63">
        <f t="shared" ref="Q429" si="782">J429</f>
        <v>0</v>
      </c>
      <c r="R429" s="63">
        <f t="shared" ref="R429" si="783">I429+K429+N429+Q429</f>
        <v>5810.18</v>
      </c>
      <c r="S429" s="63">
        <f t="shared" ref="S429" si="784">L429+M429+O429</f>
        <v>8437</v>
      </c>
      <c r="T429" s="63">
        <f t="shared" ref="T429" si="785">H429-R429</f>
        <v>49189.82</v>
      </c>
    </row>
    <row r="430" spans="1:20" s="16" customFormat="1" ht="24.95" customHeight="1" x14ac:dyDescent="0.25">
      <c r="A430" s="34">
        <v>352</v>
      </c>
      <c r="B430" s="59" t="s">
        <v>441</v>
      </c>
      <c r="C430" s="60" t="s">
        <v>403</v>
      </c>
      <c r="D430" s="61" t="s">
        <v>21</v>
      </c>
      <c r="E430" s="64" t="s">
        <v>124</v>
      </c>
      <c r="F430" s="62">
        <v>44986</v>
      </c>
      <c r="G430" s="62">
        <v>45170</v>
      </c>
      <c r="H430" s="63">
        <v>55000</v>
      </c>
      <c r="I430" s="63">
        <v>2559.6799999999998</v>
      </c>
      <c r="J430" s="63">
        <v>0</v>
      </c>
      <c r="K430" s="63">
        <v>1578.5</v>
      </c>
      <c r="L430" s="65">
        <v>3905</v>
      </c>
      <c r="M430" s="36">
        <f t="shared" si="779"/>
        <v>632.5</v>
      </c>
      <c r="N430" s="63">
        <v>1672</v>
      </c>
      <c r="O430" s="63">
        <f t="shared" ref="O430" si="786">H430*7.09%</f>
        <v>3899.5</v>
      </c>
      <c r="P430" s="63">
        <f t="shared" ref="P430" si="787">K430+L430+M430+N430+O430</f>
        <v>11687.5</v>
      </c>
      <c r="Q430" s="63">
        <f t="shared" ref="Q430" si="788">J430</f>
        <v>0</v>
      </c>
      <c r="R430" s="63">
        <f t="shared" ref="R430" si="789">I430+K430+N430+Q430</f>
        <v>5810.18</v>
      </c>
      <c r="S430" s="63">
        <f t="shared" ref="S430" si="790">L430+M430+O430</f>
        <v>8437</v>
      </c>
      <c r="T430" s="63">
        <f t="shared" ref="T430" si="791">H430-R430</f>
        <v>49189.82</v>
      </c>
    </row>
    <row r="431" spans="1:20" s="16" customFormat="1" ht="24.95" customHeight="1" x14ac:dyDescent="0.3">
      <c r="A431" s="24" t="s">
        <v>448</v>
      </c>
      <c r="B431" s="10"/>
      <c r="C431" s="10"/>
      <c r="D431" s="10"/>
      <c r="E431" s="10"/>
      <c r="F431" s="23"/>
      <c r="G431" s="23"/>
      <c r="H431" s="10"/>
      <c r="I431" s="10"/>
      <c r="J431" s="10"/>
      <c r="K431" s="10"/>
      <c r="L431" s="10"/>
      <c r="M431" s="33"/>
      <c r="N431" s="10"/>
      <c r="O431" s="10"/>
      <c r="P431" s="10"/>
      <c r="Q431" s="10"/>
      <c r="R431" s="10"/>
      <c r="S431" s="10"/>
      <c r="T431" s="10"/>
    </row>
    <row r="432" spans="1:20" s="16" customFormat="1" ht="24.95" customHeight="1" x14ac:dyDescent="0.25">
      <c r="A432" s="67">
        <v>353</v>
      </c>
      <c r="B432" s="59" t="s">
        <v>449</v>
      </c>
      <c r="C432" s="60" t="s">
        <v>572</v>
      </c>
      <c r="D432" s="61" t="s">
        <v>21</v>
      </c>
      <c r="E432" s="64" t="s">
        <v>124</v>
      </c>
      <c r="F432" s="62">
        <v>44986</v>
      </c>
      <c r="G432" s="62">
        <v>45170</v>
      </c>
      <c r="H432" s="63">
        <v>115000</v>
      </c>
      <c r="I432" s="63">
        <v>15633.74</v>
      </c>
      <c r="J432" s="63">
        <v>0</v>
      </c>
      <c r="K432" s="63">
        <v>3300.5</v>
      </c>
      <c r="L432" s="65">
        <v>8165</v>
      </c>
      <c r="M432" s="66">
        <v>860.29</v>
      </c>
      <c r="N432" s="63">
        <v>3496</v>
      </c>
      <c r="O432" s="63">
        <v>8153.5</v>
      </c>
      <c r="P432" s="63">
        <f>K432+L432+M432+N432+O432</f>
        <v>23975.29</v>
      </c>
      <c r="Q432" s="63">
        <f>J432</f>
        <v>0</v>
      </c>
      <c r="R432" s="63">
        <f>I432+K432+N432+Q432</f>
        <v>22430.240000000002</v>
      </c>
      <c r="S432" s="63">
        <f>L432+M432+O432</f>
        <v>17178.79</v>
      </c>
      <c r="T432" s="63">
        <f>H432-R432</f>
        <v>92569.76</v>
      </c>
    </row>
    <row r="433" spans="1:20" s="16" customFormat="1" ht="24.95" customHeight="1" x14ac:dyDescent="0.25">
      <c r="A433" s="67">
        <v>354</v>
      </c>
      <c r="B433" s="59" t="s">
        <v>450</v>
      </c>
      <c r="C433" s="60" t="s">
        <v>403</v>
      </c>
      <c r="D433" s="61" t="s">
        <v>21</v>
      </c>
      <c r="E433" s="64" t="s">
        <v>124</v>
      </c>
      <c r="F433" s="62">
        <v>44986</v>
      </c>
      <c r="G433" s="62">
        <v>45170</v>
      </c>
      <c r="H433" s="63">
        <v>55000</v>
      </c>
      <c r="I433" s="63">
        <v>2559.6799999999998</v>
      </c>
      <c r="J433" s="63">
        <v>0</v>
      </c>
      <c r="K433" s="63">
        <v>1578.5</v>
      </c>
      <c r="L433" s="65">
        <v>3905</v>
      </c>
      <c r="M433" s="65">
        <f t="shared" ref="M433" si="792">H433*1.15%</f>
        <v>632.5</v>
      </c>
      <c r="N433" s="63">
        <v>1672</v>
      </c>
      <c r="O433" s="63">
        <f t="shared" ref="O433" si="793">H433*7.09%</f>
        <v>3899.5</v>
      </c>
      <c r="P433" s="63">
        <f t="shared" ref="P433" si="794">K433+L433+M433+N433+O433</f>
        <v>11687.5</v>
      </c>
      <c r="Q433" s="63">
        <f t="shared" ref="Q433" si="795">J433</f>
        <v>0</v>
      </c>
      <c r="R433" s="63">
        <f t="shared" ref="R433" si="796">I433+K433+N433+Q433</f>
        <v>5810.18</v>
      </c>
      <c r="S433" s="63">
        <f t="shared" ref="S433" si="797">L433+M433+O433</f>
        <v>8437</v>
      </c>
      <c r="T433" s="63">
        <f t="shared" ref="T433" si="798">H433-R433</f>
        <v>49189.82</v>
      </c>
    </row>
    <row r="434" spans="1:20" s="16" customFormat="1" ht="24.95" customHeight="1" x14ac:dyDescent="0.3">
      <c r="A434" s="24" t="s">
        <v>463</v>
      </c>
      <c r="B434" s="10"/>
      <c r="C434" s="10"/>
      <c r="D434" s="10"/>
      <c r="E434" s="10"/>
      <c r="F434" s="23"/>
      <c r="G434" s="23"/>
      <c r="H434" s="10"/>
      <c r="I434" s="10"/>
      <c r="J434" s="10"/>
      <c r="K434" s="10"/>
      <c r="L434" s="10"/>
      <c r="M434" s="33"/>
      <c r="N434" s="10"/>
      <c r="O434" s="10"/>
      <c r="P434" s="10"/>
      <c r="Q434" s="10"/>
      <c r="R434" s="10"/>
      <c r="S434" s="10"/>
      <c r="T434" s="10"/>
    </row>
    <row r="435" spans="1:20" s="16" customFormat="1" ht="24.95" customHeight="1" x14ac:dyDescent="0.25">
      <c r="A435" s="67">
        <v>355</v>
      </c>
      <c r="B435" s="59" t="s">
        <v>462</v>
      </c>
      <c r="C435" s="60" t="s">
        <v>354</v>
      </c>
      <c r="D435" s="61" t="s">
        <v>21</v>
      </c>
      <c r="E435" s="64" t="s">
        <v>124</v>
      </c>
      <c r="F435" s="62">
        <v>45017</v>
      </c>
      <c r="G435" s="62">
        <v>45200</v>
      </c>
      <c r="H435" s="63">
        <v>115000</v>
      </c>
      <c r="I435" s="63">
        <v>15633.74</v>
      </c>
      <c r="J435" s="63">
        <v>0</v>
      </c>
      <c r="K435" s="63">
        <v>3300.5</v>
      </c>
      <c r="L435" s="65">
        <v>8165</v>
      </c>
      <c r="M435" s="66">
        <v>860.29</v>
      </c>
      <c r="N435" s="63">
        <v>3496</v>
      </c>
      <c r="O435" s="63">
        <v>8153.5</v>
      </c>
      <c r="P435" s="63">
        <f>K435+L435+M435+N435+O435</f>
        <v>23975.29</v>
      </c>
      <c r="Q435" s="63">
        <f>J435</f>
        <v>0</v>
      </c>
      <c r="R435" s="63">
        <f>I435+K435+N435+Q435</f>
        <v>22430.240000000002</v>
      </c>
      <c r="S435" s="63">
        <f>L435+M435+O435</f>
        <v>17178.79</v>
      </c>
      <c r="T435" s="63">
        <f>H435-R435</f>
        <v>92569.76</v>
      </c>
    </row>
    <row r="436" spans="1:20" s="58" customFormat="1" ht="24.95" customHeight="1" x14ac:dyDescent="0.3">
      <c r="A436" s="24" t="s">
        <v>409</v>
      </c>
      <c r="B436" s="10"/>
      <c r="C436" s="10"/>
      <c r="D436" s="10"/>
      <c r="E436" s="10"/>
      <c r="F436" s="23"/>
      <c r="G436" s="23"/>
      <c r="H436" s="10"/>
      <c r="I436" s="10"/>
      <c r="J436" s="10"/>
      <c r="K436" s="10"/>
      <c r="L436" s="10"/>
      <c r="M436" s="33"/>
      <c r="N436" s="10"/>
      <c r="O436" s="10"/>
      <c r="P436" s="10"/>
      <c r="Q436" s="10"/>
      <c r="R436" s="10"/>
      <c r="S436" s="10"/>
      <c r="T436" s="10"/>
    </row>
    <row r="437" spans="1:20" s="16" customFormat="1" ht="24.95" customHeight="1" x14ac:dyDescent="0.25">
      <c r="A437" s="9">
        <v>356</v>
      </c>
      <c r="B437" s="12" t="s">
        <v>410</v>
      </c>
      <c r="C437" s="8" t="s">
        <v>27</v>
      </c>
      <c r="D437" s="9" t="s">
        <v>21</v>
      </c>
      <c r="E437" s="18" t="s">
        <v>123</v>
      </c>
      <c r="F437" s="13">
        <v>45108</v>
      </c>
      <c r="G437" s="13">
        <v>45292</v>
      </c>
      <c r="H437" s="14">
        <v>115000</v>
      </c>
      <c r="I437" s="14">
        <v>15633.74</v>
      </c>
      <c r="J437" s="14">
        <v>0</v>
      </c>
      <c r="K437" s="14">
        <v>3300.5</v>
      </c>
      <c r="L437" s="36">
        <v>8165</v>
      </c>
      <c r="M437" s="66">
        <v>860.29</v>
      </c>
      <c r="N437" s="14">
        <v>3496</v>
      </c>
      <c r="O437" s="14">
        <v>8153.5</v>
      </c>
      <c r="P437" s="14">
        <f>K437+L437+M437+N437+O437</f>
        <v>23975.29</v>
      </c>
      <c r="Q437" s="14">
        <f>J437</f>
        <v>0</v>
      </c>
      <c r="R437" s="14">
        <f>I437+K437+N437+Q437</f>
        <v>22430.240000000002</v>
      </c>
      <c r="S437" s="14">
        <f>L437+M437+O437</f>
        <v>17178.79</v>
      </c>
      <c r="T437" s="14">
        <f>H437-R437</f>
        <v>92569.76</v>
      </c>
    </row>
    <row r="438" spans="1:20" s="16" customFormat="1" ht="24.95" customHeight="1" x14ac:dyDescent="0.3">
      <c r="A438" s="24" t="s">
        <v>470</v>
      </c>
      <c r="B438" s="10"/>
      <c r="C438" s="10"/>
      <c r="D438" s="10"/>
      <c r="E438" s="10"/>
      <c r="F438" s="23"/>
      <c r="G438" s="23"/>
      <c r="H438" s="10"/>
      <c r="I438" s="10"/>
      <c r="J438" s="10"/>
      <c r="K438" s="10"/>
      <c r="L438" s="10"/>
      <c r="M438" s="33"/>
      <c r="N438" s="10"/>
      <c r="O438" s="10"/>
      <c r="P438" s="10"/>
      <c r="Q438" s="10"/>
      <c r="R438" s="10"/>
      <c r="S438" s="10"/>
      <c r="T438" s="10"/>
    </row>
    <row r="439" spans="1:20" s="16" customFormat="1" ht="24.95" customHeight="1" x14ac:dyDescent="0.25">
      <c r="A439" s="67">
        <v>357</v>
      </c>
      <c r="B439" s="59" t="s">
        <v>471</v>
      </c>
      <c r="C439" s="60" t="s">
        <v>572</v>
      </c>
      <c r="D439" s="61" t="s">
        <v>21</v>
      </c>
      <c r="E439" s="64" t="s">
        <v>124</v>
      </c>
      <c r="F439" s="62">
        <v>45017</v>
      </c>
      <c r="G439" s="62">
        <v>45200</v>
      </c>
      <c r="H439" s="63">
        <v>115000</v>
      </c>
      <c r="I439" s="63">
        <v>15633.74</v>
      </c>
      <c r="J439" s="63">
        <v>0</v>
      </c>
      <c r="K439" s="63">
        <v>3300.5</v>
      </c>
      <c r="L439" s="65">
        <v>8165</v>
      </c>
      <c r="M439" s="66">
        <v>860.29</v>
      </c>
      <c r="N439" s="63">
        <v>3496</v>
      </c>
      <c r="O439" s="63">
        <v>8153.5</v>
      </c>
      <c r="P439" s="63">
        <f>K439+L439+M439+N439+O439</f>
        <v>23975.29</v>
      </c>
      <c r="Q439" s="63">
        <f>J439</f>
        <v>0</v>
      </c>
      <c r="R439" s="63">
        <f>I439+K439+N439+Q439</f>
        <v>22430.240000000002</v>
      </c>
      <c r="S439" s="63">
        <f>L439+M439+O439</f>
        <v>17178.79</v>
      </c>
      <c r="T439" s="63">
        <f>H439-R439</f>
        <v>92569.76</v>
      </c>
    </row>
    <row r="440" spans="1:20" s="16" customFormat="1" ht="24.95" customHeight="1" x14ac:dyDescent="0.3">
      <c r="A440" s="24" t="s">
        <v>464</v>
      </c>
      <c r="B440" s="10"/>
      <c r="C440" s="10"/>
      <c r="D440" s="10"/>
      <c r="E440" s="10"/>
      <c r="F440" s="23"/>
      <c r="G440" s="23"/>
      <c r="H440" s="10"/>
      <c r="I440" s="10"/>
      <c r="J440" s="10"/>
      <c r="K440" s="10"/>
      <c r="L440" s="10"/>
      <c r="M440" s="33"/>
      <c r="N440" s="10"/>
      <c r="O440" s="10"/>
      <c r="P440" s="10"/>
      <c r="Q440" s="10"/>
      <c r="R440" s="10"/>
      <c r="S440" s="10"/>
      <c r="T440" s="10"/>
    </row>
    <row r="441" spans="1:20" s="16" customFormat="1" ht="24.95" customHeight="1" x14ac:dyDescent="0.25">
      <c r="A441" s="67">
        <v>358</v>
      </c>
      <c r="B441" s="59" t="s">
        <v>465</v>
      </c>
      <c r="C441" s="60" t="s">
        <v>403</v>
      </c>
      <c r="D441" s="61" t="s">
        <v>21</v>
      </c>
      <c r="E441" s="64" t="s">
        <v>124</v>
      </c>
      <c r="F441" s="62">
        <v>44986</v>
      </c>
      <c r="G441" s="62">
        <v>45170</v>
      </c>
      <c r="H441" s="63">
        <v>55000</v>
      </c>
      <c r="I441" s="63">
        <v>2559.6799999999998</v>
      </c>
      <c r="J441" s="63">
        <v>0</v>
      </c>
      <c r="K441" s="63">
        <v>1578.5</v>
      </c>
      <c r="L441" s="65">
        <v>3905</v>
      </c>
      <c r="M441" s="65">
        <f t="shared" ref="M441" si="799">H441*1.15%</f>
        <v>632.5</v>
      </c>
      <c r="N441" s="63">
        <v>1672</v>
      </c>
      <c r="O441" s="63">
        <f t="shared" ref="O441" si="800">H441*7.09%</f>
        <v>3899.5</v>
      </c>
      <c r="P441" s="63">
        <f t="shared" ref="P441:P442" si="801">K441+L441+M441+N441+O441</f>
        <v>11687.5</v>
      </c>
      <c r="Q441" s="63">
        <f t="shared" ref="Q441" si="802">J441</f>
        <v>0</v>
      </c>
      <c r="R441" s="63">
        <f t="shared" ref="R441:R442" si="803">I441+K441+N441+Q441</f>
        <v>5810.18</v>
      </c>
      <c r="S441" s="63">
        <f t="shared" ref="S441:S442" si="804">L441+M441+O441</f>
        <v>8437</v>
      </c>
      <c r="T441" s="63">
        <f t="shared" ref="T441:T442" si="805">H441-R441</f>
        <v>49189.82</v>
      </c>
    </row>
    <row r="442" spans="1:20" s="16" customFormat="1" ht="24.95" customHeight="1" x14ac:dyDescent="0.25">
      <c r="A442" s="67">
        <v>359</v>
      </c>
      <c r="B442" s="59" t="s">
        <v>466</v>
      </c>
      <c r="C442" s="60" t="s">
        <v>439</v>
      </c>
      <c r="D442" s="61" t="s">
        <v>21</v>
      </c>
      <c r="E442" s="64" t="s">
        <v>124</v>
      </c>
      <c r="F442" s="62">
        <v>44986</v>
      </c>
      <c r="G442" s="62">
        <v>45170</v>
      </c>
      <c r="H442" s="63">
        <v>75000</v>
      </c>
      <c r="I442" s="63">
        <v>5993.89</v>
      </c>
      <c r="J442" s="63">
        <v>0</v>
      </c>
      <c r="K442" s="63">
        <v>2152.5</v>
      </c>
      <c r="L442" s="65">
        <v>5325</v>
      </c>
      <c r="M442" s="66">
        <v>860.29</v>
      </c>
      <c r="N442" s="63">
        <v>2280</v>
      </c>
      <c r="O442" s="63">
        <v>5317.5</v>
      </c>
      <c r="P442" s="63">
        <f t="shared" si="801"/>
        <v>15935.29</v>
      </c>
      <c r="Q442" s="63">
        <v>1577.45</v>
      </c>
      <c r="R442" s="63">
        <f t="shared" si="803"/>
        <v>12003.84</v>
      </c>
      <c r="S442" s="63">
        <f t="shared" si="804"/>
        <v>11502.79</v>
      </c>
      <c r="T442" s="63">
        <f t="shared" si="805"/>
        <v>62996.160000000003</v>
      </c>
    </row>
    <row r="443" spans="1:20" s="16" customFormat="1" ht="24.95" customHeight="1" x14ac:dyDescent="0.25">
      <c r="A443" s="67">
        <v>360</v>
      </c>
      <c r="B443" s="59" t="s">
        <v>467</v>
      </c>
      <c r="C443" s="60" t="s">
        <v>27</v>
      </c>
      <c r="D443" s="61" t="s">
        <v>21</v>
      </c>
      <c r="E443" s="64" t="s">
        <v>124</v>
      </c>
      <c r="F443" s="62">
        <v>44986</v>
      </c>
      <c r="G443" s="62">
        <v>45170</v>
      </c>
      <c r="H443" s="63">
        <v>115000</v>
      </c>
      <c r="I443" s="63">
        <v>15633.74</v>
      </c>
      <c r="J443" s="63">
        <v>0</v>
      </c>
      <c r="K443" s="63">
        <v>3300.5</v>
      </c>
      <c r="L443" s="65">
        <v>8165</v>
      </c>
      <c r="M443" s="66">
        <v>860.29</v>
      </c>
      <c r="N443" s="63">
        <v>3496</v>
      </c>
      <c r="O443" s="63">
        <v>8153.5</v>
      </c>
      <c r="P443" s="63">
        <f>K443+L443+M443+N443+O443</f>
        <v>23975.29</v>
      </c>
      <c r="Q443" s="63">
        <f>J443</f>
        <v>0</v>
      </c>
      <c r="R443" s="63">
        <f>I443+K443+N443+Q443</f>
        <v>22430.240000000002</v>
      </c>
      <c r="S443" s="63">
        <f>L443+M443+O443</f>
        <v>17178.79</v>
      </c>
      <c r="T443" s="63">
        <f>H443-R443</f>
        <v>92569.76</v>
      </c>
    </row>
    <row r="444" spans="1:20" s="16" customFormat="1" ht="24.95" customHeight="1" x14ac:dyDescent="0.25">
      <c r="A444" s="67">
        <v>361</v>
      </c>
      <c r="B444" s="59" t="s">
        <v>468</v>
      </c>
      <c r="C444" s="60" t="s">
        <v>403</v>
      </c>
      <c r="D444" s="61" t="s">
        <v>21</v>
      </c>
      <c r="E444" s="64" t="s">
        <v>124</v>
      </c>
      <c r="F444" s="62">
        <v>44986</v>
      </c>
      <c r="G444" s="62">
        <v>45170</v>
      </c>
      <c r="H444" s="63">
        <v>55000</v>
      </c>
      <c r="I444" s="63">
        <v>2559.6799999999998</v>
      </c>
      <c r="J444" s="63">
        <v>0</v>
      </c>
      <c r="K444" s="63">
        <v>1578.5</v>
      </c>
      <c r="L444" s="65">
        <v>3905</v>
      </c>
      <c r="M444" s="65">
        <f t="shared" ref="M444:M445" si="806">H444*1.15%</f>
        <v>632.5</v>
      </c>
      <c r="N444" s="63">
        <v>1672</v>
      </c>
      <c r="O444" s="63">
        <f t="shared" ref="O444:O445" si="807">H444*7.09%</f>
        <v>3899.5</v>
      </c>
      <c r="P444" s="63">
        <f t="shared" ref="P444:P445" si="808">K444+L444+M444+N444+O444</f>
        <v>11687.5</v>
      </c>
      <c r="Q444" s="63">
        <f t="shared" ref="Q444:Q445" si="809">J444</f>
        <v>0</v>
      </c>
      <c r="R444" s="63">
        <f t="shared" ref="R444:R445" si="810">I444+K444+N444+Q444</f>
        <v>5810.18</v>
      </c>
      <c r="S444" s="63">
        <f t="shared" ref="S444:S445" si="811">L444+M444+O444</f>
        <v>8437</v>
      </c>
      <c r="T444" s="63">
        <f t="shared" ref="T444:T445" si="812">H444-R444</f>
        <v>49189.82</v>
      </c>
    </row>
    <row r="445" spans="1:20" s="16" customFormat="1" ht="24.95" customHeight="1" x14ac:dyDescent="0.25">
      <c r="A445" s="67">
        <v>362</v>
      </c>
      <c r="B445" s="59" t="s">
        <v>469</v>
      </c>
      <c r="C445" s="60" t="s">
        <v>403</v>
      </c>
      <c r="D445" s="61" t="s">
        <v>21</v>
      </c>
      <c r="E445" s="64" t="s">
        <v>123</v>
      </c>
      <c r="F445" s="62">
        <v>44986</v>
      </c>
      <c r="G445" s="62">
        <v>45170</v>
      </c>
      <c r="H445" s="63">
        <v>55000</v>
      </c>
      <c r="I445" s="63">
        <v>2559.6799999999998</v>
      </c>
      <c r="J445" s="63">
        <v>0</v>
      </c>
      <c r="K445" s="63">
        <v>1578.5</v>
      </c>
      <c r="L445" s="65">
        <v>3905</v>
      </c>
      <c r="M445" s="65">
        <f t="shared" si="806"/>
        <v>632.5</v>
      </c>
      <c r="N445" s="63">
        <v>1672</v>
      </c>
      <c r="O445" s="63">
        <f t="shared" si="807"/>
        <v>3899.5</v>
      </c>
      <c r="P445" s="63">
        <f t="shared" si="808"/>
        <v>11687.5</v>
      </c>
      <c r="Q445" s="63">
        <f t="shared" si="809"/>
        <v>0</v>
      </c>
      <c r="R445" s="63">
        <f t="shared" si="810"/>
        <v>5810.18</v>
      </c>
      <c r="S445" s="63">
        <f t="shared" si="811"/>
        <v>8437</v>
      </c>
      <c r="T445" s="63">
        <f t="shared" si="812"/>
        <v>49189.82</v>
      </c>
    </row>
    <row r="446" spans="1:20" s="16" customFormat="1" ht="24.95" customHeight="1" x14ac:dyDescent="0.25">
      <c r="A446" s="67">
        <v>363</v>
      </c>
      <c r="B446" s="59" t="s">
        <v>473</v>
      </c>
      <c r="C446" s="60" t="s">
        <v>403</v>
      </c>
      <c r="D446" s="61" t="s">
        <v>21</v>
      </c>
      <c r="E446" s="64" t="s">
        <v>123</v>
      </c>
      <c r="F446" s="62">
        <v>44986</v>
      </c>
      <c r="G446" s="62">
        <v>45170</v>
      </c>
      <c r="H446" s="63">
        <v>55000</v>
      </c>
      <c r="I446" s="63">
        <v>2559.6799999999998</v>
      </c>
      <c r="J446" s="63">
        <v>0</v>
      </c>
      <c r="K446" s="63">
        <v>1578.5</v>
      </c>
      <c r="L446" s="65">
        <v>3905</v>
      </c>
      <c r="M446" s="65">
        <f t="shared" ref="M446:M447" si="813">H446*1.15%</f>
        <v>632.5</v>
      </c>
      <c r="N446" s="63">
        <v>1672</v>
      </c>
      <c r="O446" s="63">
        <f t="shared" ref="O446:O447" si="814">H446*7.09%</f>
        <v>3899.5</v>
      </c>
      <c r="P446" s="63">
        <f t="shared" ref="P446:P447" si="815">K446+L446+M446+N446+O446</f>
        <v>11687.5</v>
      </c>
      <c r="Q446" s="63">
        <v>5346</v>
      </c>
      <c r="R446" s="63">
        <f t="shared" ref="R446:R447" si="816">I446+K446+N446+Q446</f>
        <v>11156.18</v>
      </c>
      <c r="S446" s="63">
        <f t="shared" ref="S446:S447" si="817">L446+M446+O446</f>
        <v>8437</v>
      </c>
      <c r="T446" s="63">
        <f t="shared" ref="T446:T447" si="818">H446-R446</f>
        <v>43843.82</v>
      </c>
    </row>
    <row r="447" spans="1:20" s="16" customFormat="1" ht="24.95" customHeight="1" x14ac:dyDescent="0.25">
      <c r="A447" s="67">
        <v>364</v>
      </c>
      <c r="B447" s="59" t="s">
        <v>474</v>
      </c>
      <c r="C447" s="60" t="s">
        <v>403</v>
      </c>
      <c r="D447" s="61" t="s">
        <v>21</v>
      </c>
      <c r="E447" s="64" t="s">
        <v>124</v>
      </c>
      <c r="F447" s="62">
        <v>44986</v>
      </c>
      <c r="G447" s="62">
        <v>45170</v>
      </c>
      <c r="H447" s="63">
        <v>55000</v>
      </c>
      <c r="I447" s="63">
        <v>2559.6799999999998</v>
      </c>
      <c r="J447" s="63">
        <v>0</v>
      </c>
      <c r="K447" s="63">
        <v>1578.5</v>
      </c>
      <c r="L447" s="65">
        <v>3905</v>
      </c>
      <c r="M447" s="65">
        <f t="shared" si="813"/>
        <v>632.5</v>
      </c>
      <c r="N447" s="63">
        <v>1672</v>
      </c>
      <c r="O447" s="63">
        <f t="shared" si="814"/>
        <v>3899.5</v>
      </c>
      <c r="P447" s="63">
        <f t="shared" si="815"/>
        <v>11687.5</v>
      </c>
      <c r="Q447" s="63">
        <v>6346</v>
      </c>
      <c r="R447" s="63">
        <f t="shared" si="816"/>
        <v>12156.18</v>
      </c>
      <c r="S447" s="63">
        <f t="shared" si="817"/>
        <v>8437</v>
      </c>
      <c r="T447" s="63">
        <f t="shared" si="818"/>
        <v>42843.82</v>
      </c>
    </row>
    <row r="448" spans="1:20" s="57" customFormat="1" ht="24.95" customHeight="1" x14ac:dyDescent="0.3">
      <c r="A448" s="24" t="s">
        <v>475</v>
      </c>
      <c r="B448" s="10"/>
      <c r="C448" s="10"/>
      <c r="D448" s="10"/>
      <c r="E448" s="10"/>
      <c r="F448" s="23"/>
      <c r="G448" s="23"/>
      <c r="H448" s="10"/>
      <c r="I448" s="10"/>
      <c r="J448" s="10"/>
      <c r="K448" s="10"/>
      <c r="L448" s="10"/>
      <c r="M448" s="33"/>
      <c r="N448" s="10"/>
      <c r="O448" s="10"/>
      <c r="P448" s="10"/>
      <c r="Q448" s="10"/>
      <c r="R448" s="10"/>
      <c r="S448" s="10"/>
      <c r="T448" s="10"/>
    </row>
    <row r="449" spans="1:20" s="16" customFormat="1" ht="24.95" customHeight="1" x14ac:dyDescent="0.25">
      <c r="A449" s="67">
        <v>365</v>
      </c>
      <c r="B449" s="59" t="s">
        <v>476</v>
      </c>
      <c r="C449" s="60" t="s">
        <v>403</v>
      </c>
      <c r="D449" s="61" t="s">
        <v>21</v>
      </c>
      <c r="E449" s="64" t="s">
        <v>124</v>
      </c>
      <c r="F449" s="62">
        <v>45017</v>
      </c>
      <c r="G449" s="62">
        <v>45200</v>
      </c>
      <c r="H449" s="63">
        <v>55000</v>
      </c>
      <c r="I449" s="63">
        <v>2559.6799999999998</v>
      </c>
      <c r="J449" s="63">
        <v>0</v>
      </c>
      <c r="K449" s="63">
        <v>1578.5</v>
      </c>
      <c r="L449" s="65">
        <v>3905</v>
      </c>
      <c r="M449" s="65">
        <f t="shared" ref="M449" si="819">H449*1.15%</f>
        <v>632.5</v>
      </c>
      <c r="N449" s="63">
        <v>1672</v>
      </c>
      <c r="O449" s="63">
        <f t="shared" ref="O449" si="820">H449*7.09%</f>
        <v>3899.5</v>
      </c>
      <c r="P449" s="63">
        <f t="shared" ref="P449" si="821">K449+L449+M449+N449+O449</f>
        <v>11687.5</v>
      </c>
      <c r="Q449" s="63">
        <v>7046</v>
      </c>
      <c r="R449" s="63">
        <f t="shared" ref="R449" si="822">I449+K449+N449+Q449</f>
        <v>12856.18</v>
      </c>
      <c r="S449" s="63">
        <f t="shared" ref="S449" si="823">L449+M449+O449</f>
        <v>8437</v>
      </c>
      <c r="T449" s="63">
        <f t="shared" ref="T449" si="824">H449-R449</f>
        <v>42143.82</v>
      </c>
    </row>
    <row r="450" spans="1:20" s="57" customFormat="1" ht="24.95" customHeight="1" x14ac:dyDescent="0.3">
      <c r="A450" s="24" t="s">
        <v>126</v>
      </c>
      <c r="B450" s="10"/>
      <c r="C450" s="10"/>
      <c r="D450" s="10"/>
      <c r="E450" s="10"/>
      <c r="F450" s="23"/>
      <c r="G450" s="23"/>
      <c r="H450" s="10"/>
      <c r="I450" s="10"/>
      <c r="J450" s="10"/>
      <c r="K450" s="10"/>
      <c r="L450" s="10"/>
      <c r="M450" s="33"/>
      <c r="N450" s="10"/>
      <c r="O450" s="10"/>
      <c r="P450" s="10"/>
      <c r="Q450" s="10"/>
      <c r="R450" s="10"/>
      <c r="S450" s="10"/>
      <c r="T450" s="10"/>
    </row>
    <row r="451" spans="1:20" s="57" customFormat="1" ht="24.95" customHeight="1" x14ac:dyDescent="0.25">
      <c r="A451" s="61">
        <v>366</v>
      </c>
      <c r="B451" s="59" t="s">
        <v>453</v>
      </c>
      <c r="C451" s="60" t="s">
        <v>439</v>
      </c>
      <c r="D451" s="61" t="s">
        <v>21</v>
      </c>
      <c r="E451" s="64" t="s">
        <v>124</v>
      </c>
      <c r="F451" s="62">
        <v>44986</v>
      </c>
      <c r="G451" s="62">
        <v>45170</v>
      </c>
      <c r="H451" s="63">
        <v>90000</v>
      </c>
      <c r="I451" s="63">
        <v>9753.1200000000008</v>
      </c>
      <c r="J451" s="63">
        <v>0</v>
      </c>
      <c r="K451" s="63">
        <v>2583</v>
      </c>
      <c r="L451" s="63">
        <v>6390</v>
      </c>
      <c r="M451" s="66">
        <v>860.29</v>
      </c>
      <c r="N451" s="63">
        <v>2736</v>
      </c>
      <c r="O451" s="63">
        <v>6381</v>
      </c>
      <c r="P451" s="63">
        <f>K451+L451+M451+N451+O451</f>
        <v>18950.29</v>
      </c>
      <c r="Q451" s="63">
        <f t="shared" ref="Q451" si="825">J451</f>
        <v>0</v>
      </c>
      <c r="R451" s="63">
        <f>I451+K451+N451+Q451</f>
        <v>15072.12</v>
      </c>
      <c r="S451" s="63">
        <f>L451+M451+O451</f>
        <v>13631.29</v>
      </c>
      <c r="T451" s="63">
        <f>H451-R451</f>
        <v>74927.88</v>
      </c>
    </row>
    <row r="452" spans="1:20" s="16" customFormat="1" ht="24.95" customHeight="1" x14ac:dyDescent="0.25">
      <c r="A452" s="45">
        <v>367</v>
      </c>
      <c r="B452" s="46" t="s">
        <v>115</v>
      </c>
      <c r="C452" s="47" t="s">
        <v>122</v>
      </c>
      <c r="D452" s="45" t="s">
        <v>21</v>
      </c>
      <c r="E452" s="45" t="s">
        <v>123</v>
      </c>
      <c r="F452" s="48">
        <v>45017</v>
      </c>
      <c r="G452" s="48">
        <v>45200</v>
      </c>
      <c r="H452" s="36">
        <v>55000</v>
      </c>
      <c r="I452" s="36">
        <v>2559.6799999999998</v>
      </c>
      <c r="J452" s="36">
        <v>0</v>
      </c>
      <c r="K452" s="36">
        <v>1578.5</v>
      </c>
      <c r="L452" s="36">
        <v>3905</v>
      </c>
      <c r="M452" s="36">
        <f t="shared" ref="M452" si="826">H452*1.15%</f>
        <v>632.5</v>
      </c>
      <c r="N452" s="36">
        <v>1672</v>
      </c>
      <c r="O452" s="36">
        <f>H452*7.09%</f>
        <v>3899.5</v>
      </c>
      <c r="P452" s="36">
        <f>K452+L452+M452+N452+O452</f>
        <v>11687.5</v>
      </c>
      <c r="Q452" s="36">
        <f t="shared" si="688"/>
        <v>0</v>
      </c>
      <c r="R452" s="36">
        <f>I452+K452+N452+Q452</f>
        <v>5810.18</v>
      </c>
      <c r="S452" s="36">
        <f>L452+M452+O452</f>
        <v>8437</v>
      </c>
      <c r="T452" s="36">
        <f>H452-R452</f>
        <v>49189.82</v>
      </c>
    </row>
    <row r="453" spans="1:20" s="5" customFormat="1" ht="20.100000000000001" customHeight="1" x14ac:dyDescent="0.3">
      <c r="A453" s="24" t="s">
        <v>478</v>
      </c>
      <c r="B453" s="10"/>
      <c r="C453" s="10"/>
      <c r="D453" s="10"/>
      <c r="E453" s="10"/>
      <c r="F453" s="23"/>
      <c r="G453" s="23"/>
      <c r="H453" s="10"/>
      <c r="I453" s="10"/>
      <c r="J453" s="10"/>
      <c r="K453" s="10"/>
      <c r="L453" s="33"/>
      <c r="M453" s="33"/>
      <c r="N453" s="10"/>
      <c r="O453" s="10"/>
      <c r="P453" s="10"/>
      <c r="Q453" s="10"/>
      <c r="R453" s="10"/>
      <c r="S453" s="10"/>
      <c r="T453" s="10"/>
    </row>
    <row r="454" spans="1:20" s="5" customFormat="1" ht="20.100000000000001" customHeight="1" x14ac:dyDescent="0.25">
      <c r="A454" s="64">
        <v>368</v>
      </c>
      <c r="B454" s="59" t="s">
        <v>477</v>
      </c>
      <c r="C454" s="60" t="s">
        <v>354</v>
      </c>
      <c r="D454" s="61" t="s">
        <v>21</v>
      </c>
      <c r="E454" s="64" t="s">
        <v>123</v>
      </c>
      <c r="F454" s="13">
        <v>45139</v>
      </c>
      <c r="G454" s="13">
        <v>45323</v>
      </c>
      <c r="H454" s="63">
        <v>131000</v>
      </c>
      <c r="I454" s="63">
        <v>19397.34</v>
      </c>
      <c r="J454" s="63">
        <v>0</v>
      </c>
      <c r="K454" s="63">
        <v>3759.7</v>
      </c>
      <c r="L454" s="63">
        <v>9301</v>
      </c>
      <c r="M454" s="63">
        <v>860.29</v>
      </c>
      <c r="N454" s="63">
        <v>3982.4</v>
      </c>
      <c r="O454" s="63">
        <v>9287.9</v>
      </c>
      <c r="P454" s="63">
        <f>K454+L454+M454+N454+O454</f>
        <v>27191.29</v>
      </c>
      <c r="Q454" s="63">
        <v>0</v>
      </c>
      <c r="R454" s="63">
        <f>I454+K454+N454+Q454</f>
        <v>27139.439999999999</v>
      </c>
      <c r="S454" s="63">
        <f>L454+M454+O454</f>
        <v>19449.189999999999</v>
      </c>
      <c r="T454" s="63">
        <f>H454-R454</f>
        <v>103860.56</v>
      </c>
    </row>
    <row r="455" spans="1:20" s="1" customFormat="1" ht="24.95" customHeight="1" x14ac:dyDescent="0.25">
      <c r="A455" s="75"/>
      <c r="B455" s="75"/>
      <c r="C455" s="75"/>
      <c r="D455" s="75"/>
      <c r="E455" s="75"/>
      <c r="F455" s="75"/>
      <c r="G455" s="75"/>
      <c r="H455" s="49">
        <f>SUM(H17:H454)</f>
        <v>26446500</v>
      </c>
      <c r="I455" s="49">
        <f>SUM(I18:I454)</f>
        <v>2273775.4700000002</v>
      </c>
      <c r="J455" s="49">
        <v>0</v>
      </c>
      <c r="K455" s="49">
        <f>SUM(K18:K454)</f>
        <v>759014.55</v>
      </c>
      <c r="L455" s="49">
        <f>SUM(L18:L454)</f>
        <v>1877701.5</v>
      </c>
      <c r="M455" s="49">
        <f>SUM(M18:M454)</f>
        <v>263363.48</v>
      </c>
      <c r="N455" s="49">
        <f>SUM(N18:N454)</f>
        <v>803973.6</v>
      </c>
      <c r="O455" s="49">
        <f t="shared" ref="O455:Q455" si="827">SUM(O17:O454)</f>
        <v>1875056.85</v>
      </c>
      <c r="P455" s="49">
        <f>SUM(P17:P454)</f>
        <v>5579109.9800000004</v>
      </c>
      <c r="Q455" s="49">
        <f t="shared" si="827"/>
        <v>1283887.44</v>
      </c>
      <c r="R455" s="49">
        <f>SUM(R17:R454)</f>
        <v>5120651.0599999996</v>
      </c>
      <c r="S455" s="49">
        <f>SUM(S17:S454)</f>
        <v>4016121.83</v>
      </c>
      <c r="T455" s="49">
        <f>SUM(T17:T454)</f>
        <v>21325848.940000001</v>
      </c>
    </row>
    <row r="456" spans="1:20" ht="30" customHeight="1" x14ac:dyDescent="0.25">
      <c r="L456" s="3"/>
      <c r="P456" s="3"/>
      <c r="S456" s="3"/>
    </row>
    <row r="457" spans="1:20" ht="24.95" customHeight="1" x14ac:dyDescent="0.25">
      <c r="J457" s="6"/>
      <c r="L457" s="3"/>
      <c r="P457" s="3"/>
      <c r="S457" s="3"/>
    </row>
    <row r="458" spans="1:20" ht="24.95" customHeight="1" x14ac:dyDescent="0.25">
      <c r="J458" s="6"/>
    </row>
    <row r="459" spans="1:20" ht="24.95" customHeight="1" x14ac:dyDescent="0.25">
      <c r="J459" s="6"/>
    </row>
    <row r="460" spans="1:20" ht="23.25" customHeight="1" x14ac:dyDescent="0.25">
      <c r="J460" s="6"/>
    </row>
    <row r="461" spans="1:20" ht="24.95" customHeight="1" x14ac:dyDescent="0.25">
      <c r="J461" s="6"/>
    </row>
    <row r="462" spans="1:20" ht="24.95" customHeight="1" x14ac:dyDescent="0.25">
      <c r="J462" s="6"/>
    </row>
    <row r="463" spans="1:20" ht="24.95" customHeight="1" x14ac:dyDescent="0.25">
      <c r="J463" s="6"/>
    </row>
    <row r="464" spans="1:20" ht="24.95" customHeight="1" x14ac:dyDescent="0.25">
      <c r="J464" s="6"/>
    </row>
    <row r="465" spans="10:15" ht="24.95" customHeight="1" x14ac:dyDescent="0.25">
      <c r="J465" s="6"/>
    </row>
    <row r="466" spans="10:15" ht="24.95" customHeight="1" x14ac:dyDescent="0.25"/>
    <row r="467" spans="10:15" ht="24.95" customHeight="1" x14ac:dyDescent="0.25">
      <c r="M467" s="27"/>
      <c r="O467" s="27"/>
    </row>
    <row r="468" spans="10:15" ht="24.95" customHeight="1" x14ac:dyDescent="0.25"/>
    <row r="469" spans="10:15" ht="24.95" customHeight="1" x14ac:dyDescent="0.25"/>
    <row r="470" spans="10:15" ht="24.95" customHeight="1" x14ac:dyDescent="0.25"/>
    <row r="471" spans="10:15" ht="24.95" customHeight="1" x14ac:dyDescent="0.25"/>
    <row r="472" spans="10:15" ht="24.95" customHeight="1" x14ac:dyDescent="0.25"/>
    <row r="473" spans="10:15" ht="24.95" customHeight="1" x14ac:dyDescent="0.25"/>
    <row r="474" spans="10:15" ht="24.95" customHeight="1" x14ac:dyDescent="0.25"/>
    <row r="475" spans="10:15" ht="24.95" customHeight="1" x14ac:dyDescent="0.25"/>
    <row r="476" spans="10:15" ht="24.95" customHeight="1" x14ac:dyDescent="0.25"/>
    <row r="477" spans="10:15" ht="24.95" customHeight="1" x14ac:dyDescent="0.25"/>
    <row r="478" spans="10:15" ht="24.95" customHeight="1" x14ac:dyDescent="0.25"/>
    <row r="479" spans="10:15" ht="24.95" customHeight="1" x14ac:dyDescent="0.25"/>
    <row r="480" spans="10:15" ht="24.95" customHeight="1" x14ac:dyDescent="0.25"/>
    <row r="481" ht="24.95" customHeight="1" x14ac:dyDescent="0.25"/>
    <row r="482" ht="24.95" customHeight="1" x14ac:dyDescent="0.25"/>
    <row r="483" ht="24.95" customHeight="1" x14ac:dyDescent="0.25"/>
    <row r="484" ht="24.95" customHeight="1" x14ac:dyDescent="0.25"/>
    <row r="485" ht="24.95" customHeight="1" x14ac:dyDescent="0.25"/>
    <row r="486" ht="24.95" customHeight="1" x14ac:dyDescent="0.25"/>
    <row r="487" ht="24.95" customHeight="1" x14ac:dyDescent="0.25"/>
    <row r="488" ht="24.95" customHeight="1" x14ac:dyDescent="0.25"/>
    <row r="489" ht="24.95" customHeight="1" x14ac:dyDescent="0.25"/>
    <row r="490" ht="24.95" customHeight="1" x14ac:dyDescent="0.25"/>
    <row r="491" ht="24.95" customHeight="1" x14ac:dyDescent="0.25"/>
    <row r="492" ht="24.95" customHeight="1" x14ac:dyDescent="0.25"/>
    <row r="493" ht="24.95" customHeight="1" x14ac:dyDescent="0.25"/>
    <row r="494" ht="24.95" customHeight="1" x14ac:dyDescent="0.25"/>
    <row r="495" ht="24.95" customHeight="1" x14ac:dyDescent="0.25"/>
    <row r="496" ht="24.95" customHeight="1" x14ac:dyDescent="0.25"/>
    <row r="497" ht="24.95" customHeight="1" x14ac:dyDescent="0.25"/>
    <row r="498" ht="24.95" customHeight="1" x14ac:dyDescent="0.25"/>
    <row r="499" ht="24.95" customHeight="1" x14ac:dyDescent="0.25"/>
    <row r="500" ht="24.95" customHeight="1" x14ac:dyDescent="0.25"/>
    <row r="501" ht="24.95" customHeight="1" x14ac:dyDescent="0.25"/>
    <row r="502" ht="24.95" customHeight="1" x14ac:dyDescent="0.25"/>
    <row r="503" ht="24.95" customHeight="1" x14ac:dyDescent="0.25"/>
    <row r="504" ht="24.95" customHeight="1" x14ac:dyDescent="0.25"/>
    <row r="505" ht="24.95" customHeight="1" x14ac:dyDescent="0.25"/>
    <row r="506" ht="24.95" customHeight="1" x14ac:dyDescent="0.25"/>
    <row r="507" ht="24.95" customHeight="1" x14ac:dyDescent="0.25"/>
    <row r="508" ht="24.95" customHeight="1" x14ac:dyDescent="0.25"/>
    <row r="509" ht="24.95" customHeight="1" x14ac:dyDescent="0.25"/>
    <row r="510" ht="24.95" customHeight="1" x14ac:dyDescent="0.25"/>
    <row r="511" ht="24.95" customHeight="1" x14ac:dyDescent="0.25"/>
    <row r="512" ht="24.95" customHeight="1" x14ac:dyDescent="0.25"/>
    <row r="513" ht="24.95" customHeight="1" x14ac:dyDescent="0.25"/>
    <row r="514" ht="24.95" customHeight="1" x14ac:dyDescent="0.25"/>
    <row r="515" ht="24.95" customHeight="1" x14ac:dyDescent="0.25"/>
    <row r="516" ht="24.95" customHeight="1" x14ac:dyDescent="0.25"/>
    <row r="517" ht="24.95" customHeight="1" x14ac:dyDescent="0.25"/>
    <row r="518" ht="24.95" customHeight="1" x14ac:dyDescent="0.25"/>
    <row r="519" ht="24.95" customHeight="1" x14ac:dyDescent="0.25"/>
    <row r="520" ht="24.95" customHeight="1" x14ac:dyDescent="0.25"/>
    <row r="521" ht="24.95" customHeight="1" x14ac:dyDescent="0.25"/>
    <row r="522" ht="24.95" customHeight="1" x14ac:dyDescent="0.25"/>
    <row r="523" ht="24.95" customHeight="1" x14ac:dyDescent="0.25"/>
    <row r="524" ht="24.95" customHeight="1" x14ac:dyDescent="0.25"/>
    <row r="525" ht="24.95" customHeight="1" x14ac:dyDescent="0.25"/>
    <row r="526" ht="24.95" customHeight="1" x14ac:dyDescent="0.25"/>
    <row r="527" ht="24.95" customHeight="1" x14ac:dyDescent="0.25"/>
    <row r="528" ht="24.95" customHeight="1" x14ac:dyDescent="0.25"/>
    <row r="529" ht="24.95" customHeight="1" x14ac:dyDescent="0.25"/>
    <row r="530" ht="24.95" customHeight="1" x14ac:dyDescent="0.25"/>
    <row r="531" ht="24.95" customHeight="1" x14ac:dyDescent="0.25"/>
    <row r="532" ht="24.95" customHeight="1" x14ac:dyDescent="0.25"/>
    <row r="533" ht="24.95" customHeight="1" x14ac:dyDescent="0.25"/>
    <row r="534" ht="24.95" customHeight="1" x14ac:dyDescent="0.25"/>
    <row r="535" ht="24.95" customHeight="1" x14ac:dyDescent="0.25"/>
    <row r="536" ht="24.95" customHeight="1" x14ac:dyDescent="0.25"/>
    <row r="537" ht="24.95" customHeight="1" x14ac:dyDescent="0.25"/>
    <row r="538" ht="24.95" customHeight="1" x14ac:dyDescent="0.25"/>
  </sheetData>
  <mergeCells count="25">
    <mergeCell ref="S15:S16"/>
    <mergeCell ref="A14:A16"/>
    <mergeCell ref="B14:B16"/>
    <mergeCell ref="J14:J16"/>
    <mergeCell ref="C14:C16"/>
    <mergeCell ref="P15:P16"/>
    <mergeCell ref="K14:P14"/>
    <mergeCell ref="D14:D16"/>
    <mergeCell ref="E14:E16"/>
    <mergeCell ref="A455:G455"/>
    <mergeCell ref="A6:T7"/>
    <mergeCell ref="A8:T8"/>
    <mergeCell ref="A9:T9"/>
    <mergeCell ref="R14:S14"/>
    <mergeCell ref="T14:T16"/>
    <mergeCell ref="K15:L15"/>
    <mergeCell ref="M15:M16"/>
    <mergeCell ref="N15:O15"/>
    <mergeCell ref="R15:R16"/>
    <mergeCell ref="H14:H16"/>
    <mergeCell ref="I14:I16"/>
    <mergeCell ref="A12:T12"/>
    <mergeCell ref="F14:G15"/>
    <mergeCell ref="A10:T10"/>
    <mergeCell ref="A13:T13"/>
  </mergeCells>
  <conditionalFormatting sqref="A1:A1048576">
    <cfRule type="duplicateValues" dxfId="0" priority="1"/>
  </conditionalFormatting>
  <printOptions horizontalCentered="1"/>
  <pageMargins left="0.15748031496062992" right="0.19685039370078741" top="0.27559055118110237" bottom="0.19685039370078741" header="0.27559055118110237" footer="0.11811023622047245"/>
  <pageSetup paperSize="5" scale="44" fitToHeight="20" orientation="landscape" r:id="rId1"/>
  <headerFooter>
    <oddFooter>&amp;R&amp;"Malgun Gothic Semilight,Regular"&amp;10Página &amp;"Malgun Gothic Semilight,Bold"&amp;P&amp;"Malgun Gothic Semilight,Regular" de &amp;"Malgun Gothic Semilight,Bold"&amp;N</oddFooter>
  </headerFooter>
  <rowBreaks count="1" manualBreakCount="1">
    <brk id="457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Sheet1</vt:lpstr>
      <vt:lpstr>Sheet1!Área_de_impresión</vt:lpstr>
      <vt:lpstr>Sheet1!Títulos_a_imprimir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Rodssebel Michael Acevedo Mojica</dc:creator>
  <cp:lastModifiedBy>Teofila Encarnacion Quevedo</cp:lastModifiedBy>
  <cp:lastPrinted>2023-09-04T15:13:59Z</cp:lastPrinted>
  <dcterms:created xsi:type="dcterms:W3CDTF">2017-09-27T15:04:47Z</dcterms:created>
  <dcterms:modified xsi:type="dcterms:W3CDTF">2023-09-04T16:40:05Z</dcterms:modified>
</cp:coreProperties>
</file>