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lyn.mirabal.INABIE\Desktop\NOMINA TRANSPARENCIA 2022-2023\TRANSPARENCIA 2023\ABRIL 2023\"/>
    </mc:Choice>
  </mc:AlternateContent>
  <xr:revisionPtr revIDLastSave="0" documentId="8_{02233735-0EA9-4E3E-AA80-386796BB5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Sheet1!$B$1:$B$535</definedName>
    <definedName name="_xlnm.Print_Area" localSheetId="0">Sheet1!$A$1:$T$454</definedName>
    <definedName name="DATOS">#REF!</definedName>
    <definedName name="DATOSS">#REF!</definedName>
    <definedName name="_xlnm.Print_Titles" localSheetId="0">Sheet1!$1:$16</definedName>
  </definedNames>
  <calcPr calcId="191028" fullPrecision="0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2" i="1" l="1"/>
  <c r="I452" i="1"/>
  <c r="M19" i="1"/>
  <c r="M449" i="1"/>
  <c r="M446" i="1"/>
  <c r="M444" i="1"/>
  <c r="M443" i="1"/>
  <c r="M441" i="1"/>
  <c r="M440" i="1"/>
  <c r="M437" i="1"/>
  <c r="M429" i="1"/>
  <c r="M426" i="1"/>
  <c r="M425" i="1"/>
  <c r="M420" i="1"/>
  <c r="M419" i="1"/>
  <c r="M418" i="1"/>
  <c r="M416" i="1"/>
  <c r="M415" i="1"/>
  <c r="M412" i="1"/>
  <c r="M408" i="1"/>
  <c r="M407" i="1"/>
  <c r="M406" i="1"/>
  <c r="M401" i="1"/>
  <c r="M399" i="1"/>
  <c r="M398" i="1"/>
  <c r="M395" i="1"/>
  <c r="M394" i="1"/>
  <c r="M393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6" i="1"/>
  <c r="M365" i="1"/>
  <c r="M364" i="1"/>
  <c r="M363" i="1"/>
  <c r="M362" i="1"/>
  <c r="M361" i="1"/>
  <c r="M358" i="1"/>
  <c r="M357" i="1"/>
  <c r="M356" i="1"/>
  <c r="M355" i="1"/>
  <c r="M354" i="1"/>
  <c r="M349" i="1"/>
  <c r="M344" i="1"/>
  <c r="M343" i="1"/>
  <c r="M338" i="1"/>
  <c r="M337" i="1"/>
  <c r="M327" i="1"/>
  <c r="M326" i="1"/>
  <c r="M325" i="1"/>
  <c r="M322" i="1"/>
  <c r="M321" i="1"/>
  <c r="M320" i="1"/>
  <c r="M317" i="1"/>
  <c r="M313" i="1"/>
  <c r="M311" i="1"/>
  <c r="M304" i="1"/>
  <c r="M303" i="1"/>
  <c r="M301" i="1"/>
  <c r="M300" i="1"/>
  <c r="M299" i="1"/>
  <c r="M298" i="1"/>
  <c r="M297" i="1"/>
  <c r="M296" i="1"/>
  <c r="M293" i="1"/>
  <c r="M292" i="1"/>
  <c r="M291" i="1"/>
  <c r="M289" i="1"/>
  <c r="M288" i="1"/>
  <c r="M287" i="1"/>
  <c r="M286" i="1"/>
  <c r="M285" i="1"/>
  <c r="M284" i="1"/>
  <c r="M283" i="1"/>
  <c r="M282" i="1"/>
  <c r="M281" i="1"/>
  <c r="M280" i="1"/>
  <c r="M279" i="1"/>
  <c r="M275" i="1"/>
  <c r="M274" i="1"/>
  <c r="M273" i="1"/>
  <c r="M272" i="1"/>
  <c r="M270" i="1"/>
  <c r="M269" i="1"/>
  <c r="M268" i="1"/>
  <c r="M267" i="1"/>
  <c r="M266" i="1"/>
  <c r="M265" i="1"/>
  <c r="M264" i="1"/>
  <c r="M262" i="1"/>
  <c r="M255" i="1"/>
  <c r="M253" i="1"/>
  <c r="M252" i="1"/>
  <c r="M251" i="1"/>
  <c r="M250" i="1"/>
  <c r="M249" i="1"/>
  <c r="M248" i="1"/>
  <c r="M247" i="1"/>
  <c r="M245" i="1"/>
  <c r="M236" i="1"/>
  <c r="M231" i="1"/>
  <c r="M220" i="1"/>
  <c r="M217" i="1"/>
  <c r="M212" i="1"/>
  <c r="M211" i="1"/>
  <c r="M201" i="1"/>
  <c r="M198" i="1"/>
  <c r="M188" i="1"/>
  <c r="M184" i="1"/>
  <c r="M175" i="1"/>
  <c r="M174" i="1"/>
  <c r="M172" i="1"/>
  <c r="M171" i="1"/>
  <c r="M169" i="1"/>
  <c r="M168" i="1"/>
  <c r="M166" i="1"/>
  <c r="M165" i="1"/>
  <c r="M164" i="1"/>
  <c r="M163" i="1"/>
  <c r="M162" i="1"/>
  <c r="M161" i="1"/>
  <c r="M160" i="1"/>
  <c r="M159" i="1"/>
  <c r="M158" i="1"/>
  <c r="M156" i="1"/>
  <c r="M155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7" i="1"/>
  <c r="M126" i="1"/>
  <c r="M125" i="1"/>
  <c r="M124" i="1"/>
  <c r="M123" i="1"/>
  <c r="M122" i="1"/>
  <c r="M121" i="1"/>
  <c r="M120" i="1"/>
  <c r="M119" i="1"/>
  <c r="M115" i="1"/>
  <c r="M111" i="1"/>
  <c r="M107" i="1"/>
  <c r="M106" i="1"/>
  <c r="M105" i="1"/>
  <c r="M102" i="1"/>
  <c r="M96" i="1"/>
  <c r="M95" i="1"/>
  <c r="M94" i="1"/>
  <c r="M92" i="1"/>
  <c r="M90" i="1"/>
  <c r="M86" i="1"/>
  <c r="M85" i="1"/>
  <c r="M84" i="1"/>
  <c r="M83" i="1"/>
  <c r="M82" i="1"/>
  <c r="M81" i="1"/>
  <c r="M80" i="1"/>
  <c r="M78" i="1"/>
  <c r="M77" i="1"/>
  <c r="M76" i="1"/>
  <c r="M75" i="1"/>
  <c r="M74" i="1"/>
  <c r="M71" i="1"/>
  <c r="M69" i="1"/>
  <c r="M68" i="1"/>
  <c r="M67" i="1"/>
  <c r="M66" i="1"/>
  <c r="M65" i="1"/>
  <c r="M63" i="1"/>
  <c r="M62" i="1"/>
  <c r="M61" i="1"/>
  <c r="M60" i="1"/>
  <c r="M58" i="1"/>
  <c r="M57" i="1"/>
  <c r="M48" i="1"/>
  <c r="M46" i="1"/>
  <c r="M45" i="1"/>
  <c r="M44" i="1"/>
  <c r="M43" i="1"/>
  <c r="M42" i="1"/>
  <c r="M41" i="1"/>
  <c r="M40" i="1"/>
  <c r="M34" i="1"/>
  <c r="M33" i="1"/>
  <c r="M32" i="1"/>
  <c r="M29" i="1"/>
  <c r="M27" i="1"/>
  <c r="M25" i="1"/>
  <c r="M24" i="1"/>
  <c r="M23" i="1"/>
  <c r="M20" i="1"/>
  <c r="S451" i="1"/>
  <c r="R451" i="1"/>
  <c r="P451" i="1"/>
  <c r="M452" i="1" l="1"/>
  <c r="T451" i="1"/>
  <c r="Q446" i="1"/>
  <c r="R446" i="1" s="1"/>
  <c r="T446" i="1" s="1"/>
  <c r="O446" i="1"/>
  <c r="Q444" i="1"/>
  <c r="R444" i="1" s="1"/>
  <c r="T444" i="1" s="1"/>
  <c r="O444" i="1"/>
  <c r="Q443" i="1"/>
  <c r="R443" i="1" s="1"/>
  <c r="T443" i="1" s="1"/>
  <c r="O443" i="1"/>
  <c r="Q394" i="1"/>
  <c r="R394" i="1" s="1"/>
  <c r="T394" i="1" s="1"/>
  <c r="O394" i="1"/>
  <c r="S435" i="1"/>
  <c r="Q435" i="1"/>
  <c r="R435" i="1" s="1"/>
  <c r="T435" i="1" s="1"/>
  <c r="P435" i="1"/>
  <c r="S438" i="1"/>
  <c r="Q438" i="1"/>
  <c r="R438" i="1" s="1"/>
  <c r="T438" i="1" s="1"/>
  <c r="P438" i="1"/>
  <c r="S439" i="1"/>
  <c r="Q439" i="1"/>
  <c r="R439" i="1" s="1"/>
  <c r="T439" i="1" s="1"/>
  <c r="P439" i="1"/>
  <c r="Q441" i="1"/>
  <c r="R441" i="1" s="1"/>
  <c r="T441" i="1" s="1"/>
  <c r="O441" i="1"/>
  <c r="Q440" i="1"/>
  <c r="R440" i="1" s="1"/>
  <c r="T440" i="1" s="1"/>
  <c r="O440" i="1"/>
  <c r="Q437" i="1"/>
  <c r="R437" i="1" s="1"/>
  <c r="T437" i="1" s="1"/>
  <c r="O437" i="1"/>
  <c r="S431" i="1"/>
  <c r="Q431" i="1"/>
  <c r="R431" i="1" s="1"/>
  <c r="T431" i="1" s="1"/>
  <c r="P431" i="1"/>
  <c r="S369" i="1"/>
  <c r="Q369" i="1"/>
  <c r="R369" i="1" s="1"/>
  <c r="T369" i="1" s="1"/>
  <c r="P369" i="1"/>
  <c r="Q54" i="1"/>
  <c r="O54" i="1"/>
  <c r="N54" i="1"/>
  <c r="L54" i="1"/>
  <c r="K54" i="1"/>
  <c r="Q52" i="1"/>
  <c r="O52" i="1"/>
  <c r="N52" i="1"/>
  <c r="L52" i="1"/>
  <c r="K52" i="1"/>
  <c r="Q326" i="1"/>
  <c r="R326" i="1" s="1"/>
  <c r="T326" i="1" s="1"/>
  <c r="O326" i="1"/>
  <c r="Q309" i="1"/>
  <c r="O309" i="1"/>
  <c r="N309" i="1"/>
  <c r="L309" i="1"/>
  <c r="K309" i="1"/>
  <c r="Q310" i="1"/>
  <c r="O310" i="1"/>
  <c r="N310" i="1"/>
  <c r="L310" i="1"/>
  <c r="K310" i="1"/>
  <c r="S448" i="1"/>
  <c r="Q448" i="1"/>
  <c r="R448" i="1" s="1"/>
  <c r="T448" i="1" s="1"/>
  <c r="P448" i="1"/>
  <c r="Q414" i="1"/>
  <c r="O414" i="1"/>
  <c r="N414" i="1"/>
  <c r="L414" i="1"/>
  <c r="K414" i="1"/>
  <c r="S413" i="1"/>
  <c r="Q413" i="1"/>
  <c r="R413" i="1" s="1"/>
  <c r="T413" i="1" s="1"/>
  <c r="P413" i="1"/>
  <c r="Q415" i="1"/>
  <c r="R415" i="1" s="1"/>
  <c r="T415" i="1" s="1"/>
  <c r="O415" i="1"/>
  <c r="S428" i="1"/>
  <c r="Q428" i="1"/>
  <c r="R428" i="1" s="1"/>
  <c r="T428" i="1" s="1"/>
  <c r="P428" i="1"/>
  <c r="Q429" i="1"/>
  <c r="R429" i="1" s="1"/>
  <c r="T429" i="1" s="1"/>
  <c r="O429" i="1"/>
  <c r="Q259" i="1"/>
  <c r="R299" i="1"/>
  <c r="T299" i="1" s="1"/>
  <c r="O299" i="1"/>
  <c r="S290" i="1"/>
  <c r="R290" i="1"/>
  <c r="T290" i="1" s="1"/>
  <c r="P290" i="1"/>
  <c r="R293" i="1"/>
  <c r="T293" i="1" s="1"/>
  <c r="O293" i="1"/>
  <c r="R291" i="1"/>
  <c r="T291" i="1" s="1"/>
  <c r="O291" i="1"/>
  <c r="S215" i="1"/>
  <c r="Q215" i="1"/>
  <c r="R215" i="1" s="1"/>
  <c r="T215" i="1" s="1"/>
  <c r="P215" i="1"/>
  <c r="S257" i="1"/>
  <c r="Q257" i="1"/>
  <c r="R257" i="1" s="1"/>
  <c r="T257" i="1" s="1"/>
  <c r="P257" i="1"/>
  <c r="S295" i="1"/>
  <c r="R289" i="1"/>
  <c r="T289" i="1" s="1"/>
  <c r="O289" i="1"/>
  <c r="Q327" i="1"/>
  <c r="R327" i="1" s="1"/>
  <c r="T327" i="1" s="1"/>
  <c r="O327" i="1"/>
  <c r="R282" i="1"/>
  <c r="T282" i="1" s="1"/>
  <c r="O282" i="1"/>
  <c r="R283" i="1"/>
  <c r="T283" i="1" s="1"/>
  <c r="O283" i="1"/>
  <c r="R284" i="1"/>
  <c r="T284" i="1" s="1"/>
  <c r="O284" i="1"/>
  <c r="R281" i="1"/>
  <c r="T281" i="1" s="1"/>
  <c r="O281" i="1"/>
  <c r="R285" i="1"/>
  <c r="T285" i="1" s="1"/>
  <c r="O285" i="1"/>
  <c r="R314" i="1"/>
  <c r="T314" i="1" s="1"/>
  <c r="Q321" i="1"/>
  <c r="R321" i="1" s="1"/>
  <c r="T321" i="1" s="1"/>
  <c r="O321" i="1"/>
  <c r="Q320" i="1"/>
  <c r="R320" i="1" s="1"/>
  <c r="T320" i="1" s="1"/>
  <c r="O320" i="1"/>
  <c r="Q274" i="1"/>
  <c r="R274" i="1" s="1"/>
  <c r="T274" i="1" s="1"/>
  <c r="O274" i="1"/>
  <c r="O20" i="1"/>
  <c r="O22" i="1"/>
  <c r="O23" i="1"/>
  <c r="O24" i="1"/>
  <c r="O25" i="1"/>
  <c r="O27" i="1"/>
  <c r="O29" i="1"/>
  <c r="O32" i="1"/>
  <c r="O33" i="1"/>
  <c r="O34" i="1"/>
  <c r="O40" i="1"/>
  <c r="O41" i="1"/>
  <c r="O42" i="1"/>
  <c r="O43" i="1"/>
  <c r="O44" i="1"/>
  <c r="O45" i="1"/>
  <c r="O46" i="1"/>
  <c r="O48" i="1"/>
  <c r="O49" i="1"/>
  <c r="O50" i="1"/>
  <c r="O57" i="1"/>
  <c r="O58" i="1"/>
  <c r="O60" i="1"/>
  <c r="O61" i="1"/>
  <c r="O62" i="1"/>
  <c r="O63" i="1"/>
  <c r="O64" i="1"/>
  <c r="O65" i="1"/>
  <c r="O66" i="1"/>
  <c r="O67" i="1"/>
  <c r="O68" i="1"/>
  <c r="O69" i="1"/>
  <c r="O70" i="1"/>
  <c r="O71" i="1"/>
  <c r="O73" i="1"/>
  <c r="O74" i="1"/>
  <c r="O75" i="1"/>
  <c r="O76" i="1"/>
  <c r="O77" i="1"/>
  <c r="O78" i="1"/>
  <c r="O80" i="1"/>
  <c r="O81" i="1"/>
  <c r="O82" i="1"/>
  <c r="O83" i="1"/>
  <c r="O84" i="1"/>
  <c r="O85" i="1"/>
  <c r="O86" i="1"/>
  <c r="O89" i="1"/>
  <c r="O90" i="1"/>
  <c r="O92" i="1"/>
  <c r="O94" i="1"/>
  <c r="O95" i="1"/>
  <c r="O96" i="1"/>
  <c r="O98" i="1"/>
  <c r="O99" i="1"/>
  <c r="O102" i="1"/>
  <c r="O103" i="1"/>
  <c r="O105" i="1"/>
  <c r="O106" i="1"/>
  <c r="O107" i="1"/>
  <c r="O108" i="1"/>
  <c r="O111" i="1"/>
  <c r="O114" i="1"/>
  <c r="O115" i="1"/>
  <c r="O117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9" i="1"/>
  <c r="O181" i="1"/>
  <c r="O183" i="1"/>
  <c r="O184" i="1"/>
  <c r="O188" i="1"/>
  <c r="O190" i="1"/>
  <c r="O192" i="1"/>
  <c r="O193" i="1"/>
  <c r="O194" i="1"/>
  <c r="O195" i="1"/>
  <c r="O196" i="1"/>
  <c r="O197" i="1"/>
  <c r="O198" i="1"/>
  <c r="O199" i="1"/>
  <c r="O200" i="1"/>
  <c r="O201" i="1"/>
  <c r="O202" i="1"/>
  <c r="O205" i="1"/>
  <c r="O206" i="1"/>
  <c r="O207" i="1"/>
  <c r="O208" i="1"/>
  <c r="O210" i="1"/>
  <c r="O211" i="1"/>
  <c r="O212" i="1"/>
  <c r="O213" i="1"/>
  <c r="O216" i="1"/>
  <c r="O217" i="1"/>
  <c r="O220" i="1"/>
  <c r="O222" i="1"/>
  <c r="O223" i="1"/>
  <c r="O224" i="1"/>
  <c r="O226" i="1"/>
  <c r="O227" i="1"/>
  <c r="O228" i="1"/>
  <c r="O230" i="1"/>
  <c r="O231" i="1"/>
  <c r="O233" i="1"/>
  <c r="O235" i="1"/>
  <c r="O236" i="1"/>
  <c r="O237" i="1"/>
  <c r="O240" i="1"/>
  <c r="O241" i="1"/>
  <c r="O243" i="1"/>
  <c r="O245" i="1"/>
  <c r="O247" i="1"/>
  <c r="O248" i="1"/>
  <c r="O249" i="1"/>
  <c r="O250" i="1"/>
  <c r="O251" i="1"/>
  <c r="O252" i="1"/>
  <c r="O253" i="1"/>
  <c r="O255" i="1"/>
  <c r="O261" i="1"/>
  <c r="O262" i="1"/>
  <c r="O264" i="1"/>
  <c r="O265" i="1"/>
  <c r="O266" i="1"/>
  <c r="O267" i="1"/>
  <c r="O268" i="1"/>
  <c r="O269" i="1"/>
  <c r="O270" i="1"/>
  <c r="O272" i="1"/>
  <c r="O273" i="1"/>
  <c r="O275" i="1"/>
  <c r="O279" i="1"/>
  <c r="O280" i="1"/>
  <c r="O286" i="1"/>
  <c r="O287" i="1"/>
  <c r="O288" i="1"/>
  <c r="O292" i="1"/>
  <c r="O341" i="1"/>
  <c r="O296" i="1"/>
  <c r="O297" i="1"/>
  <c r="O298" i="1"/>
  <c r="O300" i="1"/>
  <c r="O301" i="1"/>
  <c r="O302" i="1"/>
  <c r="O303" i="1"/>
  <c r="O304" i="1"/>
  <c r="O305" i="1"/>
  <c r="O306" i="1"/>
  <c r="O307" i="1"/>
  <c r="O308" i="1"/>
  <c r="O311" i="1"/>
  <c r="O313" i="1"/>
  <c r="O316" i="1"/>
  <c r="O317" i="1"/>
  <c r="O322" i="1"/>
  <c r="O325" i="1"/>
  <c r="O332" i="1"/>
  <c r="O333" i="1"/>
  <c r="O334" i="1"/>
  <c r="O335" i="1"/>
  <c r="O336" i="1"/>
  <c r="O337" i="1"/>
  <c r="O338" i="1"/>
  <c r="O343" i="1"/>
  <c r="O344" i="1"/>
  <c r="O349" i="1"/>
  <c r="O353" i="1"/>
  <c r="O354" i="1"/>
  <c r="O355" i="1"/>
  <c r="O91" i="1"/>
  <c r="O356" i="1"/>
  <c r="O357" i="1"/>
  <c r="O358" i="1"/>
  <c r="O361" i="1"/>
  <c r="O362" i="1"/>
  <c r="O363" i="1"/>
  <c r="O364" i="1"/>
  <c r="O365" i="1"/>
  <c r="O373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3" i="1"/>
  <c r="O395" i="1"/>
  <c r="O398" i="1"/>
  <c r="O399" i="1"/>
  <c r="O401" i="1"/>
  <c r="O406" i="1"/>
  <c r="O407" i="1"/>
  <c r="O408" i="1"/>
  <c r="O412" i="1"/>
  <c r="O416" i="1"/>
  <c r="O418" i="1"/>
  <c r="O419" i="1"/>
  <c r="O420" i="1"/>
  <c r="O425" i="1"/>
  <c r="O426" i="1"/>
  <c r="O449" i="1"/>
  <c r="Q253" i="1"/>
  <c r="N253" i="1"/>
  <c r="L253" i="1"/>
  <c r="K253" i="1"/>
  <c r="S400" i="1"/>
  <c r="Q400" i="1"/>
  <c r="R400" i="1" s="1"/>
  <c r="T400" i="1" s="1"/>
  <c r="P400" i="1"/>
  <c r="S424" i="1"/>
  <c r="Q424" i="1"/>
  <c r="R424" i="1" s="1"/>
  <c r="T424" i="1" s="1"/>
  <c r="P424" i="1"/>
  <c r="Q425" i="1"/>
  <c r="R425" i="1" s="1"/>
  <c r="T425" i="1" s="1"/>
  <c r="Q426" i="1"/>
  <c r="R426" i="1" s="1"/>
  <c r="T426" i="1" s="1"/>
  <c r="P409" i="1"/>
  <c r="S409" i="1"/>
  <c r="Q409" i="1"/>
  <c r="R409" i="1" s="1"/>
  <c r="T409" i="1" s="1"/>
  <c r="S405" i="1"/>
  <c r="Q405" i="1"/>
  <c r="R405" i="1" s="1"/>
  <c r="T405" i="1" s="1"/>
  <c r="P405" i="1"/>
  <c r="Q408" i="1"/>
  <c r="R408" i="1" s="1"/>
  <c r="T408" i="1" s="1"/>
  <c r="Q407" i="1"/>
  <c r="R407" i="1" s="1"/>
  <c r="T407" i="1" s="1"/>
  <c r="Q420" i="1"/>
  <c r="R420" i="1" s="1"/>
  <c r="T420" i="1" s="1"/>
  <c r="Q419" i="1"/>
  <c r="R419" i="1" s="1"/>
  <c r="T419" i="1" s="1"/>
  <c r="Q418" i="1"/>
  <c r="R418" i="1" s="1"/>
  <c r="T418" i="1" s="1"/>
  <c r="R33" i="1"/>
  <c r="T33" i="1" s="1"/>
  <c r="N32" i="1"/>
  <c r="L32" i="1"/>
  <c r="K32" i="1"/>
  <c r="Q174" i="1"/>
  <c r="N174" i="1"/>
  <c r="L174" i="1"/>
  <c r="K174" i="1"/>
  <c r="Q412" i="1"/>
  <c r="R412" i="1" s="1"/>
  <c r="T412" i="1" s="1"/>
  <c r="S59" i="1"/>
  <c r="R59" i="1"/>
  <c r="T59" i="1" s="1"/>
  <c r="P59" i="1"/>
  <c r="N24" i="1"/>
  <c r="L24" i="1"/>
  <c r="K24" i="1"/>
  <c r="S444" i="1" l="1"/>
  <c r="S446" i="1"/>
  <c r="P443" i="1"/>
  <c r="P446" i="1"/>
  <c r="S443" i="1"/>
  <c r="S394" i="1"/>
  <c r="P444" i="1"/>
  <c r="P394" i="1"/>
  <c r="S440" i="1"/>
  <c r="S437" i="1"/>
  <c r="S441" i="1"/>
  <c r="P441" i="1"/>
  <c r="P440" i="1"/>
  <c r="P437" i="1"/>
  <c r="P54" i="1"/>
  <c r="R54" i="1"/>
  <c r="T54" i="1" s="1"/>
  <c r="S54" i="1"/>
  <c r="S309" i="1"/>
  <c r="S52" i="1"/>
  <c r="S326" i="1"/>
  <c r="R52" i="1"/>
  <c r="T52" i="1" s="1"/>
  <c r="P52" i="1"/>
  <c r="S414" i="1"/>
  <c r="P326" i="1"/>
  <c r="R309" i="1"/>
  <c r="T309" i="1" s="1"/>
  <c r="R310" i="1"/>
  <c r="T310" i="1" s="1"/>
  <c r="S310" i="1"/>
  <c r="P309" i="1"/>
  <c r="P310" i="1"/>
  <c r="R414" i="1"/>
  <c r="T414" i="1" s="1"/>
  <c r="S415" i="1"/>
  <c r="P415" i="1"/>
  <c r="P414" i="1"/>
  <c r="P429" i="1"/>
  <c r="S429" i="1"/>
  <c r="S291" i="1"/>
  <c r="P291" i="1"/>
  <c r="S299" i="1"/>
  <c r="S293" i="1"/>
  <c r="P299" i="1"/>
  <c r="P293" i="1"/>
  <c r="P284" i="1"/>
  <c r="S321" i="1"/>
  <c r="S284" i="1"/>
  <c r="S327" i="1"/>
  <c r="P321" i="1"/>
  <c r="S320" i="1"/>
  <c r="S281" i="1"/>
  <c r="S283" i="1"/>
  <c r="P327" i="1"/>
  <c r="S282" i="1"/>
  <c r="S289" i="1"/>
  <c r="S285" i="1"/>
  <c r="P289" i="1"/>
  <c r="P282" i="1"/>
  <c r="P283" i="1"/>
  <c r="P281" i="1"/>
  <c r="P285" i="1"/>
  <c r="P320" i="1"/>
  <c r="S274" i="1"/>
  <c r="P274" i="1"/>
  <c r="S253" i="1"/>
  <c r="R253" i="1"/>
  <c r="T253" i="1" s="1"/>
  <c r="P253" i="1"/>
  <c r="S426" i="1"/>
  <c r="S425" i="1"/>
  <c r="S418" i="1"/>
  <c r="P425" i="1"/>
  <c r="P426" i="1"/>
  <c r="R32" i="1"/>
  <c r="T32" i="1" s="1"/>
  <c r="S408" i="1"/>
  <c r="S407" i="1"/>
  <c r="P408" i="1"/>
  <c r="P407" i="1"/>
  <c r="P419" i="1"/>
  <c r="S174" i="1"/>
  <c r="S33" i="1"/>
  <c r="S420" i="1"/>
  <c r="P420" i="1"/>
  <c r="S419" i="1"/>
  <c r="P418" i="1"/>
  <c r="S24" i="1"/>
  <c r="P33" i="1"/>
  <c r="S32" i="1"/>
  <c r="P32" i="1"/>
  <c r="P24" i="1"/>
  <c r="R24" i="1"/>
  <c r="T24" i="1" s="1"/>
  <c r="R174" i="1"/>
  <c r="T174" i="1" s="1"/>
  <c r="S412" i="1"/>
  <c r="P174" i="1"/>
  <c r="P412" i="1"/>
  <c r="L145" i="1"/>
  <c r="L144" i="1"/>
  <c r="Q49" i="1" l="1"/>
  <c r="N49" i="1"/>
  <c r="L49" i="1"/>
  <c r="K49" i="1"/>
  <c r="Q211" i="1"/>
  <c r="N211" i="1"/>
  <c r="L211" i="1"/>
  <c r="K211" i="1"/>
  <c r="Q273" i="1"/>
  <c r="N273" i="1"/>
  <c r="L273" i="1"/>
  <c r="K273" i="1"/>
  <c r="S49" i="1" l="1"/>
  <c r="R49" i="1"/>
  <c r="T49" i="1" s="1"/>
  <c r="R211" i="1"/>
  <c r="T211" i="1" s="1"/>
  <c r="S211" i="1"/>
  <c r="P49" i="1"/>
  <c r="P211" i="1"/>
  <c r="R273" i="1"/>
  <c r="T273" i="1" s="1"/>
  <c r="S273" i="1"/>
  <c r="P273" i="1"/>
  <c r="Q255" i="1"/>
  <c r="N255" i="1"/>
  <c r="L255" i="1"/>
  <c r="K255" i="1"/>
  <c r="N252" i="1"/>
  <c r="L252" i="1"/>
  <c r="K252" i="1"/>
  <c r="Q395" i="1"/>
  <c r="R395" i="1" s="1"/>
  <c r="T395" i="1" s="1"/>
  <c r="N308" i="1"/>
  <c r="L308" i="1"/>
  <c r="K308" i="1"/>
  <c r="S375" i="1"/>
  <c r="Q375" i="1"/>
  <c r="R375" i="1" s="1"/>
  <c r="T375" i="1" s="1"/>
  <c r="P375" i="1"/>
  <c r="S433" i="1"/>
  <c r="Q433" i="1"/>
  <c r="R433" i="1" s="1"/>
  <c r="T433" i="1" s="1"/>
  <c r="P433" i="1"/>
  <c r="R308" i="1" l="1"/>
  <c r="T308" i="1" s="1"/>
  <c r="R252" i="1"/>
  <c r="T252" i="1" s="1"/>
  <c r="P395" i="1"/>
  <c r="S255" i="1"/>
  <c r="S252" i="1"/>
  <c r="R255" i="1"/>
  <c r="T255" i="1" s="1"/>
  <c r="P255" i="1"/>
  <c r="P252" i="1"/>
  <c r="S308" i="1"/>
  <c r="S395" i="1"/>
  <c r="P308" i="1"/>
  <c r="Q325" i="1"/>
  <c r="R325" i="1" s="1"/>
  <c r="T325" i="1" s="1"/>
  <c r="Q307" i="1"/>
  <c r="N307" i="1"/>
  <c r="L307" i="1"/>
  <c r="K307" i="1"/>
  <c r="Q306" i="1"/>
  <c r="N306" i="1"/>
  <c r="L306" i="1"/>
  <c r="K306" i="1"/>
  <c r="Q399" i="1"/>
  <c r="R399" i="1" s="1"/>
  <c r="T399" i="1" s="1"/>
  <c r="Q416" i="1"/>
  <c r="R416" i="1" s="1"/>
  <c r="T416" i="1" s="1"/>
  <c r="Q401" i="1"/>
  <c r="R401" i="1" s="1"/>
  <c r="T401" i="1" s="1"/>
  <c r="Q398" i="1"/>
  <c r="R398" i="1" s="1"/>
  <c r="T398" i="1" s="1"/>
  <c r="Q389" i="1"/>
  <c r="R389" i="1" s="1"/>
  <c r="T389" i="1" s="1"/>
  <c r="Q388" i="1"/>
  <c r="R388" i="1" s="1"/>
  <c r="T388" i="1" s="1"/>
  <c r="R313" i="1"/>
  <c r="T313" i="1" s="1"/>
  <c r="S411" i="1"/>
  <c r="R411" i="1"/>
  <c r="T411" i="1" s="1"/>
  <c r="P411" i="1"/>
  <c r="Q406" i="1"/>
  <c r="R406" i="1" s="1"/>
  <c r="T406" i="1" s="1"/>
  <c r="S277" i="1"/>
  <c r="Q277" i="1"/>
  <c r="R277" i="1" s="1"/>
  <c r="T277" i="1" s="1"/>
  <c r="P277" i="1"/>
  <c r="S324" i="1"/>
  <c r="Q324" i="1"/>
  <c r="R324" i="1" s="1"/>
  <c r="T324" i="1" s="1"/>
  <c r="P324" i="1"/>
  <c r="N316" i="1"/>
  <c r="L316" i="1"/>
  <c r="K316" i="1"/>
  <c r="N373" i="1"/>
  <c r="L373" i="1"/>
  <c r="K373" i="1"/>
  <c r="S307" i="1" l="1"/>
  <c r="S325" i="1"/>
  <c r="P325" i="1"/>
  <c r="S399" i="1"/>
  <c r="R307" i="1"/>
  <c r="T307" i="1" s="1"/>
  <c r="P307" i="1"/>
  <c r="R306" i="1"/>
  <c r="T306" i="1" s="1"/>
  <c r="S306" i="1"/>
  <c r="P306" i="1"/>
  <c r="S389" i="1"/>
  <c r="P416" i="1"/>
  <c r="P399" i="1"/>
  <c r="R373" i="1"/>
  <c r="T373" i="1" s="1"/>
  <c r="S416" i="1"/>
  <c r="S401" i="1"/>
  <c r="P401" i="1"/>
  <c r="S313" i="1"/>
  <c r="S398" i="1"/>
  <c r="S388" i="1"/>
  <c r="P398" i="1"/>
  <c r="P389" i="1"/>
  <c r="P388" i="1"/>
  <c r="P406" i="1"/>
  <c r="P313" i="1"/>
  <c r="S406" i="1"/>
  <c r="R316" i="1"/>
  <c r="T316" i="1" s="1"/>
  <c r="S316" i="1"/>
  <c r="P316" i="1"/>
  <c r="S373" i="1"/>
  <c r="P373" i="1"/>
  <c r="Q364" i="1" l="1"/>
  <c r="N364" i="1"/>
  <c r="L364" i="1"/>
  <c r="K364" i="1"/>
  <c r="Q50" i="1"/>
  <c r="Q48" i="1"/>
  <c r="N48" i="1"/>
  <c r="L48" i="1"/>
  <c r="K48" i="1"/>
  <c r="Q172" i="1"/>
  <c r="N172" i="1"/>
  <c r="L172" i="1"/>
  <c r="K172" i="1"/>
  <c r="R95" i="1"/>
  <c r="T95" i="1" s="1"/>
  <c r="N305" i="1"/>
  <c r="L305" i="1"/>
  <c r="K305" i="1"/>
  <c r="Q171" i="1"/>
  <c r="N171" i="1"/>
  <c r="L171" i="1"/>
  <c r="K171" i="1"/>
  <c r="Q304" i="1"/>
  <c r="R304" i="1" s="1"/>
  <c r="T304" i="1" s="1"/>
  <c r="Q303" i="1"/>
  <c r="R303" i="1" s="1"/>
  <c r="T303" i="1" s="1"/>
  <c r="S323" i="1"/>
  <c r="Q323" i="1"/>
  <c r="R323" i="1" s="1"/>
  <c r="T323" i="1" s="1"/>
  <c r="P323" i="1"/>
  <c r="Q210" i="1"/>
  <c r="N210" i="1"/>
  <c r="L210" i="1"/>
  <c r="K210" i="1"/>
  <c r="Q68" i="1"/>
  <c r="N68" i="1"/>
  <c r="L68" i="1"/>
  <c r="K68" i="1"/>
  <c r="S359" i="1"/>
  <c r="R359" i="1"/>
  <c r="T359" i="1" s="1"/>
  <c r="P359" i="1"/>
  <c r="Q179" i="1"/>
  <c r="N179" i="1"/>
  <c r="L179" i="1"/>
  <c r="K179" i="1"/>
  <c r="N27" i="1"/>
  <c r="L27" i="1"/>
  <c r="K27" i="1"/>
  <c r="S26" i="1"/>
  <c r="R26" i="1"/>
  <c r="T26" i="1" s="1"/>
  <c r="P26" i="1"/>
  <c r="N249" i="1"/>
  <c r="L249" i="1"/>
  <c r="K249" i="1"/>
  <c r="K248" i="1"/>
  <c r="N248" i="1"/>
  <c r="L248" i="1"/>
  <c r="N228" i="1"/>
  <c r="L228" i="1"/>
  <c r="K228" i="1"/>
  <c r="N227" i="1"/>
  <c r="L227" i="1"/>
  <c r="K227" i="1"/>
  <c r="N23" i="1"/>
  <c r="L23" i="1"/>
  <c r="K23" i="1"/>
  <c r="S246" i="1"/>
  <c r="Q246" i="1"/>
  <c r="R246" i="1" s="1"/>
  <c r="T246" i="1" s="1"/>
  <c r="P246" i="1"/>
  <c r="N243" i="1"/>
  <c r="L243" i="1"/>
  <c r="K243" i="1"/>
  <c r="S244" i="1"/>
  <c r="R244" i="1"/>
  <c r="T244" i="1" s="1"/>
  <c r="P244" i="1"/>
  <c r="N183" i="1"/>
  <c r="L183" i="1"/>
  <c r="K183" i="1"/>
  <c r="N245" i="1"/>
  <c r="L245" i="1"/>
  <c r="K245" i="1"/>
  <c r="R107" i="1"/>
  <c r="T107" i="1" s="1"/>
  <c r="Q337" i="1"/>
  <c r="N337" i="1"/>
  <c r="L337" i="1"/>
  <c r="K337" i="1"/>
  <c r="Q233" i="1"/>
  <c r="N233" i="1"/>
  <c r="L233" i="1"/>
  <c r="K233" i="1"/>
  <c r="R34" i="1"/>
  <c r="T34" i="1" s="1"/>
  <c r="Q96" i="1"/>
  <c r="N96" i="1"/>
  <c r="L96" i="1"/>
  <c r="K96" i="1"/>
  <c r="N207" i="1"/>
  <c r="L207" i="1"/>
  <c r="K207" i="1"/>
  <c r="S346" i="1"/>
  <c r="R346" i="1"/>
  <c r="T346" i="1" s="1"/>
  <c r="P346" i="1"/>
  <c r="S31" i="1"/>
  <c r="Q31" i="1"/>
  <c r="R31" i="1" s="1"/>
  <c r="T31" i="1" s="1"/>
  <c r="P31" i="1"/>
  <c r="N170" i="1"/>
  <c r="L170" i="1"/>
  <c r="K170" i="1"/>
  <c r="S95" i="1" l="1"/>
  <c r="S305" i="1"/>
  <c r="R364" i="1"/>
  <c r="T364" i="1" s="1"/>
  <c r="S364" i="1"/>
  <c r="R48" i="1"/>
  <c r="T48" i="1" s="1"/>
  <c r="P364" i="1"/>
  <c r="S48" i="1"/>
  <c r="P48" i="1"/>
  <c r="R172" i="1"/>
  <c r="T172" i="1" s="1"/>
  <c r="S172" i="1"/>
  <c r="R171" i="1"/>
  <c r="T171" i="1" s="1"/>
  <c r="S303" i="1"/>
  <c r="P172" i="1"/>
  <c r="P95" i="1"/>
  <c r="R305" i="1"/>
  <c r="T305" i="1" s="1"/>
  <c r="P305" i="1"/>
  <c r="S304" i="1"/>
  <c r="S171" i="1"/>
  <c r="P171" i="1"/>
  <c r="R243" i="1"/>
  <c r="T243" i="1" s="1"/>
  <c r="P304" i="1"/>
  <c r="P303" i="1"/>
  <c r="R210" i="1"/>
  <c r="T210" i="1" s="1"/>
  <c r="S210" i="1"/>
  <c r="R248" i="1"/>
  <c r="T248" i="1" s="1"/>
  <c r="S243" i="1"/>
  <c r="S228" i="1"/>
  <c r="P27" i="1"/>
  <c r="S249" i="1"/>
  <c r="S27" i="1"/>
  <c r="R68" i="1"/>
  <c r="T68" i="1" s="1"/>
  <c r="S68" i="1"/>
  <c r="P210" i="1"/>
  <c r="R227" i="1"/>
  <c r="T227" i="1" s="1"/>
  <c r="R245" i="1"/>
  <c r="T245" i="1" s="1"/>
  <c r="S248" i="1"/>
  <c r="S227" i="1"/>
  <c r="P68" i="1"/>
  <c r="P243" i="1"/>
  <c r="S245" i="1"/>
  <c r="S23" i="1"/>
  <c r="R228" i="1"/>
  <c r="T228" i="1" s="1"/>
  <c r="R249" i="1"/>
  <c r="T249" i="1" s="1"/>
  <c r="S183" i="1"/>
  <c r="R27" i="1"/>
  <c r="T27" i="1" s="1"/>
  <c r="R179" i="1"/>
  <c r="T179" i="1" s="1"/>
  <c r="R183" i="1"/>
  <c r="T183" i="1" s="1"/>
  <c r="P245" i="1"/>
  <c r="R23" i="1"/>
  <c r="T23" i="1" s="1"/>
  <c r="S179" i="1"/>
  <c r="P179" i="1"/>
  <c r="P249" i="1"/>
  <c r="P248" i="1"/>
  <c r="P228" i="1"/>
  <c r="P227" i="1"/>
  <c r="P23" i="1"/>
  <c r="P183" i="1"/>
  <c r="P107" i="1"/>
  <c r="P34" i="1"/>
  <c r="R337" i="1"/>
  <c r="T337" i="1" s="1"/>
  <c r="S107" i="1"/>
  <c r="S337" i="1"/>
  <c r="P337" i="1"/>
  <c r="R96" i="1"/>
  <c r="T96" i="1" s="1"/>
  <c r="P170" i="1"/>
  <c r="S96" i="1"/>
  <c r="S170" i="1"/>
  <c r="S233" i="1"/>
  <c r="S207" i="1"/>
  <c r="R233" i="1"/>
  <c r="T233" i="1" s="1"/>
  <c r="P233" i="1"/>
  <c r="S34" i="1"/>
  <c r="P96" i="1"/>
  <c r="P207" i="1"/>
  <c r="R207" i="1"/>
  <c r="T207" i="1" s="1"/>
  <c r="R170" i="1"/>
  <c r="T170" i="1" s="1"/>
  <c r="Q190" i="1"/>
  <c r="N190" i="1"/>
  <c r="L190" i="1"/>
  <c r="K190" i="1"/>
  <c r="S177" i="1"/>
  <c r="R177" i="1"/>
  <c r="T177" i="1" s="1"/>
  <c r="P177" i="1"/>
  <c r="Q363" i="1"/>
  <c r="R363" i="1" s="1"/>
  <c r="T363" i="1" s="1"/>
  <c r="Q213" i="1"/>
  <c r="N213" i="1"/>
  <c r="L213" i="1"/>
  <c r="K213" i="1"/>
  <c r="S47" i="1"/>
  <c r="Q47" i="1"/>
  <c r="R47" i="1" s="1"/>
  <c r="T47" i="1" s="1"/>
  <c r="P47" i="1"/>
  <c r="N168" i="1"/>
  <c r="L168" i="1"/>
  <c r="K168" i="1"/>
  <c r="N167" i="1"/>
  <c r="L167" i="1"/>
  <c r="K167" i="1"/>
  <c r="Q166" i="1"/>
  <c r="N166" i="1"/>
  <c r="L166" i="1"/>
  <c r="K166" i="1"/>
  <c r="Q169" i="1"/>
  <c r="R169" i="1" s="1"/>
  <c r="T169" i="1" s="1"/>
  <c r="Q165" i="1"/>
  <c r="R165" i="1" s="1"/>
  <c r="T165" i="1" s="1"/>
  <c r="N205" i="1"/>
  <c r="L205" i="1"/>
  <c r="K205" i="1"/>
  <c r="Q206" i="1"/>
  <c r="N206" i="1"/>
  <c r="L206" i="1"/>
  <c r="K206" i="1"/>
  <c r="S204" i="1"/>
  <c r="Q204" i="1"/>
  <c r="R204" i="1" s="1"/>
  <c r="T204" i="1" s="1"/>
  <c r="P204" i="1"/>
  <c r="Q302" i="1"/>
  <c r="N302" i="1"/>
  <c r="L302" i="1"/>
  <c r="K302" i="1"/>
  <c r="Q301" i="1"/>
  <c r="N301" i="1"/>
  <c r="L301" i="1"/>
  <c r="K301" i="1"/>
  <c r="Q46" i="1"/>
  <c r="N46" i="1"/>
  <c r="L46" i="1"/>
  <c r="K46" i="1"/>
  <c r="N108" i="1"/>
  <c r="L108" i="1"/>
  <c r="K108" i="1"/>
  <c r="S213" i="1" l="1"/>
  <c r="S190" i="1"/>
  <c r="R168" i="1"/>
  <c r="T168" i="1" s="1"/>
  <c r="S301" i="1"/>
  <c r="R301" i="1"/>
  <c r="T301" i="1" s="1"/>
  <c r="R205" i="1"/>
  <c r="T205" i="1" s="1"/>
  <c r="S205" i="1"/>
  <c r="S168" i="1"/>
  <c r="R190" i="1"/>
  <c r="T190" i="1" s="1"/>
  <c r="R206" i="1"/>
  <c r="T206" i="1" s="1"/>
  <c r="S302" i="1"/>
  <c r="S206" i="1"/>
  <c r="P190" i="1"/>
  <c r="P363" i="1"/>
  <c r="R213" i="1"/>
  <c r="T213" i="1" s="1"/>
  <c r="S169" i="1"/>
  <c r="R167" i="1"/>
  <c r="T167" i="1" s="1"/>
  <c r="S363" i="1"/>
  <c r="R302" i="1"/>
  <c r="T302" i="1" s="1"/>
  <c r="S167" i="1"/>
  <c r="P168" i="1"/>
  <c r="R166" i="1"/>
  <c r="T166" i="1" s="1"/>
  <c r="S166" i="1"/>
  <c r="S165" i="1"/>
  <c r="P213" i="1"/>
  <c r="P167" i="1"/>
  <c r="P166" i="1"/>
  <c r="P169" i="1"/>
  <c r="P165" i="1"/>
  <c r="P205" i="1"/>
  <c r="P206" i="1"/>
  <c r="S46" i="1"/>
  <c r="P302" i="1"/>
  <c r="P301" i="1"/>
  <c r="S108" i="1"/>
  <c r="P46" i="1"/>
  <c r="R46" i="1"/>
  <c r="T46" i="1" s="1"/>
  <c r="P108" i="1"/>
  <c r="R108" i="1"/>
  <c r="T108" i="1" s="1"/>
  <c r="N353" i="1"/>
  <c r="L353" i="1"/>
  <c r="K353" i="1"/>
  <c r="R136" i="1"/>
  <c r="Q261" i="1"/>
  <c r="N261" i="1"/>
  <c r="L261" i="1"/>
  <c r="K261" i="1"/>
  <c r="Q300" i="1"/>
  <c r="N300" i="1"/>
  <c r="L300" i="1"/>
  <c r="K300" i="1"/>
  <c r="R353" i="1" l="1"/>
  <c r="T353" i="1" s="1"/>
  <c r="S261" i="1"/>
  <c r="R261" i="1"/>
  <c r="T261" i="1" s="1"/>
  <c r="S300" i="1"/>
  <c r="S353" i="1"/>
  <c r="P353" i="1"/>
  <c r="P261" i="1"/>
  <c r="R300" i="1"/>
  <c r="T300" i="1" s="1"/>
  <c r="P300" i="1"/>
  <c r="N117" i="1"/>
  <c r="L117" i="1"/>
  <c r="K117" i="1"/>
  <c r="Q317" i="1"/>
  <c r="N317" i="1"/>
  <c r="L317" i="1"/>
  <c r="K317" i="1"/>
  <c r="Q336" i="1"/>
  <c r="N336" i="1"/>
  <c r="L336" i="1"/>
  <c r="K336" i="1"/>
  <c r="S203" i="1"/>
  <c r="Q203" i="1"/>
  <c r="R203" i="1" s="1"/>
  <c r="T203" i="1" s="1"/>
  <c r="P203" i="1"/>
  <c r="S110" i="1"/>
  <c r="R110" i="1"/>
  <c r="T110" i="1" s="1"/>
  <c r="P110" i="1"/>
  <c r="Q335" i="1"/>
  <c r="N335" i="1"/>
  <c r="L335" i="1"/>
  <c r="K335" i="1"/>
  <c r="S36" i="1"/>
  <c r="Q36" i="1"/>
  <c r="R36" i="1" s="1"/>
  <c r="T36" i="1" s="1"/>
  <c r="P36" i="1"/>
  <c r="Q334" i="1"/>
  <c r="N334" i="1"/>
  <c r="L334" i="1"/>
  <c r="K334" i="1"/>
  <c r="R298" i="1"/>
  <c r="T298" i="1" s="1"/>
  <c r="R297" i="1"/>
  <c r="T297" i="1" s="1"/>
  <c r="Q322" i="1"/>
  <c r="R322" i="1" s="1"/>
  <c r="T322" i="1" s="1"/>
  <c r="Q333" i="1"/>
  <c r="N333" i="1"/>
  <c r="L333" i="1"/>
  <c r="K333" i="1"/>
  <c r="N332" i="1"/>
  <c r="L332" i="1"/>
  <c r="K332" i="1"/>
  <c r="R296" i="1"/>
  <c r="T296" i="1" s="1"/>
  <c r="S109" i="1"/>
  <c r="R109" i="1"/>
  <c r="T109" i="1" s="1"/>
  <c r="P109" i="1"/>
  <c r="N251" i="1"/>
  <c r="L251" i="1"/>
  <c r="K251" i="1"/>
  <c r="S117" i="1" l="1"/>
  <c r="S333" i="1"/>
  <c r="R317" i="1"/>
  <c r="T317" i="1" s="1"/>
  <c r="R335" i="1"/>
  <c r="T335" i="1" s="1"/>
  <c r="S335" i="1"/>
  <c r="S317" i="1"/>
  <c r="R117" i="1"/>
  <c r="T117" i="1" s="1"/>
  <c r="P117" i="1"/>
  <c r="P317" i="1"/>
  <c r="R336" i="1"/>
  <c r="T336" i="1" s="1"/>
  <c r="S298" i="1"/>
  <c r="P333" i="1"/>
  <c r="S336" i="1"/>
  <c r="P336" i="1"/>
  <c r="P335" i="1"/>
  <c r="S334" i="1"/>
  <c r="S332" i="1"/>
  <c r="S322" i="1"/>
  <c r="S297" i="1"/>
  <c r="R332" i="1"/>
  <c r="T332" i="1" s="1"/>
  <c r="R334" i="1"/>
  <c r="T334" i="1" s="1"/>
  <c r="P334" i="1"/>
  <c r="P298" i="1"/>
  <c r="P297" i="1"/>
  <c r="P322" i="1"/>
  <c r="R333" i="1"/>
  <c r="T333" i="1" s="1"/>
  <c r="P332" i="1"/>
  <c r="R251" i="1"/>
  <c r="T251" i="1" s="1"/>
  <c r="S251" i="1"/>
  <c r="S296" i="1"/>
  <c r="P296" i="1"/>
  <c r="P251" i="1"/>
  <c r="N223" i="1"/>
  <c r="L223" i="1"/>
  <c r="K223" i="1"/>
  <c r="R362" i="1"/>
  <c r="T362" i="1" s="1"/>
  <c r="R223" i="1" l="1"/>
  <c r="T223" i="1" s="1"/>
  <c r="S223" i="1"/>
  <c r="S362" i="1"/>
  <c r="P223" i="1"/>
  <c r="P362" i="1"/>
  <c r="S30" i="1"/>
  <c r="Q30" i="1"/>
  <c r="R30" i="1" s="1"/>
  <c r="T30" i="1" s="1"/>
  <c r="P30" i="1"/>
  <c r="N70" i="1"/>
  <c r="L70" i="1"/>
  <c r="K70" i="1"/>
  <c r="R70" i="1" l="1"/>
  <c r="T70" i="1" s="1"/>
  <c r="S70" i="1"/>
  <c r="P70" i="1"/>
  <c r="N92" i="1" l="1"/>
  <c r="L92" i="1"/>
  <c r="K92" i="1"/>
  <c r="R137" i="1"/>
  <c r="T137" i="1" s="1"/>
  <c r="N98" i="1"/>
  <c r="L98" i="1"/>
  <c r="K98" i="1"/>
  <c r="R92" i="1" l="1"/>
  <c r="T92" i="1" s="1"/>
  <c r="S92" i="1"/>
  <c r="P92" i="1"/>
  <c r="P137" i="1"/>
  <c r="S137" i="1"/>
  <c r="S98" i="1"/>
  <c r="R98" i="1"/>
  <c r="T98" i="1" s="1"/>
  <c r="P98" i="1"/>
  <c r="Q184" i="1" l="1"/>
  <c r="Q272" i="1"/>
  <c r="N272" i="1"/>
  <c r="L272" i="1"/>
  <c r="K272" i="1"/>
  <c r="Q164" i="1"/>
  <c r="R164" i="1" s="1"/>
  <c r="T164" i="1" s="1"/>
  <c r="Q163" i="1"/>
  <c r="R163" i="1" s="1"/>
  <c r="T163" i="1" s="1"/>
  <c r="Q250" i="1"/>
  <c r="N250" i="1"/>
  <c r="L250" i="1"/>
  <c r="K250" i="1"/>
  <c r="Q69" i="1"/>
  <c r="R69" i="1" s="1"/>
  <c r="T69" i="1" s="1"/>
  <c r="Q162" i="1"/>
  <c r="R162" i="1" s="1"/>
  <c r="T162" i="1" s="1"/>
  <c r="Q161" i="1"/>
  <c r="N161" i="1"/>
  <c r="L161" i="1"/>
  <c r="K161" i="1"/>
  <c r="Q160" i="1"/>
  <c r="R160" i="1" s="1"/>
  <c r="T160" i="1" s="1"/>
  <c r="S101" i="1"/>
  <c r="R101" i="1"/>
  <c r="T101" i="1" s="1"/>
  <c r="P101" i="1"/>
  <c r="Q159" i="1"/>
  <c r="R159" i="1" s="1"/>
  <c r="T159" i="1" s="1"/>
  <c r="Q158" i="1"/>
  <c r="R158" i="1" s="1"/>
  <c r="T158" i="1" s="1"/>
  <c r="Q239" i="1"/>
  <c r="L239" i="1"/>
  <c r="S239" i="1" s="1"/>
  <c r="K239" i="1"/>
  <c r="Q341" i="1"/>
  <c r="N341" i="1"/>
  <c r="L341" i="1"/>
  <c r="K341" i="1"/>
  <c r="Q295" i="1"/>
  <c r="R295" i="1" s="1"/>
  <c r="T295" i="1" s="1"/>
  <c r="P295" i="1"/>
  <c r="Q45" i="1"/>
  <c r="N45" i="1"/>
  <c r="L45" i="1"/>
  <c r="K45" i="1"/>
  <c r="N157" i="1"/>
  <c r="L157" i="1"/>
  <c r="K157" i="1"/>
  <c r="S271" i="1"/>
  <c r="R271" i="1"/>
  <c r="T271" i="1" s="1"/>
  <c r="P271" i="1"/>
  <c r="Q156" i="1"/>
  <c r="N156" i="1"/>
  <c r="L156" i="1"/>
  <c r="K156" i="1"/>
  <c r="Q361" i="1"/>
  <c r="N361" i="1"/>
  <c r="L361" i="1"/>
  <c r="K361" i="1"/>
  <c r="R29" i="1"/>
  <c r="T29" i="1" s="1"/>
  <c r="S56" i="1"/>
  <c r="R56" i="1"/>
  <c r="T56" i="1" s="1"/>
  <c r="P56" i="1"/>
  <c r="Q155" i="1"/>
  <c r="R155" i="1" s="1"/>
  <c r="T155" i="1" s="1"/>
  <c r="Q220" i="1"/>
  <c r="R220" i="1" s="1"/>
  <c r="T220" i="1" s="1"/>
  <c r="S294" i="1"/>
  <c r="Q294" i="1"/>
  <c r="R294" i="1" s="1"/>
  <c r="T294" i="1" s="1"/>
  <c r="P294" i="1"/>
  <c r="S28" i="1"/>
  <c r="Q28" i="1"/>
  <c r="R28" i="1" s="1"/>
  <c r="T28" i="1" s="1"/>
  <c r="P28" i="1"/>
  <c r="Q44" i="1"/>
  <c r="N44" i="1"/>
  <c r="L44" i="1"/>
  <c r="K44" i="1"/>
  <c r="S88" i="1"/>
  <c r="R88" i="1"/>
  <c r="T88" i="1" s="1"/>
  <c r="P88" i="1"/>
  <c r="S341" i="1" l="1"/>
  <c r="S159" i="1"/>
  <c r="R250" i="1"/>
  <c r="T250" i="1" s="1"/>
  <c r="P164" i="1"/>
  <c r="S29" i="1"/>
  <c r="R361" i="1"/>
  <c r="T361" i="1" s="1"/>
  <c r="P239" i="1"/>
  <c r="P361" i="1"/>
  <c r="S361" i="1"/>
  <c r="R341" i="1"/>
  <c r="T341" i="1" s="1"/>
  <c r="R272" i="1"/>
  <c r="T272" i="1" s="1"/>
  <c r="S45" i="1"/>
  <c r="S272" i="1"/>
  <c r="S69" i="1"/>
  <c r="R45" i="1"/>
  <c r="T45" i="1" s="1"/>
  <c r="R239" i="1"/>
  <c r="T239" i="1" s="1"/>
  <c r="P272" i="1"/>
  <c r="P161" i="1"/>
  <c r="S163" i="1"/>
  <c r="S164" i="1"/>
  <c r="S162" i="1"/>
  <c r="P163" i="1"/>
  <c r="P160" i="1"/>
  <c r="S250" i="1"/>
  <c r="P250" i="1"/>
  <c r="S160" i="1"/>
  <c r="R161" i="1"/>
  <c r="T161" i="1" s="1"/>
  <c r="P69" i="1"/>
  <c r="P162" i="1"/>
  <c r="S161" i="1"/>
  <c r="P159" i="1"/>
  <c r="P158" i="1"/>
  <c r="S158" i="1"/>
  <c r="P341" i="1"/>
  <c r="S155" i="1"/>
  <c r="R157" i="1"/>
  <c r="T157" i="1" s="1"/>
  <c r="S156" i="1"/>
  <c r="S157" i="1"/>
  <c r="P45" i="1"/>
  <c r="P157" i="1"/>
  <c r="R156" i="1"/>
  <c r="T156" i="1" s="1"/>
  <c r="P156" i="1"/>
  <c r="P29" i="1"/>
  <c r="S220" i="1"/>
  <c r="S44" i="1"/>
  <c r="P155" i="1"/>
  <c r="P220" i="1"/>
  <c r="R44" i="1"/>
  <c r="T44" i="1" s="1"/>
  <c r="P44" i="1"/>
  <c r="R20" i="1" l="1"/>
  <c r="T20" i="1" s="1"/>
  <c r="S20" i="1" l="1"/>
  <c r="P20" i="1"/>
  <c r="N154" i="1" l="1"/>
  <c r="L154" i="1"/>
  <c r="K154" i="1"/>
  <c r="R154" i="1" l="1"/>
  <c r="T154" i="1" s="1"/>
  <c r="S154" i="1"/>
  <c r="P154" i="1"/>
  <c r="Q67" i="1"/>
  <c r="N67" i="1"/>
  <c r="L67" i="1"/>
  <c r="K67" i="1"/>
  <c r="Q19" i="1"/>
  <c r="R19" i="1" s="1"/>
  <c r="T19" i="1" s="1"/>
  <c r="O19" i="1"/>
  <c r="P19" i="1" l="1"/>
  <c r="R67" i="1"/>
  <c r="T67" i="1" s="1"/>
  <c r="S67" i="1"/>
  <c r="P67" i="1"/>
  <c r="S19" i="1"/>
  <c r="Q43" i="1" l="1"/>
  <c r="N43" i="1"/>
  <c r="L43" i="1"/>
  <c r="K43" i="1"/>
  <c r="Q153" i="1"/>
  <c r="R153" i="1" s="1"/>
  <c r="T153" i="1" s="1"/>
  <c r="N66" i="1"/>
  <c r="L66" i="1"/>
  <c r="K66" i="1"/>
  <c r="S360" i="1"/>
  <c r="R360" i="1"/>
  <c r="T360" i="1" s="1"/>
  <c r="P360" i="1"/>
  <c r="Q152" i="1"/>
  <c r="R152" i="1" s="1"/>
  <c r="T152" i="1" s="1"/>
  <c r="N42" i="1"/>
  <c r="L42" i="1"/>
  <c r="K42" i="1"/>
  <c r="L259" i="1"/>
  <c r="S259" i="1" s="1"/>
  <c r="K259" i="1"/>
  <c r="S152" i="1" l="1"/>
  <c r="S153" i="1"/>
  <c r="S43" i="1"/>
  <c r="S66" i="1"/>
  <c r="R43" i="1"/>
  <c r="T43" i="1" s="1"/>
  <c r="P153" i="1"/>
  <c r="P42" i="1"/>
  <c r="P66" i="1"/>
  <c r="R259" i="1"/>
  <c r="T259" i="1" s="1"/>
  <c r="R66" i="1"/>
  <c r="T66" i="1" s="1"/>
  <c r="P43" i="1"/>
  <c r="P152" i="1"/>
  <c r="S42" i="1"/>
  <c r="R42" i="1"/>
  <c r="T42" i="1" s="1"/>
  <c r="P259" i="1"/>
  <c r="Q71" i="1"/>
  <c r="N71" i="1"/>
  <c r="L71" i="1"/>
  <c r="K71" i="1"/>
  <c r="Q151" i="1"/>
  <c r="N151" i="1"/>
  <c r="L151" i="1"/>
  <c r="K151" i="1"/>
  <c r="Q65" i="1"/>
  <c r="N65" i="1"/>
  <c r="L65" i="1"/>
  <c r="K65" i="1"/>
  <c r="Q292" i="1"/>
  <c r="N292" i="1"/>
  <c r="L292" i="1"/>
  <c r="K292" i="1"/>
  <c r="N64" i="1"/>
  <c r="L64" i="1"/>
  <c r="K64" i="1"/>
  <c r="Q150" i="1"/>
  <c r="N150" i="1"/>
  <c r="L150" i="1"/>
  <c r="K150" i="1"/>
  <c r="Q148" i="1"/>
  <c r="N148" i="1"/>
  <c r="L148" i="1"/>
  <c r="K148" i="1"/>
  <c r="Q90" i="1"/>
  <c r="N90" i="1"/>
  <c r="L90" i="1"/>
  <c r="K90" i="1"/>
  <c r="Q149" i="1"/>
  <c r="N149" i="1"/>
  <c r="L149" i="1"/>
  <c r="K149" i="1"/>
  <c r="Q147" i="1"/>
  <c r="N147" i="1"/>
  <c r="L147" i="1"/>
  <c r="K147" i="1"/>
  <c r="R358" i="1"/>
  <c r="T358" i="1" s="1"/>
  <c r="Q63" i="1"/>
  <c r="N63" i="1"/>
  <c r="L63" i="1"/>
  <c r="K63" i="1"/>
  <c r="Q331" i="1"/>
  <c r="L331" i="1"/>
  <c r="S331" i="1" s="1"/>
  <c r="K331" i="1"/>
  <c r="Q338" i="1"/>
  <c r="N338" i="1"/>
  <c r="L338" i="1"/>
  <c r="K338" i="1"/>
  <c r="R292" i="1" l="1"/>
  <c r="T292" i="1" s="1"/>
  <c r="S292" i="1"/>
  <c r="S90" i="1"/>
  <c r="P150" i="1"/>
  <c r="R148" i="1"/>
  <c r="T148" i="1" s="1"/>
  <c r="R338" i="1"/>
  <c r="T338" i="1" s="1"/>
  <c r="P358" i="1"/>
  <c r="R90" i="1"/>
  <c r="T90" i="1" s="1"/>
  <c r="S148" i="1"/>
  <c r="R71" i="1"/>
  <c r="T71" i="1" s="1"/>
  <c r="S71" i="1"/>
  <c r="P71" i="1"/>
  <c r="S151" i="1"/>
  <c r="R149" i="1"/>
  <c r="T149" i="1" s="1"/>
  <c r="R63" i="1"/>
  <c r="T63" i="1" s="1"/>
  <c r="S149" i="1"/>
  <c r="R331" i="1"/>
  <c r="T331" i="1" s="1"/>
  <c r="S63" i="1"/>
  <c r="R147" i="1"/>
  <c r="T147" i="1" s="1"/>
  <c r="R65" i="1"/>
  <c r="T65" i="1" s="1"/>
  <c r="P151" i="1"/>
  <c r="R64" i="1"/>
  <c r="T64" i="1" s="1"/>
  <c r="R151" i="1"/>
  <c r="T151" i="1" s="1"/>
  <c r="S65" i="1"/>
  <c r="R150" i="1"/>
  <c r="T150" i="1" s="1"/>
  <c r="S338" i="1"/>
  <c r="S150" i="1"/>
  <c r="P65" i="1"/>
  <c r="P292" i="1"/>
  <c r="P64" i="1"/>
  <c r="S64" i="1"/>
  <c r="P148" i="1"/>
  <c r="P90" i="1"/>
  <c r="P149" i="1"/>
  <c r="S147" i="1"/>
  <c r="P147" i="1"/>
  <c r="S358" i="1"/>
  <c r="P63" i="1"/>
  <c r="P331" i="1"/>
  <c r="P338" i="1"/>
  <c r="Q102" i="1" l="1"/>
  <c r="N102" i="1"/>
  <c r="L102" i="1"/>
  <c r="K102" i="1"/>
  <c r="Q146" i="1"/>
  <c r="N146" i="1"/>
  <c r="L146" i="1"/>
  <c r="K146" i="1"/>
  <c r="Q77" i="1"/>
  <c r="N77" i="1"/>
  <c r="L77" i="1"/>
  <c r="K77" i="1"/>
  <c r="N50" i="1"/>
  <c r="L50" i="1"/>
  <c r="K50" i="1"/>
  <c r="Q270" i="1"/>
  <c r="N270" i="1"/>
  <c r="L270" i="1"/>
  <c r="K270" i="1"/>
  <c r="Q145" i="1"/>
  <c r="N145" i="1"/>
  <c r="K145" i="1"/>
  <c r="N202" i="1"/>
  <c r="L202" i="1"/>
  <c r="K202" i="1"/>
  <c r="N144" i="1"/>
  <c r="K144" i="1"/>
  <c r="N344" i="1"/>
  <c r="L344" i="1"/>
  <c r="K344" i="1"/>
  <c r="Q377" i="1"/>
  <c r="N377" i="1"/>
  <c r="L377" i="1"/>
  <c r="K377" i="1"/>
  <c r="Q73" i="1"/>
  <c r="N73" i="1"/>
  <c r="L73" i="1"/>
  <c r="K73" i="1"/>
  <c r="Q76" i="1"/>
  <c r="N76" i="1"/>
  <c r="L76" i="1"/>
  <c r="K76" i="1"/>
  <c r="Q143" i="1"/>
  <c r="N143" i="1"/>
  <c r="L143" i="1"/>
  <c r="K143" i="1"/>
  <c r="Q142" i="1"/>
  <c r="N142" i="1"/>
  <c r="L142" i="1"/>
  <c r="K142" i="1"/>
  <c r="Q236" i="1"/>
  <c r="N236" i="1"/>
  <c r="L236" i="1"/>
  <c r="K236" i="1"/>
  <c r="Q241" i="1"/>
  <c r="N241" i="1"/>
  <c r="L241" i="1"/>
  <c r="K241" i="1"/>
  <c r="Q41" i="1"/>
  <c r="N41" i="1"/>
  <c r="L41" i="1"/>
  <c r="K41" i="1"/>
  <c r="Q141" i="1"/>
  <c r="N141" i="1"/>
  <c r="L141" i="1"/>
  <c r="K141" i="1"/>
  <c r="N140" i="1"/>
  <c r="L140" i="1"/>
  <c r="K140" i="1"/>
  <c r="N216" i="1"/>
  <c r="L216" i="1"/>
  <c r="K216" i="1"/>
  <c r="N217" i="1"/>
  <c r="L217" i="1"/>
  <c r="K217" i="1"/>
  <c r="S202" i="1" l="1"/>
  <c r="R146" i="1"/>
  <c r="T146" i="1" s="1"/>
  <c r="S146" i="1"/>
  <c r="R143" i="1"/>
  <c r="T143" i="1" s="1"/>
  <c r="R145" i="1"/>
  <c r="T145" i="1" s="1"/>
  <c r="P77" i="1"/>
  <c r="S143" i="1"/>
  <c r="R270" i="1"/>
  <c r="T270" i="1" s="1"/>
  <c r="R41" i="1"/>
  <c r="T41" i="1" s="1"/>
  <c r="S216" i="1"/>
  <c r="R377" i="1"/>
  <c r="T377" i="1" s="1"/>
  <c r="R202" i="1"/>
  <c r="T202" i="1" s="1"/>
  <c r="S145" i="1"/>
  <c r="P146" i="1"/>
  <c r="S77" i="1"/>
  <c r="R144" i="1"/>
  <c r="T144" i="1" s="1"/>
  <c r="R77" i="1"/>
  <c r="T77" i="1" s="1"/>
  <c r="R50" i="1"/>
  <c r="T50" i="1" s="1"/>
  <c r="S144" i="1"/>
  <c r="R102" i="1"/>
  <c r="T102" i="1" s="1"/>
  <c r="P144" i="1"/>
  <c r="S270" i="1"/>
  <c r="S102" i="1"/>
  <c r="P102" i="1"/>
  <c r="S50" i="1"/>
  <c r="P50" i="1"/>
  <c r="P270" i="1"/>
  <c r="P145" i="1"/>
  <c r="P202" i="1"/>
  <c r="S344" i="1"/>
  <c r="P344" i="1"/>
  <c r="R344" i="1"/>
  <c r="T344" i="1" s="1"/>
  <c r="R236" i="1"/>
  <c r="T236" i="1" s="1"/>
  <c r="R142" i="1"/>
  <c r="T142" i="1" s="1"/>
  <c r="R73" i="1"/>
  <c r="T73" i="1" s="1"/>
  <c r="R140" i="1"/>
  <c r="T140" i="1" s="1"/>
  <c r="S73" i="1"/>
  <c r="R141" i="1"/>
  <c r="T141" i="1" s="1"/>
  <c r="P377" i="1"/>
  <c r="S377" i="1"/>
  <c r="P143" i="1"/>
  <c r="S41" i="1"/>
  <c r="S142" i="1"/>
  <c r="S141" i="1"/>
  <c r="P236" i="1"/>
  <c r="S236" i="1"/>
  <c r="R76" i="1"/>
  <c r="T76" i="1" s="1"/>
  <c r="S140" i="1"/>
  <c r="P241" i="1"/>
  <c r="S76" i="1"/>
  <c r="R216" i="1"/>
  <c r="T216" i="1" s="1"/>
  <c r="S241" i="1"/>
  <c r="P76" i="1"/>
  <c r="P73" i="1"/>
  <c r="P142" i="1"/>
  <c r="R241" i="1"/>
  <c r="T241" i="1" s="1"/>
  <c r="P41" i="1"/>
  <c r="P141" i="1"/>
  <c r="P140" i="1"/>
  <c r="P216" i="1"/>
  <c r="S217" i="1"/>
  <c r="P217" i="1"/>
  <c r="R217" i="1"/>
  <c r="T217" i="1" s="1"/>
  <c r="R139" i="1" l="1"/>
  <c r="T139" i="1" s="1"/>
  <c r="Q138" i="1"/>
  <c r="N138" i="1"/>
  <c r="L138" i="1"/>
  <c r="K138" i="1"/>
  <c r="S329" i="1"/>
  <c r="R329" i="1"/>
  <c r="T329" i="1" s="1"/>
  <c r="P329" i="1"/>
  <c r="R357" i="1"/>
  <c r="T357" i="1" s="1"/>
  <c r="Q356" i="1"/>
  <c r="N356" i="1"/>
  <c r="L356" i="1"/>
  <c r="K356" i="1"/>
  <c r="S229" i="1"/>
  <c r="Q229" i="1"/>
  <c r="R229" i="1" s="1"/>
  <c r="T229" i="1" s="1"/>
  <c r="P229" i="1"/>
  <c r="N201" i="1"/>
  <c r="L201" i="1"/>
  <c r="K201" i="1"/>
  <c r="S367" i="1"/>
  <c r="Q367" i="1"/>
  <c r="R367" i="1" s="1"/>
  <c r="T367" i="1" s="1"/>
  <c r="P367" i="1"/>
  <c r="N85" i="1"/>
  <c r="L85" i="1"/>
  <c r="K85" i="1"/>
  <c r="N103" i="1"/>
  <c r="L103" i="1"/>
  <c r="K103" i="1"/>
  <c r="Q226" i="1"/>
  <c r="N226" i="1"/>
  <c r="L226" i="1"/>
  <c r="K226" i="1"/>
  <c r="N173" i="1"/>
  <c r="L173" i="1"/>
  <c r="K173" i="1"/>
  <c r="N200" i="1"/>
  <c r="L200" i="1"/>
  <c r="K200" i="1"/>
  <c r="Q114" i="1"/>
  <c r="N114" i="1"/>
  <c r="L114" i="1"/>
  <c r="K114" i="1"/>
  <c r="N199" i="1"/>
  <c r="L199" i="1"/>
  <c r="K199" i="1"/>
  <c r="Q237" i="1"/>
  <c r="N237" i="1"/>
  <c r="L237" i="1"/>
  <c r="K237" i="1"/>
  <c r="Q198" i="1"/>
  <c r="N198" i="1"/>
  <c r="L198" i="1"/>
  <c r="K198" i="1"/>
  <c r="S199" i="1" l="1"/>
  <c r="S139" i="1"/>
  <c r="P139" i="1"/>
  <c r="S201" i="1"/>
  <c r="S138" i="1"/>
  <c r="R138" i="1"/>
  <c r="T138" i="1" s="1"/>
  <c r="P138" i="1"/>
  <c r="S357" i="1"/>
  <c r="P357" i="1"/>
  <c r="R356" i="1"/>
  <c r="T356" i="1" s="1"/>
  <c r="S356" i="1"/>
  <c r="P356" i="1"/>
  <c r="S85" i="1"/>
  <c r="R201" i="1"/>
  <c r="T201" i="1" s="1"/>
  <c r="S237" i="1"/>
  <c r="P201" i="1"/>
  <c r="R85" i="1"/>
  <c r="T85" i="1" s="1"/>
  <c r="P85" i="1"/>
  <c r="R103" i="1"/>
  <c r="T103" i="1" s="1"/>
  <c r="S103" i="1"/>
  <c r="P103" i="1"/>
  <c r="R226" i="1"/>
  <c r="T226" i="1" s="1"/>
  <c r="R114" i="1"/>
  <c r="T114" i="1" s="1"/>
  <c r="S226" i="1"/>
  <c r="S200" i="1"/>
  <c r="S114" i="1"/>
  <c r="R173" i="1"/>
  <c r="T173" i="1" s="1"/>
  <c r="P226" i="1"/>
  <c r="S173" i="1"/>
  <c r="P173" i="1"/>
  <c r="P200" i="1"/>
  <c r="R200" i="1"/>
  <c r="T200" i="1" s="1"/>
  <c r="R237" i="1"/>
  <c r="T237" i="1" s="1"/>
  <c r="P114" i="1"/>
  <c r="P198" i="1"/>
  <c r="S198" i="1"/>
  <c r="R199" i="1"/>
  <c r="T199" i="1" s="1"/>
  <c r="P199" i="1"/>
  <c r="P237" i="1"/>
  <c r="R198" i="1"/>
  <c r="T198" i="1" s="1"/>
  <c r="Q128" i="1" l="1"/>
  <c r="N128" i="1"/>
  <c r="L128" i="1"/>
  <c r="K128" i="1"/>
  <c r="S128" i="1" l="1"/>
  <c r="R128" i="1"/>
  <c r="T128" i="1" s="1"/>
  <c r="P128" i="1"/>
  <c r="N99" i="1" l="1"/>
  <c r="L99" i="1"/>
  <c r="K99" i="1"/>
  <c r="R99" i="1" l="1"/>
  <c r="T99" i="1" s="1"/>
  <c r="S99" i="1"/>
  <c r="P99" i="1"/>
  <c r="Q247" i="1" l="1"/>
  <c r="N247" i="1"/>
  <c r="L247" i="1"/>
  <c r="K247" i="1"/>
  <c r="S247" i="1" l="1"/>
  <c r="P247" i="1"/>
  <c r="R247" i="1"/>
  <c r="T247" i="1" s="1"/>
  <c r="N94" i="1" l="1"/>
  <c r="L94" i="1"/>
  <c r="K94" i="1"/>
  <c r="S94" i="1" l="1"/>
  <c r="P94" i="1"/>
  <c r="R94" i="1"/>
  <c r="T94" i="1" s="1"/>
  <c r="N197" i="1" l="1"/>
  <c r="L197" i="1"/>
  <c r="K197" i="1"/>
  <c r="S197" i="1" l="1"/>
  <c r="P197" i="1"/>
  <c r="R197" i="1"/>
  <c r="T197" i="1" s="1"/>
  <c r="P104" i="1" l="1"/>
  <c r="R104" i="1"/>
  <c r="T104" i="1" s="1"/>
  <c r="S104" i="1"/>
  <c r="Q75" i="1" l="1"/>
  <c r="N75" i="1"/>
  <c r="L75" i="1"/>
  <c r="K75" i="1"/>
  <c r="Q196" i="1"/>
  <c r="N196" i="1"/>
  <c r="L196" i="1"/>
  <c r="K196" i="1"/>
  <c r="Q18" i="1"/>
  <c r="O18" i="1"/>
  <c r="O452" i="1" s="1"/>
  <c r="N18" i="1"/>
  <c r="L18" i="1"/>
  <c r="K18" i="1"/>
  <c r="Q240" i="1"/>
  <c r="N240" i="1"/>
  <c r="L240" i="1"/>
  <c r="K240" i="1"/>
  <c r="Q62" i="1"/>
  <c r="N62" i="1"/>
  <c r="L62" i="1"/>
  <c r="K62" i="1"/>
  <c r="Q84" i="1"/>
  <c r="N84" i="1"/>
  <c r="L84" i="1"/>
  <c r="K84" i="1"/>
  <c r="N224" i="1"/>
  <c r="L224" i="1"/>
  <c r="K224" i="1"/>
  <c r="P188" i="1"/>
  <c r="R188" i="1"/>
  <c r="T188" i="1" s="1"/>
  <c r="S188" i="1"/>
  <c r="Q78" i="1"/>
  <c r="N78" i="1"/>
  <c r="L78" i="1"/>
  <c r="K78" i="1"/>
  <c r="N208" i="1"/>
  <c r="L208" i="1"/>
  <c r="K208" i="1"/>
  <c r="N235" i="1"/>
  <c r="L235" i="1"/>
  <c r="K235" i="1"/>
  <c r="N222" i="1"/>
  <c r="L222" i="1"/>
  <c r="K222" i="1"/>
  <c r="Q192" i="1"/>
  <c r="N192" i="1"/>
  <c r="L192" i="1"/>
  <c r="K192" i="1"/>
  <c r="N89" i="1"/>
  <c r="L89" i="1"/>
  <c r="K89" i="1"/>
  <c r="L219" i="1"/>
  <c r="K219" i="1"/>
  <c r="N22" i="1"/>
  <c r="L22" i="1"/>
  <c r="K22" i="1"/>
  <c r="S196" i="1" l="1"/>
  <c r="R75" i="1"/>
  <c r="T75" i="1" s="1"/>
  <c r="S75" i="1"/>
  <c r="P75" i="1"/>
  <c r="R196" i="1"/>
  <c r="T196" i="1" s="1"/>
  <c r="P196" i="1"/>
  <c r="R62" i="1"/>
  <c r="T62" i="1" s="1"/>
  <c r="R18" i="1"/>
  <c r="S18" i="1"/>
  <c r="R84" i="1"/>
  <c r="T84" i="1" s="1"/>
  <c r="P18" i="1"/>
  <c r="S240" i="1"/>
  <c r="R224" i="1"/>
  <c r="T224" i="1" s="1"/>
  <c r="R240" i="1"/>
  <c r="T240" i="1" s="1"/>
  <c r="S62" i="1"/>
  <c r="S84" i="1"/>
  <c r="S219" i="1"/>
  <c r="R78" i="1"/>
  <c r="T78" i="1" s="1"/>
  <c r="S224" i="1"/>
  <c r="P240" i="1"/>
  <c r="P62" i="1"/>
  <c r="P84" i="1"/>
  <c r="P224" i="1"/>
  <c r="S78" i="1"/>
  <c r="R208" i="1"/>
  <c r="T208" i="1" s="1"/>
  <c r="S89" i="1"/>
  <c r="S208" i="1"/>
  <c r="P78" i="1"/>
  <c r="R235" i="1"/>
  <c r="T235" i="1" s="1"/>
  <c r="P208" i="1"/>
  <c r="S22" i="1"/>
  <c r="R222" i="1"/>
  <c r="T222" i="1" s="1"/>
  <c r="S222" i="1"/>
  <c r="P235" i="1"/>
  <c r="S235" i="1"/>
  <c r="P222" i="1"/>
  <c r="R219" i="1"/>
  <c r="T219" i="1" s="1"/>
  <c r="R192" i="1"/>
  <c r="T192" i="1" s="1"/>
  <c r="P22" i="1"/>
  <c r="S192" i="1"/>
  <c r="R89" i="1"/>
  <c r="T89" i="1" s="1"/>
  <c r="P89" i="1"/>
  <c r="P192" i="1"/>
  <c r="P219" i="1"/>
  <c r="R22" i="1"/>
  <c r="T18" i="1" l="1"/>
  <c r="T22" i="1"/>
  <c r="Q195" i="1"/>
  <c r="N195" i="1"/>
  <c r="L195" i="1"/>
  <c r="K195" i="1"/>
  <c r="R195" i="1" l="1"/>
  <c r="T195" i="1" s="1"/>
  <c r="S195" i="1"/>
  <c r="P195" i="1"/>
  <c r="Q91" i="1" l="1"/>
  <c r="N91" i="1"/>
  <c r="L91" i="1"/>
  <c r="K91" i="1"/>
  <c r="Q83" i="1"/>
  <c r="N83" i="1"/>
  <c r="L83" i="1"/>
  <c r="K83" i="1"/>
  <c r="N194" i="1"/>
  <c r="L194" i="1"/>
  <c r="K194" i="1"/>
  <c r="N193" i="1"/>
  <c r="L193" i="1"/>
  <c r="K193" i="1"/>
  <c r="Q82" i="1"/>
  <c r="N82" i="1"/>
  <c r="L82" i="1"/>
  <c r="K82" i="1"/>
  <c r="Q230" i="1"/>
  <c r="N230" i="1"/>
  <c r="L230" i="1"/>
  <c r="K230" i="1"/>
  <c r="S91" i="1" l="1"/>
  <c r="R91" i="1"/>
  <c r="T91" i="1" s="1"/>
  <c r="P91" i="1"/>
  <c r="R83" i="1"/>
  <c r="T83" i="1" s="1"/>
  <c r="S83" i="1"/>
  <c r="R194" i="1"/>
  <c r="T194" i="1" s="1"/>
  <c r="S230" i="1"/>
  <c r="P83" i="1"/>
  <c r="S194" i="1"/>
  <c r="R193" i="1"/>
  <c r="T193" i="1" s="1"/>
  <c r="S193" i="1"/>
  <c r="R82" i="1"/>
  <c r="T82" i="1" s="1"/>
  <c r="P194" i="1"/>
  <c r="P193" i="1"/>
  <c r="S82" i="1"/>
  <c r="P82" i="1"/>
  <c r="R230" i="1"/>
  <c r="T230" i="1" s="1"/>
  <c r="P230" i="1"/>
  <c r="S81" i="1" l="1"/>
  <c r="R81" i="1"/>
  <c r="T81" i="1" s="1"/>
  <c r="P81" i="1"/>
  <c r="S25" i="1" l="1"/>
  <c r="S37" i="1"/>
  <c r="S39" i="1"/>
  <c r="S212" i="1"/>
  <c r="S61" i="1"/>
  <c r="S40" i="1"/>
  <c r="S60" i="1"/>
  <c r="S80" i="1"/>
  <c r="S74" i="1"/>
  <c r="S58" i="1"/>
  <c r="S105" i="1"/>
  <c r="S106" i="1"/>
  <c r="S111" i="1"/>
  <c r="S115" i="1"/>
  <c r="S118" i="1"/>
  <c r="S119" i="1"/>
  <c r="S120" i="1"/>
  <c r="S121" i="1"/>
  <c r="S122" i="1"/>
  <c r="S123" i="1"/>
  <c r="S124" i="1"/>
  <c r="S125" i="1"/>
  <c r="S126" i="1"/>
  <c r="S127" i="1"/>
  <c r="S129" i="1"/>
  <c r="S130" i="1"/>
  <c r="S131" i="1"/>
  <c r="S132" i="1"/>
  <c r="S133" i="1"/>
  <c r="S134" i="1"/>
  <c r="S135" i="1"/>
  <c r="S136" i="1"/>
  <c r="S175" i="1"/>
  <c r="S184" i="1"/>
  <c r="S422" i="1"/>
  <c r="S231" i="1"/>
  <c r="S242" i="1"/>
  <c r="S319" i="1"/>
  <c r="S186" i="1"/>
  <c r="S262" i="1"/>
  <c r="S263" i="1"/>
  <c r="S264" i="1"/>
  <c r="S265" i="1"/>
  <c r="S266" i="1"/>
  <c r="S267" i="1"/>
  <c r="S268" i="1"/>
  <c r="S269" i="1"/>
  <c r="S275" i="1"/>
  <c r="S279" i="1"/>
  <c r="S280" i="1"/>
  <c r="S286" i="1"/>
  <c r="S287" i="1"/>
  <c r="S288" i="1"/>
  <c r="S311" i="1"/>
  <c r="S340" i="1"/>
  <c r="S343" i="1"/>
  <c r="S348" i="1"/>
  <c r="S351" i="1"/>
  <c r="S354" i="1"/>
  <c r="S355" i="1"/>
  <c r="S365" i="1"/>
  <c r="S371" i="1"/>
  <c r="S376" i="1"/>
  <c r="S378" i="1"/>
  <c r="S379" i="1"/>
  <c r="S380" i="1"/>
  <c r="S381" i="1"/>
  <c r="S382" i="1"/>
  <c r="S383" i="1"/>
  <c r="S384" i="1"/>
  <c r="S385" i="1"/>
  <c r="S386" i="1"/>
  <c r="S387" i="1"/>
  <c r="S390" i="1"/>
  <c r="S392" i="1"/>
  <c r="S393" i="1"/>
  <c r="S397" i="1"/>
  <c r="S403" i="1"/>
  <c r="S449" i="1"/>
  <c r="P25" i="1"/>
  <c r="P37" i="1"/>
  <c r="P39" i="1"/>
  <c r="P212" i="1"/>
  <c r="P61" i="1"/>
  <c r="P40" i="1"/>
  <c r="P60" i="1"/>
  <c r="P80" i="1"/>
  <c r="P74" i="1"/>
  <c r="P58" i="1"/>
  <c r="P105" i="1"/>
  <c r="P106" i="1"/>
  <c r="P111" i="1"/>
  <c r="P115" i="1"/>
  <c r="P118" i="1"/>
  <c r="P119" i="1"/>
  <c r="P120" i="1"/>
  <c r="P121" i="1"/>
  <c r="P122" i="1"/>
  <c r="P123" i="1"/>
  <c r="P124" i="1"/>
  <c r="P125" i="1"/>
  <c r="P126" i="1"/>
  <c r="P127" i="1"/>
  <c r="P129" i="1"/>
  <c r="P130" i="1"/>
  <c r="P131" i="1"/>
  <c r="P132" i="1"/>
  <c r="P133" i="1"/>
  <c r="P134" i="1"/>
  <c r="P135" i="1"/>
  <c r="P136" i="1"/>
  <c r="P175" i="1"/>
  <c r="P184" i="1"/>
  <c r="P422" i="1"/>
  <c r="P231" i="1"/>
  <c r="P242" i="1"/>
  <c r="P319" i="1"/>
  <c r="P186" i="1"/>
  <c r="P262" i="1"/>
  <c r="P263" i="1"/>
  <c r="P264" i="1"/>
  <c r="P265" i="1"/>
  <c r="P266" i="1"/>
  <c r="P267" i="1"/>
  <c r="P268" i="1"/>
  <c r="P269" i="1"/>
  <c r="P275" i="1"/>
  <c r="P279" i="1"/>
  <c r="P280" i="1"/>
  <c r="P286" i="1"/>
  <c r="P287" i="1"/>
  <c r="P288" i="1"/>
  <c r="P311" i="1"/>
  <c r="P340" i="1"/>
  <c r="P343" i="1"/>
  <c r="P348" i="1"/>
  <c r="P351" i="1"/>
  <c r="P354" i="1"/>
  <c r="P355" i="1"/>
  <c r="P365" i="1"/>
  <c r="P371" i="1"/>
  <c r="P376" i="1"/>
  <c r="P378" i="1"/>
  <c r="P379" i="1"/>
  <c r="P380" i="1"/>
  <c r="P381" i="1"/>
  <c r="P382" i="1"/>
  <c r="P383" i="1"/>
  <c r="P384" i="1"/>
  <c r="P385" i="1"/>
  <c r="P386" i="1"/>
  <c r="P387" i="1"/>
  <c r="P390" i="1"/>
  <c r="P392" i="1"/>
  <c r="P393" i="1"/>
  <c r="P397" i="1"/>
  <c r="P403" i="1"/>
  <c r="P449" i="1"/>
  <c r="S86" i="1"/>
  <c r="R86" i="1"/>
  <c r="P86" i="1"/>
  <c r="Q181" i="1" l="1"/>
  <c r="N181" i="1"/>
  <c r="L181" i="1"/>
  <c r="K181" i="1"/>
  <c r="Q57" i="1"/>
  <c r="N57" i="1"/>
  <c r="L57" i="1"/>
  <c r="K57" i="1"/>
  <c r="S181" i="1" l="1"/>
  <c r="P181" i="1"/>
  <c r="R57" i="1"/>
  <c r="T57" i="1" s="1"/>
  <c r="P57" i="1"/>
  <c r="S57" i="1"/>
  <c r="R181" i="1"/>
  <c r="T181" i="1" s="1"/>
  <c r="Q349" i="1"/>
  <c r="N349" i="1"/>
  <c r="N452" i="1" s="1"/>
  <c r="L349" i="1"/>
  <c r="L452" i="1" s="1"/>
  <c r="K349" i="1"/>
  <c r="K452" i="1" s="1"/>
  <c r="P349" i="1" l="1"/>
  <c r="S349" i="1"/>
  <c r="R349" i="1"/>
  <c r="T349" i="1" s="1"/>
  <c r="R25" i="1"/>
  <c r="Q37" i="1"/>
  <c r="Q39" i="1"/>
  <c r="R39" i="1" s="1"/>
  <c r="T39" i="1" s="1"/>
  <c r="Q212" i="1"/>
  <c r="R212" i="1" s="1"/>
  <c r="T212" i="1" s="1"/>
  <c r="R61" i="1"/>
  <c r="T61" i="1" s="1"/>
  <c r="Q40" i="1"/>
  <c r="R40" i="1" s="1"/>
  <c r="T40" i="1" s="1"/>
  <c r="Q60" i="1"/>
  <c r="R60" i="1" s="1"/>
  <c r="T60" i="1" s="1"/>
  <c r="R80" i="1"/>
  <c r="T80" i="1" s="1"/>
  <c r="R74" i="1"/>
  <c r="T74" i="1" s="1"/>
  <c r="R58" i="1"/>
  <c r="T58" i="1" s="1"/>
  <c r="Q105" i="1"/>
  <c r="R105" i="1" s="1"/>
  <c r="T105" i="1" s="1"/>
  <c r="Q106" i="1"/>
  <c r="R106" i="1" s="1"/>
  <c r="T106" i="1" s="1"/>
  <c r="R111" i="1"/>
  <c r="T111" i="1" s="1"/>
  <c r="Q115" i="1"/>
  <c r="R115" i="1" s="1"/>
  <c r="T115" i="1" s="1"/>
  <c r="Q118" i="1"/>
  <c r="R118" i="1" s="1"/>
  <c r="T118" i="1" s="1"/>
  <c r="Q119" i="1"/>
  <c r="R119" i="1" s="1"/>
  <c r="T119" i="1" s="1"/>
  <c r="R120" i="1"/>
  <c r="T120" i="1" s="1"/>
  <c r="Q121" i="1"/>
  <c r="R121" i="1" s="1"/>
  <c r="T121" i="1" s="1"/>
  <c r="R122" i="1"/>
  <c r="T122" i="1" s="1"/>
  <c r="R123" i="1"/>
  <c r="T123" i="1" s="1"/>
  <c r="R124" i="1"/>
  <c r="T124" i="1" s="1"/>
  <c r="Q125" i="1"/>
  <c r="R125" i="1" s="1"/>
  <c r="T125" i="1" s="1"/>
  <c r="R126" i="1"/>
  <c r="T126" i="1" s="1"/>
  <c r="Q127" i="1"/>
  <c r="R127" i="1" s="1"/>
  <c r="T127" i="1" s="1"/>
  <c r="R129" i="1"/>
  <c r="T129" i="1" s="1"/>
  <c r="Q130" i="1"/>
  <c r="R130" i="1" s="1"/>
  <c r="T130" i="1" s="1"/>
  <c r="Q131" i="1"/>
  <c r="R131" i="1" s="1"/>
  <c r="T131" i="1" s="1"/>
  <c r="R132" i="1"/>
  <c r="T132" i="1" s="1"/>
  <c r="Q133" i="1"/>
  <c r="R133" i="1" s="1"/>
  <c r="T133" i="1" s="1"/>
  <c r="R134" i="1"/>
  <c r="T134" i="1" s="1"/>
  <c r="Q135" i="1"/>
  <c r="R135" i="1" s="1"/>
  <c r="T135" i="1" s="1"/>
  <c r="T136" i="1"/>
  <c r="R175" i="1"/>
  <c r="T175" i="1" s="1"/>
  <c r="R184" i="1"/>
  <c r="T184" i="1" s="1"/>
  <c r="R422" i="1"/>
  <c r="T422" i="1" s="1"/>
  <c r="Q231" i="1"/>
  <c r="R231" i="1" s="1"/>
  <c r="T231" i="1" s="1"/>
  <c r="Q242" i="1"/>
  <c r="R242" i="1" s="1"/>
  <c r="T242" i="1" s="1"/>
  <c r="Q319" i="1"/>
  <c r="R319" i="1" s="1"/>
  <c r="T319" i="1" s="1"/>
  <c r="Q186" i="1"/>
  <c r="R186" i="1" s="1"/>
  <c r="T186" i="1" s="1"/>
  <c r="R262" i="1"/>
  <c r="T262" i="1" s="1"/>
  <c r="Q263" i="1"/>
  <c r="R263" i="1" s="1"/>
  <c r="T263" i="1" s="1"/>
  <c r="Q264" i="1"/>
  <c r="R264" i="1" s="1"/>
  <c r="T264" i="1" s="1"/>
  <c r="Q265" i="1"/>
  <c r="R265" i="1" s="1"/>
  <c r="T265" i="1" s="1"/>
  <c r="Q266" i="1"/>
  <c r="R266" i="1" s="1"/>
  <c r="T266" i="1" s="1"/>
  <c r="Q267" i="1"/>
  <c r="R267" i="1" s="1"/>
  <c r="T267" i="1" s="1"/>
  <c r="Q268" i="1"/>
  <c r="R268" i="1" s="1"/>
  <c r="T268" i="1" s="1"/>
  <c r="Q269" i="1"/>
  <c r="R269" i="1" s="1"/>
  <c r="T269" i="1" s="1"/>
  <c r="R275" i="1"/>
  <c r="T275" i="1" s="1"/>
  <c r="Q279" i="1"/>
  <c r="R279" i="1" s="1"/>
  <c r="T279" i="1" s="1"/>
  <c r="R280" i="1"/>
  <c r="T280" i="1" s="1"/>
  <c r="R286" i="1"/>
  <c r="T286" i="1" s="1"/>
  <c r="R287" i="1"/>
  <c r="T287" i="1" s="1"/>
  <c r="R288" i="1"/>
  <c r="T288" i="1" s="1"/>
  <c r="Q311" i="1"/>
  <c r="R311" i="1" s="1"/>
  <c r="T311" i="1" s="1"/>
  <c r="Q340" i="1"/>
  <c r="R340" i="1" s="1"/>
  <c r="T340" i="1" s="1"/>
  <c r="R343" i="1"/>
  <c r="T343" i="1" s="1"/>
  <c r="Q348" i="1"/>
  <c r="R348" i="1" s="1"/>
  <c r="T348" i="1" s="1"/>
  <c r="R351" i="1"/>
  <c r="T351" i="1" s="1"/>
  <c r="R354" i="1"/>
  <c r="T354" i="1" s="1"/>
  <c r="R355" i="1"/>
  <c r="T355" i="1" s="1"/>
  <c r="R365" i="1"/>
  <c r="T365" i="1" s="1"/>
  <c r="R371" i="1"/>
  <c r="T371" i="1" s="1"/>
  <c r="Q376" i="1"/>
  <c r="R376" i="1" s="1"/>
  <c r="T376" i="1" s="1"/>
  <c r="R378" i="1"/>
  <c r="T378" i="1" s="1"/>
  <c r="Q379" i="1"/>
  <c r="R379" i="1" s="1"/>
  <c r="T379" i="1" s="1"/>
  <c r="R380" i="1"/>
  <c r="T380" i="1" s="1"/>
  <c r="Q381" i="1"/>
  <c r="R381" i="1" s="1"/>
  <c r="T381" i="1" s="1"/>
  <c r="Q382" i="1"/>
  <c r="R382" i="1" s="1"/>
  <c r="T382" i="1" s="1"/>
  <c r="Q383" i="1"/>
  <c r="R383" i="1" s="1"/>
  <c r="T383" i="1" s="1"/>
  <c r="Q384" i="1"/>
  <c r="R384" i="1" s="1"/>
  <c r="T384" i="1" s="1"/>
  <c r="Q385" i="1"/>
  <c r="R385" i="1" s="1"/>
  <c r="T385" i="1" s="1"/>
  <c r="Q386" i="1"/>
  <c r="R386" i="1" s="1"/>
  <c r="T386" i="1" s="1"/>
  <c r="Q387" i="1"/>
  <c r="R387" i="1" s="1"/>
  <c r="T387" i="1" s="1"/>
  <c r="Q390" i="1"/>
  <c r="R390" i="1" s="1"/>
  <c r="T390" i="1" s="1"/>
  <c r="Q392" i="1"/>
  <c r="R392" i="1" s="1"/>
  <c r="T392" i="1" s="1"/>
  <c r="R393" i="1"/>
  <c r="T393" i="1" s="1"/>
  <c r="Q397" i="1"/>
  <c r="R397" i="1" s="1"/>
  <c r="T397" i="1" s="1"/>
  <c r="R403" i="1"/>
  <c r="T403" i="1" s="1"/>
  <c r="Q449" i="1"/>
  <c r="R449" i="1" s="1"/>
  <c r="T449" i="1" s="1"/>
  <c r="Q452" i="1" l="1"/>
  <c r="T25" i="1"/>
  <c r="R37" i="1"/>
  <c r="T37" i="1" s="1"/>
  <c r="T86" i="1"/>
  <c r="R452" i="1" l="1"/>
  <c r="T452" i="1"/>
  <c r="S314" i="1"/>
  <c r="S452" i="1" s="1"/>
  <c r="P314" i="1"/>
  <c r="P452" i="1" s="1"/>
  <c r="C4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Franklyn Rafael Mirabal Rodriguez</author>
    <author>admin</author>
  </authors>
  <commentList>
    <comment ref="B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tralado al departamento de Ficalizacion y Control
</t>
        </r>
      </text>
    </comment>
    <comment ref="B91" authorId="1" shapeId="0" xr:uid="{672D5420-400D-458B-A055-4EB23E56579D}">
      <text>
        <r>
          <rPr>
            <b/>
            <sz val="9"/>
            <color indexed="81"/>
            <rFont val="Tahoma"/>
            <family val="2"/>
          </rPr>
          <t>traslado del Departamento de Servicios Estudiantil A la Direccion De Recursos Humanos</t>
        </r>
      </text>
    </comment>
    <comment ref="B17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tralado del departamento de ficalizacion y control al departamento de contabilidad</t>
        </r>
      </text>
    </comment>
    <comment ref="B2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tralado de departamento de ficalizacion y control a la Division De Atencion Al Usuario</t>
        </r>
      </text>
    </comment>
    <comment ref="B2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tralado de departamento de ficalizacion y control a la Division De Atencion Al Usuario</t>
        </r>
      </text>
    </comment>
    <comment ref="B2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tralado de departamento de ficalizacion y control a la Division De Atencion Al Usuario</t>
        </r>
      </text>
    </comment>
    <comment ref="B274" authorId="1" shapeId="0" xr:uid="{732398B2-CB38-48C0-8775-B1346C76B63A}">
      <text>
        <r>
          <rPr>
            <b/>
            <sz val="9"/>
            <color indexed="81"/>
            <rFont val="Tahoma"/>
            <family val="2"/>
          </rPr>
          <t xml:space="preserve">traslado de la Direccion de Gestion Alimentaria al Departamento de Nutricion
</t>
        </r>
      </text>
    </comment>
    <comment ref="B341" authorId="1" shapeId="0" xr:uid="{58457BBB-C825-4FEE-853E-700093CDB900}">
      <text>
        <r>
          <rPr>
            <b/>
            <sz val="9"/>
            <color indexed="81"/>
            <rFont val="Tahoma"/>
            <family val="2"/>
          </rPr>
          <t>traslado de la Direccion De Gestion Alimentaria Al Departamento Gestion De Salud Escolar</t>
        </r>
      </text>
    </comment>
  </commentList>
</comments>
</file>

<file path=xl/sharedStrings.xml><?xml version="1.0" encoding="utf-8"?>
<sst xmlns="http://schemas.openxmlformats.org/spreadsheetml/2006/main" count="1556" uniqueCount="568">
  <si>
    <t>Nómina Personal Temporal  Abril  2023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</si>
  <si>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2.1.1.2.10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</si>
  <si>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No. </t>
  </si>
  <si>
    <t>Nombre</t>
  </si>
  <si>
    <t xml:space="preserve">Cargo </t>
  </si>
  <si>
    <t>Estatus</t>
  </si>
  <si>
    <t>Género</t>
  </si>
  <si>
    <t>Fecha de Contrato</t>
  </si>
  <si>
    <t>Sueldo Bruto 
en RD$</t>
  </si>
  <si>
    <t>ISR 
Ley 11-92</t>
  </si>
  <si>
    <t>Seguro de Vida</t>
  </si>
  <si>
    <t>Seguridad Social (Ley No.87-01)</t>
  </si>
  <si>
    <t>Total Retenciones y Aportes</t>
  </si>
  <si>
    <t>Sueldo Neto 
en RD$</t>
  </si>
  <si>
    <t>Seguro de Pensión (9.97%)</t>
  </si>
  <si>
    <t>Riesgos Laborales
(1.15%)</t>
  </si>
  <si>
    <t>Seguro de Salud (10.53%)</t>
  </si>
  <si>
    <t>Sub-total TSS</t>
  </si>
  <si>
    <t>Otros</t>
  </si>
  <si>
    <t>Deducción
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</si>
  <si>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</si>
  <si>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</si>
  <si>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</si>
  <si>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</si>
  <si>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</si>
  <si>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</si>
  <si>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</si>
  <si>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Descuentos</t>
  </si>
  <si>
    <t>Oficina de Acceso a la Información Pública</t>
  </si>
  <si>
    <t>Rosanna Leticia Alberto Perez</t>
  </si>
  <si>
    <t>Responsable De La Oficina De Acceso A la Informacion</t>
  </si>
  <si>
    <t>Contratado</t>
  </si>
  <si>
    <t>Femenino</t>
  </si>
  <si>
    <t>Jansel Javier Sanchez De La Cruz</t>
  </si>
  <si>
    <t>Tecnico Adm</t>
  </si>
  <si>
    <t>Masculino</t>
  </si>
  <si>
    <t>Victoria Regina Ramirez Batista</t>
  </si>
  <si>
    <t>Oficial De Acceso A La Información</t>
  </si>
  <si>
    <t>Departamento de Comunicaciones</t>
  </si>
  <si>
    <t>Estarlin Arsenio Taveras Laureano</t>
  </si>
  <si>
    <t>Encargado (A)</t>
  </si>
  <si>
    <t>Massiel Judit Genao De Los Santos</t>
  </si>
  <si>
    <t>Periodista</t>
  </si>
  <si>
    <t>Sara Milagros Pimentel Garcia</t>
  </si>
  <si>
    <t>Publicista</t>
  </si>
  <si>
    <t>Maria Mercedes Torres Guerrero</t>
  </si>
  <si>
    <t>Diagramador</t>
  </si>
  <si>
    <t>Laura Esther Concepcion Paulino</t>
  </si>
  <si>
    <t>Analista De Medios Digitales</t>
  </si>
  <si>
    <t>Mia Espinosa Urbaez</t>
  </si>
  <si>
    <t>Alejandra Abreu De Banks</t>
  </si>
  <si>
    <t>Dauris Antonio Santana Arias</t>
  </si>
  <si>
    <t>Felix Alexander Perez Escolastico</t>
  </si>
  <si>
    <t>Losenny Paulino Reynoso</t>
  </si>
  <si>
    <t>Evelyn Mercedes Cruz Hiciano</t>
  </si>
  <si>
    <t>Jose Ariel Lahoz Marrero</t>
  </si>
  <si>
    <t>Editor</t>
  </si>
  <si>
    <t>Melvin Jose Bejaran Oviedo</t>
  </si>
  <si>
    <t>División de Relaciones Públicas</t>
  </si>
  <si>
    <t>Josefina Medina Juan Luis</t>
  </si>
  <si>
    <t>Encargado (A) de la división</t>
  </si>
  <si>
    <t>Nicauris Alicia Garcia Paulino</t>
  </si>
  <si>
    <t>Departamento de Fiscalización Y Control</t>
  </si>
  <si>
    <t>Sofia Grullon Rojas</t>
  </si>
  <si>
    <t>Analista De Fiscalizacion Y Control</t>
  </si>
  <si>
    <t>Eridania Brito Gonzalez</t>
  </si>
  <si>
    <t>Contador</t>
  </si>
  <si>
    <t>Francelys Campos Gonzalez</t>
  </si>
  <si>
    <t>Ana Romilda Suero Fanini De Inoa</t>
  </si>
  <si>
    <t>Deyanira Sanchez De Susana</t>
  </si>
  <si>
    <t>Arjul Grassals Ramirez</t>
  </si>
  <si>
    <t>Gioberta Yaritin Tavarez De Gutierr</t>
  </si>
  <si>
    <t>Frederic Alberto Montilla Cruz</t>
  </si>
  <si>
    <t>Analista De Fscalizacion y Control</t>
  </si>
  <si>
    <t>Marlenny Peralta Paulino</t>
  </si>
  <si>
    <t>Elisa Jacqueline Pimentel Perez</t>
  </si>
  <si>
    <t>Euclides Hiraldo Vargas</t>
  </si>
  <si>
    <t>Analista De Desarrollo Institucional Y Calidad En la Gestion</t>
  </si>
  <si>
    <t>Nadia Ynes Rosario Mercedes</t>
  </si>
  <si>
    <t>División de Control Financiero</t>
  </si>
  <si>
    <t>Ambar Yamilet Cruz Hernandez</t>
  </si>
  <si>
    <t>División de Fiscalizacion De Transferencia A Centros Educativos</t>
  </si>
  <si>
    <t>Jose Armando Perez Medina</t>
  </si>
  <si>
    <t>Dirección Jurídica</t>
  </si>
  <si>
    <t>Dangela Ramirez Guzman</t>
  </si>
  <si>
    <t>Director (A)</t>
  </si>
  <si>
    <t>Robert Andres Jimenez Montas</t>
  </si>
  <si>
    <t>Analista Legal</t>
  </si>
  <si>
    <t>Maricela Encarnacion Montero</t>
  </si>
  <si>
    <t>Sonia Encarnacion Alejandro</t>
  </si>
  <si>
    <t>Analista  De Compras Y Contrataciones</t>
  </si>
  <si>
    <t>Shayanne Leonel Vasquez Morales</t>
  </si>
  <si>
    <t>Nery Josefina Hernandez Peña De Dia</t>
  </si>
  <si>
    <t>Mayerlin Margarita Javier Liriano</t>
  </si>
  <si>
    <t xml:space="preserve">Darnellis Rosario Belen </t>
  </si>
  <si>
    <t>Librada Dinorah Vidal Reyes</t>
  </si>
  <si>
    <t>Rebeca Lugo Peña</t>
  </si>
  <si>
    <t>Carmen Jael Peralta Guerrero De Jac</t>
  </si>
  <si>
    <t>Jonatan Aglisberto Cabrera Peguero</t>
  </si>
  <si>
    <t>Carmi Cristal Santos Hernandez</t>
  </si>
  <si>
    <t>Miguel Ernesto Gabriel Lera</t>
  </si>
  <si>
    <t>Paralegal</t>
  </si>
  <si>
    <t>Adrian De La Cruz Beltre Gonzalez</t>
  </si>
  <si>
    <t>Teodista Ysabel Mota Gonzalez</t>
  </si>
  <si>
    <t>División de Litigios</t>
  </si>
  <si>
    <t>Juan Francisco Vidal Manzanillo</t>
  </si>
  <si>
    <t>Florangel Shantal Quezada Mora</t>
  </si>
  <si>
    <t>Abogado</t>
  </si>
  <si>
    <t>Wilson Arismendy Hernandz Sosa</t>
  </si>
  <si>
    <t xml:space="preserve">Jorkis Ramirez Santana </t>
  </si>
  <si>
    <t>Raul Almanzar</t>
  </si>
  <si>
    <t>Larissa Leomary Garcia Acosta</t>
  </si>
  <si>
    <t>Departamento de Elaboración de Documentos Legales</t>
  </si>
  <si>
    <t>Ariela Quezada Mora</t>
  </si>
  <si>
    <t>Diana Carolina Mateo Rivera</t>
  </si>
  <si>
    <t>Amparo Montero Rivera</t>
  </si>
  <si>
    <t>Ana Silvia Torres Peña</t>
  </si>
  <si>
    <t>Martina De La Cruz Pinales</t>
  </si>
  <si>
    <t>Jose Manuel Urbaez</t>
  </si>
  <si>
    <t>Purisima Altagracia Sosa De Arias</t>
  </si>
  <si>
    <t>Dirección de Recursos Humanos</t>
  </si>
  <si>
    <t>Anny Yanette Casado Arias</t>
  </si>
  <si>
    <t>Glenda Jimenez Alvarado</t>
  </si>
  <si>
    <t>Analista De Recursos Humanos</t>
  </si>
  <si>
    <t>Jorge Michael Henriquez Robles</t>
  </si>
  <si>
    <t>Betsy Yasira Reyes Nieve</t>
  </si>
  <si>
    <t>Promotor Social</t>
  </si>
  <si>
    <t>Sularka Maribel Perez Gomez</t>
  </si>
  <si>
    <t>Departamento de Registro, Control y Nómina de Personal</t>
  </si>
  <si>
    <t>Franklyn Rafael Mirabal Rodriguez</t>
  </si>
  <si>
    <t>Yudy Nieve Espinosa Mejia</t>
  </si>
  <si>
    <t>Mario Romero Paniagua Montero</t>
  </si>
  <si>
    <t>División de Capacitación y Desarrollo</t>
  </si>
  <si>
    <t>Factima De La Cruz Brazoban</t>
  </si>
  <si>
    <t>Prisila Ortega Guzman</t>
  </si>
  <si>
    <t>Dirección Financiera</t>
  </si>
  <si>
    <t>Luisa Josefina Luna Castellanos</t>
  </si>
  <si>
    <t>Director (A) Financiera</t>
  </si>
  <si>
    <t>Sonalis Marleny Lagares Santana</t>
  </si>
  <si>
    <t>Jeimy Marte German</t>
  </si>
  <si>
    <t>Coordinador Adm</t>
  </si>
  <si>
    <t>Maria Celeste Ruiz Paulino</t>
  </si>
  <si>
    <t>Asistente</t>
  </si>
  <si>
    <t>Daniel Jeffrey Quezada Romero</t>
  </si>
  <si>
    <t>Tecnico</t>
  </si>
  <si>
    <t>Hector Rafael Villalona Quezada</t>
  </si>
  <si>
    <t>Allennis Danneris Alcantara Feliz</t>
  </si>
  <si>
    <t>Tecnico de Contabilidad</t>
  </si>
  <si>
    <t>Ana Regina Flores Martinez</t>
  </si>
  <si>
    <t>Analista Finaciero</t>
  </si>
  <si>
    <t>Asis Bianeiri Vargas</t>
  </si>
  <si>
    <t>Lourdes Inmaculada Sanchez Crisosto</t>
  </si>
  <si>
    <t>Reyita De Los Santos Mesa</t>
  </si>
  <si>
    <t>Deparmento de Presupuesto</t>
  </si>
  <si>
    <t>División de Tesorería</t>
  </si>
  <si>
    <t xml:space="preserve">Angel F Miguel Sebastian Rodriguez    </t>
  </si>
  <si>
    <t>Yanuary Sanchez Figuereo</t>
  </si>
  <si>
    <t>Deparmento de Contabilidad</t>
  </si>
  <si>
    <t>Rosaura Brito Brito</t>
  </si>
  <si>
    <t>Encargado De Contabilidad</t>
  </si>
  <si>
    <t>Rosa Margarita Santana Rosario</t>
  </si>
  <si>
    <t>Pablo Alcantara Fortuna</t>
  </si>
  <si>
    <t>Rafaela Samandra Bernavel Cuevas</t>
  </si>
  <si>
    <t>Ana Teresa Rodriguez Florentino</t>
  </si>
  <si>
    <t>Eduarlin Manuel Jimenez Lantigua</t>
  </si>
  <si>
    <t>Gricelda Mercedes Peña De Candelari</t>
  </si>
  <si>
    <t>Jesusa Sanchez Sanchez</t>
  </si>
  <si>
    <t>Johan Manuel De Oleo Jerez</t>
  </si>
  <si>
    <t>Lidia Encarnacion Batista</t>
  </si>
  <si>
    <t>Mercedes Elizabeth Peña Carrasco</t>
  </si>
  <si>
    <t>Ranyeli Frias Campusano</t>
  </si>
  <si>
    <t>Simona Rosa Lantigua</t>
  </si>
  <si>
    <t xml:space="preserve">Yaneira Alexandra Robles Moreno De </t>
  </si>
  <si>
    <t>Luis Fabio Bonelly Piña</t>
  </si>
  <si>
    <t>Auxiiar De Contabilidad</t>
  </si>
  <si>
    <t>Aridelfi Montero Montero</t>
  </si>
  <si>
    <t>Betania Hidalisa Segura Sanchez</t>
  </si>
  <si>
    <t>Cinthia Elizabeth Cuevas Vargas</t>
  </si>
  <si>
    <t>Wendy Delia Vidal Lance</t>
  </si>
  <si>
    <t>Anyeli Maria Hernandez De Jesus</t>
  </si>
  <si>
    <t>Técnico De Contabilidad</t>
  </si>
  <si>
    <t>Juana Ivelisse De Los Santos Nin</t>
  </si>
  <si>
    <t>Rina Altagracia Rodriguez DE De La Cruz</t>
  </si>
  <si>
    <t xml:space="preserve">Wendy Alexandra Encarnacion Nin </t>
  </si>
  <si>
    <t xml:space="preserve">Anyibel De La Cruz De La Rosa </t>
  </si>
  <si>
    <t>Elba Luisa Roa Roa</t>
  </si>
  <si>
    <t>Guillermo Ivan De Jesus Santana</t>
  </si>
  <si>
    <t>Jocelyn Altagracia Salas Del Orbe</t>
  </si>
  <si>
    <t>Leandro Caraballo</t>
  </si>
  <si>
    <t>Marina Mendoza Gutirrez</t>
  </si>
  <si>
    <t>Ruth Elizabeth Payano Nuñez</t>
  </si>
  <si>
    <t>Elizabeth De Paula Nuñez</t>
  </si>
  <si>
    <t>Jose Miguel Linares</t>
  </si>
  <si>
    <t>Isabel Martinez Brito</t>
  </si>
  <si>
    <t>Kathy Almonte Martinez</t>
  </si>
  <si>
    <t xml:space="preserve">Somery Marina Batista Acencio </t>
  </si>
  <si>
    <t>Candy Giselle De Leon Ubri</t>
  </si>
  <si>
    <t>Cesar Neftali Carraco Soto</t>
  </si>
  <si>
    <t>Luis Abel Nuñez Martinez</t>
  </si>
  <si>
    <t>Dalila Noemi Padilla De Diaz</t>
  </si>
  <si>
    <t>Elizabeth Sanchez Encarnacion</t>
  </si>
  <si>
    <t>Franscisco Jose Aponte Pons</t>
  </si>
  <si>
    <t>Lourdes Altagracia Duran Hidalgo</t>
  </si>
  <si>
    <t>Luisa Fernanda Sanchez Tapia</t>
  </si>
  <si>
    <t>Maria Esther Garcia Garcia</t>
  </si>
  <si>
    <t>Mariel Isabel De Leon Sanchez</t>
  </si>
  <si>
    <t>Miguel Elias Jimenez Rivera</t>
  </si>
  <si>
    <t>Patricia Leines Thomas Dominguez</t>
  </si>
  <si>
    <t>Randy Antonio Hubiere Gomez</t>
  </si>
  <si>
    <t>Idania Martinez Gervacio</t>
  </si>
  <si>
    <t>Jacqueline Ayala Jimenez</t>
  </si>
  <si>
    <t>Jazmin Sanchez Rosa</t>
  </si>
  <si>
    <t>Mabel Carolina Andujar Fructuosos</t>
  </si>
  <si>
    <t>Roselin Garcia Mendez</t>
  </si>
  <si>
    <t>Franklin Nathanael Zapata Pujols</t>
  </si>
  <si>
    <t>Agridalirvis Vargas Smith</t>
  </si>
  <si>
    <t>Gloria Morillo Cipion</t>
  </si>
  <si>
    <t>Elizabeth Margarita Frias Nuñez</t>
  </si>
  <si>
    <t>Analista</t>
  </si>
  <si>
    <t>Marlenys Elizabeth Baez Perez</t>
  </si>
  <si>
    <t>Ana Paola Baez Pimentel de Acosta</t>
  </si>
  <si>
    <t>Auxiliar De Contabilidad</t>
  </si>
  <si>
    <t>Direccion Administrativa</t>
  </si>
  <si>
    <t>Yeudi Francisca Santos Japa</t>
  </si>
  <si>
    <t>Director Adm</t>
  </si>
  <si>
    <t>Deparmento de Servicios Generales</t>
  </si>
  <si>
    <t>Cornelio Florian Mateo</t>
  </si>
  <si>
    <t>División de Transportación</t>
  </si>
  <si>
    <t>Francisco Alberto Rodriguez Peña</t>
  </si>
  <si>
    <t>Encargado Division De Transpotación</t>
  </si>
  <si>
    <t>Sección de Mantenimiento y Seguridad Planta Física</t>
  </si>
  <si>
    <t>Ramon Antonio Gonzalez Alcantara</t>
  </si>
  <si>
    <t>Encargado</t>
  </si>
  <si>
    <t>Rosilvia Maria Moya Brea</t>
  </si>
  <si>
    <t>Sección de Mayordomía</t>
  </si>
  <si>
    <t>Loida Eunice Leonardo Rijo</t>
  </si>
  <si>
    <t>Encargado Secion de Mayordomía</t>
  </si>
  <si>
    <t>Sección de Correspondencia</t>
  </si>
  <si>
    <t>Ramona Eridania Medina Michel</t>
  </si>
  <si>
    <t>Analista De Planificacion Y Desarrollo</t>
  </si>
  <si>
    <t>Sección de Archivo Central</t>
  </si>
  <si>
    <t>Israel Garcia Ureña</t>
  </si>
  <si>
    <t>Encargado Secion de Archivo Central</t>
  </si>
  <si>
    <t xml:space="preserve">Departamento de Compras Y Contrataciones </t>
  </si>
  <si>
    <t>Genesis Nazaret Villafaña Sepulveda</t>
  </si>
  <si>
    <t>Ana Delly Moquete Bello</t>
  </si>
  <si>
    <t>Tecnico Analista En Compras Y Contrataciones</t>
  </si>
  <si>
    <t>12/01/2023</t>
  </si>
  <si>
    <t>Ana Isabel Montero Montes De Oca</t>
  </si>
  <si>
    <t>Elvys Mharcell Crullon Ruiz</t>
  </si>
  <si>
    <t>Solanyi Concepcion Sanchez Rodriguez</t>
  </si>
  <si>
    <t>Ana Chavely Valdez</t>
  </si>
  <si>
    <t xml:space="preserve">Ada Yris Esteves De Los Santos </t>
  </si>
  <si>
    <t>Tecnico De Compras</t>
  </si>
  <si>
    <t>Albelis Heredia Abreu</t>
  </si>
  <si>
    <t>Tecnico Analista De Compras Y Contrataciones</t>
  </si>
  <si>
    <t>Clara Pastora Pimentel Candelario</t>
  </si>
  <si>
    <t xml:space="preserve"> Analista De Compras Y Contrataciones</t>
  </si>
  <si>
    <t>Licelot Yamilka Ramirez Goris</t>
  </si>
  <si>
    <t>Luis Enrique Mendieta Ramirez</t>
  </si>
  <si>
    <t>Mary Esther De Los Santos Payano</t>
  </si>
  <si>
    <t>Analista De Compras y Contrataciones</t>
  </si>
  <si>
    <t>Felix Javier Velez Morel</t>
  </si>
  <si>
    <t>Johanna Mariel Sanchez Flores</t>
  </si>
  <si>
    <t>Silvia Nallelis Duran Payams</t>
  </si>
  <si>
    <t>Maria Luz Lopez Noboa</t>
  </si>
  <si>
    <t>Juan Antonio Lora Aguasvivas</t>
  </si>
  <si>
    <t>Division De Atencion Al Usuario</t>
  </si>
  <si>
    <t>Cianelda Yiroky Romero Almonte</t>
  </si>
  <si>
    <t>Reynaldo Francisco Tejada Taveras</t>
  </si>
  <si>
    <t>Veronica Liberato Ramos</t>
  </si>
  <si>
    <t>Maritza Fernandez Orozco De Soto</t>
  </si>
  <si>
    <t xml:space="preserve">Analista </t>
  </si>
  <si>
    <t>División de Compras</t>
  </si>
  <si>
    <t xml:space="preserve">Raquel Cristina Asensio Rivas </t>
  </si>
  <si>
    <t>Xenia Maria Mercado Mejia</t>
  </si>
  <si>
    <t>Josias Lantigua Alcantara</t>
  </si>
  <si>
    <t>Dirección de Planificación y Desarrollo</t>
  </si>
  <si>
    <t xml:space="preserve">Gerard Radhames De Los Santos Valdez </t>
  </si>
  <si>
    <t>Director (A) de Planificación y Desarrollo</t>
  </si>
  <si>
    <t>Anacely Berenice Gomez Martinez</t>
  </si>
  <si>
    <t>Tecnico De Datos Estadisticos</t>
  </si>
  <si>
    <t>Departamento Formulación Monitoreo Y Evaluación de PPP</t>
  </si>
  <si>
    <t>Israel Rosey Perez</t>
  </si>
  <si>
    <t>Saulina Maria Sanchez Gomez</t>
  </si>
  <si>
    <t>Limbert Junior Perez Peña</t>
  </si>
  <si>
    <t>Analista De Presupuesto</t>
  </si>
  <si>
    <t>Departamento de Calidad en la Gestion</t>
  </si>
  <si>
    <t>Emelinda Guerrero Vallejo</t>
  </si>
  <si>
    <t>Encargada</t>
  </si>
  <si>
    <t>Gisela Maria Tavarez Peña</t>
  </si>
  <si>
    <t>Perla Massiel Rodriguez Santana</t>
  </si>
  <si>
    <t>Maria Hortencia Duran Capellan</t>
  </si>
  <si>
    <t>Abrahan Stalyn Plata Mejia</t>
  </si>
  <si>
    <t>Wilmer Fernandez Mercedes</t>
  </si>
  <si>
    <t xml:space="preserve">Departamento de Desarrollo Institucional </t>
  </si>
  <si>
    <t>Whitney Victoria Gutierrez Abreu</t>
  </si>
  <si>
    <t xml:space="preserve">Encargada del Departamento de Desarrollo Institucional </t>
  </si>
  <si>
    <t>Departamento de Cooperación Internacional</t>
  </si>
  <si>
    <t>Jesus Maria Rodriguez Cuevas</t>
  </si>
  <si>
    <t>Greisy Catiuska Santana Baez</t>
  </si>
  <si>
    <t>Analista De Relaciones Internacional</t>
  </si>
  <si>
    <t>Adrian Stewar Roa Espinosa</t>
  </si>
  <si>
    <t>Analista De Proyecto</t>
  </si>
  <si>
    <t>Dirección de Tecnología de la Información Y Comunicación</t>
  </si>
  <si>
    <t>Kenhichi Sasaki Tabata</t>
  </si>
  <si>
    <t>Director De Tecnologia De la Informacion</t>
  </si>
  <si>
    <t>Oscar Jesus Pozo Payano</t>
  </si>
  <si>
    <t>Encarcado De Tecnologia</t>
  </si>
  <si>
    <t>Francisco Samuel Vegazo Fanith</t>
  </si>
  <si>
    <t xml:space="preserve">Encargado </t>
  </si>
  <si>
    <t>Yosvani Cespedes Sabina</t>
  </si>
  <si>
    <t>Administrador de Monitoreo</t>
  </si>
  <si>
    <t>Enmanuel Feliz Espinal</t>
  </si>
  <si>
    <t>Analista De Sistemas Informaticos</t>
  </si>
  <si>
    <t>Juan Bautista Silven Javier</t>
  </si>
  <si>
    <t>Administrador De Red</t>
  </si>
  <si>
    <t>Angel Manuel Tejeda Tejada</t>
  </si>
  <si>
    <t>Soporte Tecnico</t>
  </si>
  <si>
    <t>Gendy Abismael De Oleo Montero</t>
  </si>
  <si>
    <t>Kimberly Erismel Castro Matos</t>
  </si>
  <si>
    <t>Soporte Técnico Informático</t>
  </si>
  <si>
    <t>Mario Rafael Peña Frica</t>
  </si>
  <si>
    <t>Ysamar Matos Pantaleon</t>
  </si>
  <si>
    <t>Pablo Ismael Sanchez Rijo</t>
  </si>
  <si>
    <t>Carlos Alexander Montilla Tejeda</t>
  </si>
  <si>
    <t>Soporte Técnio informático</t>
  </si>
  <si>
    <t>Makendy Diaz Guerrier</t>
  </si>
  <si>
    <t>Soporte De Usuario</t>
  </si>
  <si>
    <t>Miguel Angel Guerrero Martinez</t>
  </si>
  <si>
    <t>Departamento de Desarrollo E Implementacion De Sistema</t>
  </si>
  <si>
    <t>Jordin Jose Rosario Cespedes</t>
  </si>
  <si>
    <t>Programador De Computadora</t>
  </si>
  <si>
    <t>Departamento de Administracion de Servicios TIC</t>
  </si>
  <si>
    <t>Ernesto Vantroy De Jesus Olmos</t>
  </si>
  <si>
    <t>Dirección de Formulación y Evaluación Nutricional</t>
  </si>
  <si>
    <t>Ana Carolina Baez Abbott</t>
  </si>
  <si>
    <t>Departamento de Nutrición</t>
  </si>
  <si>
    <t>Yomaira Altagracia Tejeda Castillo</t>
  </si>
  <si>
    <t>Bernardo Figuereo Guzman</t>
  </si>
  <si>
    <t>Coordinador (A) Regional De Nutrición</t>
  </si>
  <si>
    <t>Maria Luisa Santos Rosario</t>
  </si>
  <si>
    <t>Aldro Diaz Natera</t>
  </si>
  <si>
    <t>Tecnico De Alimentacion Escolar</t>
  </si>
  <si>
    <t>Carolina Baez Gratero</t>
  </si>
  <si>
    <t>Manuel Elias Lugo Moncion</t>
  </si>
  <si>
    <t>Milthon Paniagua Delgado</t>
  </si>
  <si>
    <t>Mirnaliz Herrera Estevez</t>
  </si>
  <si>
    <t>Rosalba Maria Payamps Cepeda</t>
  </si>
  <si>
    <t>Mario Guillermo Dujarric Diaz</t>
  </si>
  <si>
    <t>Elvira Mercedes Polanco Cuevas</t>
  </si>
  <si>
    <t>Analista De Nutricion Escolar</t>
  </si>
  <si>
    <t>Yenny Isaura Aristy Melo</t>
  </si>
  <si>
    <t>Elida De Jesus</t>
  </si>
  <si>
    <t>Antropometra</t>
  </si>
  <si>
    <t>Yahaira Garcia Batista</t>
  </si>
  <si>
    <t>Analista De Seguimiento</t>
  </si>
  <si>
    <t>Luis Amiel Fernandez Cornielle</t>
  </si>
  <si>
    <t>Division De Desarrollo De Productos</t>
  </si>
  <si>
    <t>Dilenia Emilia Reyes Tapia</t>
  </si>
  <si>
    <t>Diseñador De Productos</t>
  </si>
  <si>
    <t>Dirección de Gestión Alimentaria</t>
  </si>
  <si>
    <t>Ernesto Abel Martinez Silvestre</t>
  </si>
  <si>
    <t xml:space="preserve">Tecnico De Oper. Programa De Alimentación </t>
  </si>
  <si>
    <t>Ysabel Encarnacion Encarnacion</t>
  </si>
  <si>
    <t>Alberto Alcantara Jimenez</t>
  </si>
  <si>
    <t>Esther Martinez De La Rosa</t>
  </si>
  <si>
    <t>Katty Cabrera Rodriguez</t>
  </si>
  <si>
    <t>William Guillermo Perez De Dios</t>
  </si>
  <si>
    <t>Yuderkis Cabral Corcino</t>
  </si>
  <si>
    <t>Clark Roy Familia Mejia</t>
  </si>
  <si>
    <t>Fello Antonio De Leon Valdez</t>
  </si>
  <si>
    <t>Taimi Sugely Gonzalez Dominguez</t>
  </si>
  <si>
    <t>Maria Altagracia Sanchez Bueno</t>
  </si>
  <si>
    <t>Jean Luis Joaquin Hurtado</t>
  </si>
  <si>
    <t>Michael Zabala Cuello</t>
  </si>
  <si>
    <t>Noely Franchesca Reynoso Vargas</t>
  </si>
  <si>
    <t>Supervisor De Distrito</t>
  </si>
  <si>
    <t>Omar Eduardo Guzman Muñoz</t>
  </si>
  <si>
    <t>Altagracia Sobeida Arias Calderon</t>
  </si>
  <si>
    <t>Hugo Alfonzo Paulino Guzman</t>
  </si>
  <si>
    <t>Daneury Gonzalez Perez</t>
  </si>
  <si>
    <t>Tecnico De Opr. programa de Alimentación</t>
  </si>
  <si>
    <t>Ivelquis Anagel Silverio Paniagua</t>
  </si>
  <si>
    <t>Jeimy Arlethy Corcino Laureano</t>
  </si>
  <si>
    <t>Werlin Handerson De Los Santos Tibu</t>
  </si>
  <si>
    <t>Yassiel Margarita Diaz Casado</t>
  </si>
  <si>
    <t>Agustin Antonio Cabral Ceida</t>
  </si>
  <si>
    <t>Victor Morel Martinez</t>
  </si>
  <si>
    <t>Suleidy Corniel Almonte</t>
  </si>
  <si>
    <t>Analista De Seg Al Servicio Del Programa Alimentacion Escolar</t>
  </si>
  <si>
    <t>Sandra Maria Espino De Florentino</t>
  </si>
  <si>
    <t>Sonia Maria Rodriguez Eduardo De Fr</t>
  </si>
  <si>
    <t>Alexander Ramona Monegro Gonzalez</t>
  </si>
  <si>
    <t>Hector Montero Reyes</t>
  </si>
  <si>
    <t>Wendy Salvador Medina Alvarez</t>
  </si>
  <si>
    <t>Nelsy Cristina Rodriguez Genao</t>
  </si>
  <si>
    <t>Andy Javier Muñoz Castillo</t>
  </si>
  <si>
    <t>Yeni Miguelina Martes Montero</t>
  </si>
  <si>
    <t xml:space="preserve">Tecnico De Oper. Programa De </t>
  </si>
  <si>
    <t>Departamento de Operaciones</t>
  </si>
  <si>
    <t>Carlos Jose De Leon Marte</t>
  </si>
  <si>
    <t>Tecnico De Oper. Programa De Alimentación  Escolar</t>
  </si>
  <si>
    <t>Luis Omar Santiago Mosquea</t>
  </si>
  <si>
    <t>Deparmento de Seguimiento al Servicio de Alimentación</t>
  </si>
  <si>
    <t>Isabel Cristina Mendez De Diaz</t>
  </si>
  <si>
    <t>Pamela Cavallari Guerrero</t>
  </si>
  <si>
    <t>Supervisor De distrito</t>
  </si>
  <si>
    <t>Departamento Aseguramiento de la Calidad de los Alimentos</t>
  </si>
  <si>
    <t>Santa Ysabel Abad Beltran</t>
  </si>
  <si>
    <t>Inspector De Aseguramiento De la Calidad</t>
  </si>
  <si>
    <t>Enmanuel Valdez Alcantara</t>
  </si>
  <si>
    <t>Pamela Anyinet Mejia Taveras</t>
  </si>
  <si>
    <t>Handel Keiser Matos Alcantara</t>
  </si>
  <si>
    <t xml:space="preserve">Analista De Seguimiento </t>
  </si>
  <si>
    <t>Maria Matilde Altagracia Estevez De</t>
  </si>
  <si>
    <t>Simon Bolivar Ogando Montero</t>
  </si>
  <si>
    <t>Alexandra Rodriguez Bencosme</t>
  </si>
  <si>
    <t>Carlos Jose Feliz Uribe</t>
  </si>
  <si>
    <t xml:space="preserve">Oresty Teodora Del Socorro De Leon </t>
  </si>
  <si>
    <t>Division de inspeccion y Verificacion A Proveedores</t>
  </si>
  <si>
    <t>Rafael Veras Chacon</t>
  </si>
  <si>
    <t>Dirección de Salud y Servicios Sociales</t>
  </si>
  <si>
    <t>Audrey Rosanna Lora De Cabrera</t>
  </si>
  <si>
    <t xml:space="preserve">Director (A) </t>
  </si>
  <si>
    <t>Adalgisa Perez Suriel</t>
  </si>
  <si>
    <t>Coordinador  (a) de Clubes infantiles</t>
  </si>
  <si>
    <t>Beatriz Feliz Santos</t>
  </si>
  <si>
    <t>Coordinador (A) Regional de Salud y Servicios Sociales</t>
  </si>
  <si>
    <t>Jose Bernardo De Js. Garcia Diaz</t>
  </si>
  <si>
    <t>Linette Fernanda Lara Garcia</t>
  </si>
  <si>
    <t>Coordinador (a) del Programa de Transporte Estudiantil</t>
  </si>
  <si>
    <t>Michelle Taveras De León</t>
  </si>
  <si>
    <t>Coordinador  (a) del Programa de Becas Estudiantiles</t>
  </si>
  <si>
    <t>Ramona Cabrera Yzquierdo</t>
  </si>
  <si>
    <t>Ana Karina Letelier Almonte</t>
  </si>
  <si>
    <t>Departamento Gestión de Salud Escolar</t>
  </si>
  <si>
    <t>Ruth Yojaira Cairo Monegro de Rodri</t>
  </si>
  <si>
    <t>Jennifer Altagracia Mata Vega</t>
  </si>
  <si>
    <t>División de Salud Bucal</t>
  </si>
  <si>
    <t>Nancy Gissett Paredes Rodriguez</t>
  </si>
  <si>
    <t>Odontologo Escolar</t>
  </si>
  <si>
    <t>Laura Jacqueline Frias Fabian</t>
  </si>
  <si>
    <t>Tecnicos De Equipos Dentales</t>
  </si>
  <si>
    <t xml:space="preserve">Division de Epidemiologia e Investigacion </t>
  </si>
  <si>
    <t>Mabel Gonzalez Manzueta</t>
  </si>
  <si>
    <t xml:space="preserve">Encargado (A) De Division De Epidemiologia E Investigacion </t>
  </si>
  <si>
    <t>División de Salud Auditiva</t>
  </si>
  <si>
    <t>Rina Bel De Los Santos Sanchez</t>
  </si>
  <si>
    <t xml:space="preserve">Encargado (A) De La Division </t>
  </si>
  <si>
    <t>Angel Joel Soriano Benitez</t>
  </si>
  <si>
    <t>Sección de Trabajo Social</t>
  </si>
  <si>
    <t>Felipe Suero de la Cruz</t>
  </si>
  <si>
    <t>Departamento de Servicios Estudiantiles</t>
  </si>
  <si>
    <t>Tania Beatriz Jaquez De Lara</t>
  </si>
  <si>
    <t>Rafaelina Beriguete Salvador</t>
  </si>
  <si>
    <t>Coordinador  (A) De Cooperativa</t>
  </si>
  <si>
    <t>Lourdes Trinidad Suriel</t>
  </si>
  <si>
    <t>Tecnico De Servicios Sociales</t>
  </si>
  <si>
    <t>Martha Marina Diaz De Luna</t>
  </si>
  <si>
    <t xml:space="preserve">Promotor Social </t>
  </si>
  <si>
    <t>Maryeris Alvarez Natera</t>
  </si>
  <si>
    <t xml:space="preserve">Tecnico De Servicios Sociales </t>
  </si>
  <si>
    <t>Dhariana Figueroa Villar</t>
  </si>
  <si>
    <t>Carla Pendones Castillo</t>
  </si>
  <si>
    <t>Coordinador (A) Programa De Turismo</t>
  </si>
  <si>
    <t>Carlos Rafael Hernandez Reyes</t>
  </si>
  <si>
    <t>Coordinador  (A) De Uniformes Y Utiles Escolares</t>
  </si>
  <si>
    <t>Dilia Marjorie Javier Asencio De Ga</t>
  </si>
  <si>
    <t>Jordani Daniel Cancu</t>
  </si>
  <si>
    <t>Inocencia Garcia De Echavarria</t>
  </si>
  <si>
    <t>Juan Guzman Marte</t>
  </si>
  <si>
    <t>Casiris Miguel Roman</t>
  </si>
  <si>
    <t xml:space="preserve">Tecnico De Calidad Y Empaque </t>
  </si>
  <si>
    <t>División de Apoyo Estudiantil</t>
  </si>
  <si>
    <t>Kenia Libertina Lopez Gomez</t>
  </si>
  <si>
    <t>Regional La Altagracia</t>
  </si>
  <si>
    <t>Ruben Antonio Moni Pepen</t>
  </si>
  <si>
    <t>División de Participación Social</t>
  </si>
  <si>
    <t>Eduardo Andres Leyba Rosario</t>
  </si>
  <si>
    <t>Regional Santo Domingo</t>
  </si>
  <si>
    <t>Sahira Altagracia Manzano Medrano</t>
  </si>
  <si>
    <t xml:space="preserve">Encargado (A) Regional </t>
  </si>
  <si>
    <t>Regional Santiago</t>
  </si>
  <si>
    <t>Jessica Maria Jimenez Guzman</t>
  </si>
  <si>
    <t>Martha Maria Nuñez Fernandez</t>
  </si>
  <si>
    <t>Judith Esther Pimentel Martinez</t>
  </si>
  <si>
    <t>Coordinador (A)  Adm Regional De Nutrición</t>
  </si>
  <si>
    <t>Francina Maria Rodriguez Osoria</t>
  </si>
  <si>
    <t>Angela Melissa Tavarez Blanco</t>
  </si>
  <si>
    <t>Daisy Yoselina Cerda Alvarez</t>
  </si>
  <si>
    <t>Luis Alberto Bocio Diaz</t>
  </si>
  <si>
    <t>Juan Emilio Tavarez Reyes</t>
  </si>
  <si>
    <t>Yslandy Yunilda Rodriguez Valerio</t>
  </si>
  <si>
    <t>Adamilca Franco Quezada</t>
  </si>
  <si>
    <t>Ana Paola Moran Rodriguez</t>
  </si>
  <si>
    <t>Yanilda Altagracia Fernandez Baez</t>
  </si>
  <si>
    <t>Martin Simeon Liriano Guzman</t>
  </si>
  <si>
    <t>Joselina Martinez Estevez</t>
  </si>
  <si>
    <t>Jose Alberto Tejada Santos</t>
  </si>
  <si>
    <t>Tecnico De Alimentacion Escol</t>
  </si>
  <si>
    <t>Ashley Michelle Franco Dominguez</t>
  </si>
  <si>
    <t>Técnico De Comunicaciones</t>
  </si>
  <si>
    <t>Regional Nordeste</t>
  </si>
  <si>
    <t>Marleny Paulino Santos</t>
  </si>
  <si>
    <t>Coord(A) Regional De Aseguramiento</t>
  </si>
  <si>
    <t>Juan Carlos Lopez Lopez</t>
  </si>
  <si>
    <t>Jose Luis Santos Jimenez</t>
  </si>
  <si>
    <t>Inspector De Aseguramiento De la Calidad de los Alimentos</t>
  </si>
  <si>
    <t>Marino Paulino Lizardo</t>
  </si>
  <si>
    <t>Regional la Vega</t>
  </si>
  <si>
    <t>Ruddy Miranda Peña</t>
  </si>
  <si>
    <t>Coord(A) Regional De Aseguram</t>
  </si>
  <si>
    <t>Jose Alfonso Espaillat Candelier</t>
  </si>
  <si>
    <t>Coordinadora (A) Administrativo Regional Y/O Distrital</t>
  </si>
  <si>
    <t>Francisco Javier Jimenez Cabreja</t>
  </si>
  <si>
    <t>Francisco Morales Feliz</t>
  </si>
  <si>
    <t>Coordinador(A) Administrativo</t>
  </si>
  <si>
    <t>Ada Carolina Almonte De Regalado</t>
  </si>
  <si>
    <t>Regional de Bani</t>
  </si>
  <si>
    <t>Eladio Malaquia Arias Suarez</t>
  </si>
  <si>
    <t>Regional Monte Cristi</t>
  </si>
  <si>
    <t>Rafael Andres Socias Garcia</t>
  </si>
  <si>
    <t>Aracelys Peralta Vasquez</t>
  </si>
  <si>
    <t>Marlin Esther Vasquez Guzman</t>
  </si>
  <si>
    <t>Wanda Jasmin Cordero Alvarez</t>
  </si>
  <si>
    <t>Ramon Emilio Rodriguez Baez</t>
  </si>
  <si>
    <t>Reginal San Pedro de Macoris</t>
  </si>
  <si>
    <t>Yubelkis Astacio Lopez</t>
  </si>
  <si>
    <t>Stalcy Beatriz Agesta Gonzalez</t>
  </si>
  <si>
    <t>Katelin Carolina Mañe Martinez</t>
  </si>
  <si>
    <t>Zacarias Romero Figuereo</t>
  </si>
  <si>
    <t>Carmen Acosta Avila</t>
  </si>
  <si>
    <t>Yuridia Desiree Guerrero Garcia</t>
  </si>
  <si>
    <t>Regional Azua</t>
  </si>
  <si>
    <t>Anabel Diaz Garcia</t>
  </si>
  <si>
    <t>Jhon Grau Perez Diaz</t>
  </si>
  <si>
    <t>Yaneurys Bienvenido Sencion Perez</t>
  </si>
  <si>
    <t xml:space="preserve">Regional San Juan </t>
  </si>
  <si>
    <t>Claudio Familia Vallejo</t>
  </si>
  <si>
    <t>Regional San Cristobal</t>
  </si>
  <si>
    <t>Jose Alberto Corporan Diaz</t>
  </si>
  <si>
    <t>Raysa Vickiana Vizcaino Sanchez</t>
  </si>
  <si>
    <t>Gema Caridad De Los Milagros Gallar</t>
  </si>
  <si>
    <t>Regional De Bahoruco</t>
  </si>
  <si>
    <t>Miguelina De Los Milagros Guerrero</t>
  </si>
  <si>
    <t>Arnord Peña Trinidad</t>
  </si>
  <si>
    <t>Regional Independencia</t>
  </si>
  <si>
    <t>Leiris Gechanis Batista Perez</t>
  </si>
  <si>
    <t>Regional Puerto Plata</t>
  </si>
  <si>
    <t>Jeury Jaziel Minaya Rivero</t>
  </si>
  <si>
    <t>Regional Monte Plata</t>
  </si>
  <si>
    <t>Florangel Hidalgo Heredia</t>
  </si>
  <si>
    <t>Regional Maria Trinidad Sanchez</t>
  </si>
  <si>
    <t>Martha Esther Carela Willmore</t>
  </si>
  <si>
    <t>licet Manzueta Adames</t>
  </si>
  <si>
    <t>Melanie Patricia Hiciano Saenz</t>
  </si>
  <si>
    <t>Ana Celia Nuñez Sanchez</t>
  </si>
  <si>
    <t>Jens Luis Baez Reyes</t>
  </si>
  <si>
    <t>Regional Barahona</t>
  </si>
  <si>
    <t>Luis Maria Lopez Morel</t>
  </si>
  <si>
    <t>Yohamny Josefina Almonte Gonzalez</t>
  </si>
  <si>
    <t>Regional Valverde</t>
  </si>
  <si>
    <t>Dennise Masiel Jimenez</t>
  </si>
  <si>
    <t>Yosel Dohertys De Jesus Perez</t>
  </si>
  <si>
    <t>Victor Melo Reyes</t>
  </si>
  <si>
    <t>Regional San Francisco de Macoris</t>
  </si>
  <si>
    <t>Ramon Fermin Cruz Moya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</si>
</sst>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sz val="10"/>
      <name val="Malgun Gothic"/>
      <family val="2"/>
    </font>
    <font>
      <sz val="11"/>
      <name val="Malgun Gothic"/>
      <family val="2"/>
    </font>
    <font>
      <sz val="10"/>
      <name val="Calibri"/>
      <family val="2"/>
      <scheme val="minor"/>
    </font>
    <font>
      <b/>
      <sz val="10"/>
      <color theme="0"/>
      <name val="Malgun Gothic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top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29" fillId="35" borderId="15" xfId="0" applyFont="1" applyFill="1" applyBorder="1"/>
    <xf numFmtId="0" fontId="33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14" fontId="34" fillId="2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4" fontId="32" fillId="2" borderId="1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0" fontId="35" fillId="34" borderId="1" xfId="0" applyFont="1" applyFill="1" applyBorder="1" applyAlignment="1">
      <alignment horizontal="center" vertical="center"/>
    </xf>
    <xf numFmtId="0" fontId="21" fillId="35" borderId="15" xfId="0" applyFont="1" applyFill="1" applyBorder="1"/>
    <xf numFmtId="0" fontId="29" fillId="35" borderId="14" xfId="0" applyFont="1" applyFill="1" applyBorder="1" applyAlignment="1">
      <alignment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4" fontId="0" fillId="0" borderId="0" xfId="0" applyNumberFormat="1"/>
    <xf numFmtId="0" fontId="21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/>
    </xf>
    <xf numFmtId="14" fontId="34" fillId="35" borderId="15" xfId="0" applyNumberFormat="1" applyFont="1" applyFill="1" applyBorder="1" applyAlignment="1">
      <alignment horizontal="center" vertical="center"/>
    </xf>
    <xf numFmtId="4" fontId="32" fillId="35" borderId="15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4" fontId="32" fillId="2" borderId="17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center" vertical="center"/>
    </xf>
    <xf numFmtId="0" fontId="29" fillId="35" borderId="14" xfId="0" quotePrefix="1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0" fontId="32" fillId="2" borderId="17" xfId="0" applyFont="1" applyFill="1" applyBorder="1" applyAlignment="1">
      <alignment vertical="center"/>
    </xf>
    <xf numFmtId="14" fontId="34" fillId="2" borderId="17" xfId="0" applyNumberFormat="1" applyFont="1" applyFill="1" applyBorder="1" applyAlignment="1">
      <alignment horizontal="center" vertical="center"/>
    </xf>
    <xf numFmtId="43" fontId="30" fillId="34" borderId="1" xfId="45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14" fontId="34" fillId="2" borderId="15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left" vertical="center"/>
    </xf>
    <xf numFmtId="14" fontId="34" fillId="2" borderId="1" xfId="0" quotePrefix="1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vertical="center"/>
    </xf>
    <xf numFmtId="0" fontId="32" fillId="2" borderId="1" xfId="0" quotePrefix="1" applyFont="1" applyFill="1" applyBorder="1" applyAlignment="1">
      <alignment horizontal="left" vertical="center"/>
    </xf>
    <xf numFmtId="0" fontId="33" fillId="35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2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top"/>
    </xf>
    <xf numFmtId="0" fontId="35" fillId="34" borderId="1" xfId="0" applyFont="1" applyFill="1" applyBorder="1" applyAlignment="1">
      <alignment horizontal="center" vertical="center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2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571500</xdr:colOff>
      <xdr:row>311</xdr:row>
      <xdr:rowOff>257175</xdr:rowOff>
    </xdr:from>
    <xdr:to>
      <xdr:col>40</xdr:col>
      <xdr:colOff>524823</xdr:colOff>
      <xdr:row>335</xdr:row>
      <xdr:rowOff>28575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0337125" y="57654825"/>
          <a:ext cx="7268523" cy="7315200"/>
        </a:xfrm>
        <a:prstGeom prst="rect">
          <a:avLst/>
        </a:prstGeom>
      </xdr:spPr>
    </xdr:pic>
    <xdr:clientData/>
  </xdr:twoCellAnchor>
  <xdr:twoCellAnchor editAs="oneCell">
    <xdr:from>
      <xdr:col>2</xdr:col>
      <xdr:colOff>1038225</xdr:colOff>
      <xdr:row>394</xdr:row>
      <xdr:rowOff>228600</xdr:rowOff>
    </xdr:from>
    <xdr:to>
      <xdr:col>4</xdr:col>
      <xdr:colOff>314325</xdr:colOff>
      <xdr:row>403</xdr:row>
      <xdr:rowOff>276224</xdr:rowOff>
    </xdr:to>
    <xdr:pic>
      <xdr:nvPicPr>
        <xdr:cNvPr id="7" name="Imagen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4657725" y="122967750"/>
          <a:ext cx="3848100" cy="2876549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2</xdr:row>
      <xdr:rowOff>28575</xdr:rowOff>
    </xdr:from>
    <xdr:to>
      <xdr:col>10</xdr:col>
      <xdr:colOff>876300</xdr:colOff>
      <xdr:row>8</xdr:row>
      <xdr:rowOff>180975</xdr:rowOff>
    </xdr:to>
    <xdr:pic>
      <xdr:nvPicPr>
        <xdr:cNvPr id="2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EE652FA9-FE7D-46AA-98F1-CC81A69ABB6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523875"/>
          <a:ext cx="352425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35"/>
  <sheetViews>
    <sheetView tabSelected="1" view="pageBreakPreview" topLeftCell="A422" zoomScaleNormal="100" zoomScaleSheetLayoutView="100" workbookViewId="0">
      <selection activeCell="C4" sqref="C4"/>
    </sheetView>
  </sheetViews>
  <sheetFormatPr defaultColWidth="9.140625" defaultRowHeight="30" customHeight="1"/>
  <cols>
    <col min="1" max="1" width="5.85546875" style="3" customWidth="1"/>
    <col min="2" max="2" width="48.42578125" style="2" customWidth="1"/>
    <col min="3" max="3" width="56.140625" style="2" customWidth="1"/>
    <col min="4" max="4" width="12.42578125" style="3" customWidth="1"/>
    <col min="5" max="5" width="12.28515625" style="3" customWidth="1"/>
    <col min="6" max="6" width="14" style="3" customWidth="1"/>
    <col min="7" max="7" width="13.85546875" style="3" customWidth="1"/>
    <col min="8" max="8" width="17" style="6" customWidth="1"/>
    <col min="9" max="9" width="17" style="3" customWidth="1"/>
    <col min="10" max="10" width="12.42578125" style="3" customWidth="1"/>
    <col min="11" max="11" width="17.7109375" style="3" customWidth="1"/>
    <col min="12" max="12" width="17.7109375" style="44" customWidth="1"/>
    <col min="13" max="13" width="16.85546875" style="3" customWidth="1"/>
    <col min="14" max="15" width="17.7109375" style="3" customWidth="1"/>
    <col min="16" max="16" width="17.28515625" style="44" customWidth="1"/>
    <col min="17" max="17" width="17" style="3" customWidth="1"/>
    <col min="18" max="18" width="16.42578125" style="3" customWidth="1"/>
    <col min="19" max="19" width="27" style="44" customWidth="1"/>
    <col min="20" max="20" width="17.7109375" style="3" customWidth="1"/>
    <col min="21" max="16384" width="9.140625" style="2"/>
  </cols>
  <sheetData>
    <row r="1" spans="1:20" ht="20.100000000000001" customHeight="1">
      <c r="L1" s="3"/>
      <c r="P1" s="3"/>
      <c r="S1" s="3"/>
    </row>
    <row r="2" spans="1:20" ht="20.100000000000001" customHeight="1">
      <c r="L2" s="3"/>
      <c r="P2" s="3"/>
      <c r="S2" s="3"/>
    </row>
    <row r="3" spans="1:20" ht="20.100000000000001" customHeight="1">
      <c r="L3" s="3"/>
      <c r="P3" s="3"/>
      <c r="S3" s="3"/>
    </row>
    <row r="4" spans="1:20" ht="20.100000000000001" customHeight="1">
      <c r="L4" s="3"/>
      <c r="P4" s="3"/>
      <c r="S4" s="3"/>
    </row>
    <row r="5" spans="1:20" ht="20.100000000000001" customHeight="1">
      <c r="L5" s="3"/>
      <c r="P5" s="3"/>
      <c r="S5" s="3"/>
    </row>
    <row r="6" spans="1:20" ht="20.100000000000001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20.100000000000001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0" ht="20.100000000000001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20.100000000000001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0" ht="20.100000000000001" customHeight="1">
      <c r="A10" s="81" t="s">
        <v>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0.100000000000001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7" customFormat="1" ht="20.100000000000001" customHeight="1">
      <c r="A12" s="79" t="s">
        <v>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spans="1:20" ht="6.7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s="5" customFormat="1" ht="20.100000000000001" customHeight="1">
      <c r="A14" s="74" t="s">
        <v>2</v>
      </c>
      <c r="B14" s="73" t="s">
        <v>3</v>
      </c>
      <c r="C14" s="73" t="s">
        <v>4</v>
      </c>
      <c r="D14" s="73" t="s">
        <v>5</v>
      </c>
      <c r="E14" s="73" t="s">
        <v>6</v>
      </c>
      <c r="F14" s="80" t="s">
        <v>7</v>
      </c>
      <c r="G14" s="80"/>
      <c r="H14" s="78" t="s">
        <v>8</v>
      </c>
      <c r="I14" s="74" t="s">
        <v>9</v>
      </c>
      <c r="J14" s="74" t="s">
        <v>10</v>
      </c>
      <c r="K14" s="73" t="s">
        <v>11</v>
      </c>
      <c r="L14" s="73"/>
      <c r="M14" s="73"/>
      <c r="N14" s="73"/>
      <c r="O14" s="73"/>
      <c r="P14" s="73"/>
      <c r="Q14" s="26"/>
      <c r="R14" s="73" t="s">
        <v>12</v>
      </c>
      <c r="S14" s="73"/>
      <c r="T14" s="74" t="s">
        <v>13</v>
      </c>
    </row>
    <row r="15" spans="1:20" s="5" customFormat="1" ht="20.100000000000001" customHeight="1">
      <c r="A15" s="74"/>
      <c r="B15" s="73"/>
      <c r="C15" s="73"/>
      <c r="D15" s="73"/>
      <c r="E15" s="73"/>
      <c r="F15" s="80"/>
      <c r="G15" s="80"/>
      <c r="H15" s="78"/>
      <c r="I15" s="74"/>
      <c r="J15" s="74"/>
      <c r="K15" s="75" t="s">
        <v>14</v>
      </c>
      <c r="L15" s="75"/>
      <c r="M15" s="75" t="s">
        <v>15</v>
      </c>
      <c r="N15" s="77" t="s">
        <v>16</v>
      </c>
      <c r="O15" s="77"/>
      <c r="P15" s="75" t="s">
        <v>17</v>
      </c>
      <c r="Q15" s="25" t="s">
        <v>18</v>
      </c>
      <c r="R15" s="75" t="s">
        <v>19</v>
      </c>
      <c r="S15" s="75" t="s">
        <v>20</v>
      </c>
      <c r="T15" s="74"/>
    </row>
    <row r="16" spans="1:20" s="5" customFormat="1" ht="20.100000000000001" customHeight="1">
      <c r="A16" s="74"/>
      <c r="B16" s="73"/>
      <c r="C16" s="73"/>
      <c r="D16" s="73"/>
      <c r="E16" s="73"/>
      <c r="F16" s="22" t="s">
        <v>21</v>
      </c>
      <c r="G16" s="22" t="s">
        <v>22</v>
      </c>
      <c r="H16" s="78"/>
      <c r="I16" s="74"/>
      <c r="J16" s="74"/>
      <c r="K16" s="20" t="s">
        <v>23</v>
      </c>
      <c r="L16" s="20" t="s">
        <v>24</v>
      </c>
      <c r="M16" s="76"/>
      <c r="N16" s="20" t="s">
        <v>25</v>
      </c>
      <c r="O16" s="20" t="s">
        <v>26</v>
      </c>
      <c r="P16" s="76"/>
      <c r="Q16" s="25" t="s">
        <v>27</v>
      </c>
      <c r="R16" s="75"/>
      <c r="S16" s="75"/>
      <c r="T16" s="74"/>
    </row>
    <row r="17" spans="1:20" s="57" customFormat="1" ht="24.95" customHeight="1">
      <c r="A17" s="24" t="s">
        <v>28</v>
      </c>
      <c r="B17" s="10"/>
      <c r="C17" s="10"/>
      <c r="D17" s="10"/>
      <c r="E17" s="10"/>
      <c r="F17" s="23"/>
      <c r="G17" s="23"/>
      <c r="H17" s="10"/>
      <c r="I17" s="10"/>
      <c r="J17" s="10"/>
      <c r="K17" s="10"/>
      <c r="L17" s="33"/>
      <c r="M17" s="33"/>
      <c r="N17" s="10"/>
      <c r="O17" s="10"/>
      <c r="P17" s="10"/>
      <c r="Q17" s="10"/>
      <c r="R17" s="10"/>
      <c r="S17" s="10"/>
      <c r="T17" s="10"/>
    </row>
    <row r="18" spans="1:20" s="11" customFormat="1" ht="32.25" customHeight="1">
      <c r="A18" s="18">
        <v>1</v>
      </c>
      <c r="B18" s="12" t="s">
        <v>29</v>
      </c>
      <c r="C18" s="8" t="s">
        <v>30</v>
      </c>
      <c r="D18" s="9" t="s">
        <v>31</v>
      </c>
      <c r="E18" s="18" t="s">
        <v>32</v>
      </c>
      <c r="F18" s="13">
        <v>44929</v>
      </c>
      <c r="G18" s="13">
        <v>45110</v>
      </c>
      <c r="H18" s="14">
        <v>131000</v>
      </c>
      <c r="I18" s="14">
        <v>19397.34</v>
      </c>
      <c r="J18" s="14">
        <v>0</v>
      </c>
      <c r="K18" s="14">
        <f>H18*2.87%</f>
        <v>3759.7</v>
      </c>
      <c r="L18" s="14">
        <f>H18*7.1%</f>
        <v>9301</v>
      </c>
      <c r="M18" s="66">
        <v>860.29</v>
      </c>
      <c r="N18" s="14">
        <f>H18*3.04%</f>
        <v>3982.4</v>
      </c>
      <c r="O18" s="14">
        <f>H18*7.09%</f>
        <v>9287.9</v>
      </c>
      <c r="P18" s="14">
        <f>K18+L18+M18+N18+O18</f>
        <v>27191.29</v>
      </c>
      <c r="Q18" s="14">
        <f>J18</f>
        <v>0</v>
      </c>
      <c r="R18" s="14">
        <f>I18+K18+N18+Q18</f>
        <v>27139.439999999999</v>
      </c>
      <c r="S18" s="14">
        <f>L18+M18+O18</f>
        <v>19449.189999999999</v>
      </c>
      <c r="T18" s="14">
        <f>H18-R18</f>
        <v>103860.56</v>
      </c>
    </row>
    <row r="19" spans="1:20" s="11" customFormat="1" ht="26.25" customHeight="1">
      <c r="A19" s="18">
        <v>2</v>
      </c>
      <c r="B19" s="12" t="s">
        <v>33</v>
      </c>
      <c r="C19" s="8" t="s">
        <v>34</v>
      </c>
      <c r="D19" s="9" t="s">
        <v>31</v>
      </c>
      <c r="E19" s="9" t="s">
        <v>35</v>
      </c>
      <c r="F19" s="13">
        <v>44927</v>
      </c>
      <c r="G19" s="13">
        <v>45108</v>
      </c>
      <c r="H19" s="14">
        <v>48000</v>
      </c>
      <c r="I19" s="14">
        <v>1571.73</v>
      </c>
      <c r="J19" s="14">
        <v>0</v>
      </c>
      <c r="K19" s="14">
        <v>1377.6</v>
      </c>
      <c r="L19" s="14">
        <v>3408</v>
      </c>
      <c r="M19" s="36">
        <f>H19*1.15%</f>
        <v>552</v>
      </c>
      <c r="N19" s="14">
        <v>1459.2</v>
      </c>
      <c r="O19" s="14">
        <f t="shared" ref="O19:O20" si="0">H19*7.09%</f>
        <v>3403.2</v>
      </c>
      <c r="P19" s="14">
        <f>K19+L19+M19+N19+O19</f>
        <v>10200</v>
      </c>
      <c r="Q19" s="14">
        <f>J19</f>
        <v>0</v>
      </c>
      <c r="R19" s="14">
        <f>I19+K19+N19+Q19</f>
        <v>4408.53</v>
      </c>
      <c r="S19" s="14">
        <f>L19+M19+O19</f>
        <v>7363.2</v>
      </c>
      <c r="T19" s="14">
        <f>H19-R19</f>
        <v>43591.47</v>
      </c>
    </row>
    <row r="20" spans="1:20" s="11" customFormat="1" ht="26.25" customHeight="1">
      <c r="A20" s="18">
        <v>3</v>
      </c>
      <c r="B20" s="12" t="s">
        <v>36</v>
      </c>
      <c r="C20" s="8" t="s">
        <v>37</v>
      </c>
      <c r="D20" s="9" t="s">
        <v>31</v>
      </c>
      <c r="E20" s="18" t="s">
        <v>32</v>
      </c>
      <c r="F20" s="13">
        <v>44927</v>
      </c>
      <c r="G20" s="13">
        <v>45108</v>
      </c>
      <c r="H20" s="14">
        <v>55000</v>
      </c>
      <c r="I20" s="14">
        <v>2559.6799999999998</v>
      </c>
      <c r="J20" s="14">
        <v>0</v>
      </c>
      <c r="K20" s="14">
        <v>1578.5</v>
      </c>
      <c r="L20" s="14">
        <v>3905</v>
      </c>
      <c r="M20" s="36">
        <f t="shared" ref="M20" si="1">H20*1.15%</f>
        <v>632.5</v>
      </c>
      <c r="N20" s="14">
        <v>1672</v>
      </c>
      <c r="O20" s="14">
        <f t="shared" si="0"/>
        <v>3899.5</v>
      </c>
      <c r="P20" s="14">
        <f>K20+L20+M20+N20+O20</f>
        <v>11687.5</v>
      </c>
      <c r="Q20" s="14">
        <v>0</v>
      </c>
      <c r="R20" s="14">
        <f>I20+K20+N20+Q20</f>
        <v>5810.18</v>
      </c>
      <c r="S20" s="14">
        <f>L20+M20+O20</f>
        <v>8437</v>
      </c>
      <c r="T20" s="14">
        <f>H20-R20</f>
        <v>49189.82</v>
      </c>
    </row>
    <row r="21" spans="1:20" s="57" customFormat="1" ht="24.95" customHeight="1">
      <c r="A21" s="24" t="s">
        <v>38</v>
      </c>
      <c r="B21" s="10"/>
      <c r="C21" s="10"/>
      <c r="D21" s="10"/>
      <c r="E21" s="10"/>
      <c r="F21" s="23"/>
      <c r="G21" s="23"/>
      <c r="H21" s="10"/>
      <c r="I21" s="10"/>
      <c r="J21" s="10"/>
      <c r="K21" s="10"/>
      <c r="L21" s="10"/>
      <c r="M21" s="33"/>
      <c r="N21" s="10"/>
      <c r="O21" s="10"/>
      <c r="P21" s="10"/>
      <c r="Q21" s="10"/>
      <c r="R21" s="10"/>
      <c r="S21" s="10"/>
      <c r="T21" s="10"/>
    </row>
    <row r="22" spans="1:20" s="16" customFormat="1" ht="24.95" customHeight="1">
      <c r="A22" s="17">
        <v>4</v>
      </c>
      <c r="B22" s="12" t="s">
        <v>39</v>
      </c>
      <c r="C22" s="8" t="s">
        <v>40</v>
      </c>
      <c r="D22" s="9" t="s">
        <v>31</v>
      </c>
      <c r="E22" s="18" t="s">
        <v>35</v>
      </c>
      <c r="F22" s="13">
        <v>44929</v>
      </c>
      <c r="G22" s="13">
        <v>45110</v>
      </c>
      <c r="H22" s="14">
        <v>131000</v>
      </c>
      <c r="I22" s="15">
        <v>19002.98</v>
      </c>
      <c r="J22" s="15">
        <v>0</v>
      </c>
      <c r="K22" s="15">
        <f>H22*2.87%</f>
        <v>3759.7</v>
      </c>
      <c r="L22" s="14">
        <f>H22*7.1%</f>
        <v>9301</v>
      </c>
      <c r="M22" s="63">
        <v>860.29</v>
      </c>
      <c r="N22" s="15">
        <f>H22*3.04%</f>
        <v>3982.4</v>
      </c>
      <c r="O22" s="15">
        <f>H22*7.09%</f>
        <v>9287.9</v>
      </c>
      <c r="P22" s="15">
        <f t="shared" ref="P22:P26" si="2">K22+L22+M22+N22+O22</f>
        <v>27191.29</v>
      </c>
      <c r="Q22" s="15">
        <v>30743.95</v>
      </c>
      <c r="R22" s="15">
        <f t="shared" ref="R22:R26" si="3">I22+K22+N22+Q22</f>
        <v>57489.03</v>
      </c>
      <c r="S22" s="15">
        <f t="shared" ref="S22:S26" si="4">L22+M22+O22</f>
        <v>19449.189999999999</v>
      </c>
      <c r="T22" s="15">
        <f t="shared" ref="T22:T26" si="5">H22-R22</f>
        <v>73510.97</v>
      </c>
    </row>
    <row r="23" spans="1:20" ht="24.95" customHeight="1">
      <c r="A23" s="39">
        <v>5</v>
      </c>
      <c r="B23" s="40" t="s">
        <v>41</v>
      </c>
      <c r="C23" s="41" t="s">
        <v>42</v>
      </c>
      <c r="D23" s="42" t="s">
        <v>31</v>
      </c>
      <c r="E23" s="42" t="s">
        <v>32</v>
      </c>
      <c r="F23" s="43">
        <v>45017</v>
      </c>
      <c r="G23" s="43">
        <v>45200</v>
      </c>
      <c r="H23" s="14">
        <v>65000</v>
      </c>
      <c r="I23" s="14">
        <v>4427.58</v>
      </c>
      <c r="J23" s="14">
        <v>0</v>
      </c>
      <c r="K23" s="14">
        <f t="shared" ref="K23:K24" si="6">H23*2.87%</f>
        <v>1865.5</v>
      </c>
      <c r="L23" s="14">
        <f t="shared" ref="L23:L24" si="7">H23*7.1%</f>
        <v>4615</v>
      </c>
      <c r="M23" s="14">
        <f t="shared" ref="M23:M25" si="8">H23*1.15%</f>
        <v>747.5</v>
      </c>
      <c r="N23" s="14">
        <f t="shared" ref="N23:N24" si="9">H23*3.04%</f>
        <v>1976</v>
      </c>
      <c r="O23" s="14">
        <f t="shared" ref="O23:O24" si="10">H23*7.09%</f>
        <v>4608.5</v>
      </c>
      <c r="P23" s="14">
        <f t="shared" si="2"/>
        <v>13812.5</v>
      </c>
      <c r="Q23" s="14">
        <v>2496</v>
      </c>
      <c r="R23" s="14">
        <f t="shared" si="3"/>
        <v>10765.08</v>
      </c>
      <c r="S23" s="14">
        <f t="shared" si="4"/>
        <v>9971</v>
      </c>
      <c r="T23" s="14">
        <f t="shared" si="5"/>
        <v>54234.92</v>
      </c>
    </row>
    <row r="24" spans="1:20" s="16" customFormat="1" ht="24.95" customHeight="1">
      <c r="A24" s="17">
        <v>6</v>
      </c>
      <c r="B24" s="12" t="s">
        <v>43</v>
      </c>
      <c r="C24" s="8" t="s">
        <v>44</v>
      </c>
      <c r="D24" s="9" t="s">
        <v>31</v>
      </c>
      <c r="E24" s="18" t="s">
        <v>32</v>
      </c>
      <c r="F24" s="13">
        <v>44986</v>
      </c>
      <c r="G24" s="13">
        <v>45170</v>
      </c>
      <c r="H24" s="14">
        <v>65000</v>
      </c>
      <c r="I24" s="14">
        <v>4427.58</v>
      </c>
      <c r="J24" s="14">
        <v>0</v>
      </c>
      <c r="K24" s="14">
        <f t="shared" si="6"/>
        <v>1865.5</v>
      </c>
      <c r="L24" s="14">
        <f t="shared" si="7"/>
        <v>4615</v>
      </c>
      <c r="M24" s="14">
        <f t="shared" si="8"/>
        <v>747.5</v>
      </c>
      <c r="N24" s="14">
        <f t="shared" si="9"/>
        <v>1976</v>
      </c>
      <c r="O24" s="14">
        <f t="shared" si="10"/>
        <v>4608.5</v>
      </c>
      <c r="P24" s="14">
        <f t="shared" si="2"/>
        <v>13812.5</v>
      </c>
      <c r="Q24" s="14">
        <v>8046</v>
      </c>
      <c r="R24" s="14">
        <f t="shared" si="3"/>
        <v>16315.08</v>
      </c>
      <c r="S24" s="14">
        <f t="shared" si="4"/>
        <v>9971</v>
      </c>
      <c r="T24" s="14">
        <f t="shared" si="5"/>
        <v>48684.92</v>
      </c>
    </row>
    <row r="25" spans="1:20" s="16" customFormat="1" ht="24.95" customHeight="1">
      <c r="A25" s="39">
        <v>7</v>
      </c>
      <c r="B25" s="12" t="s">
        <v>45</v>
      </c>
      <c r="C25" s="8" t="s">
        <v>46</v>
      </c>
      <c r="D25" s="9" t="s">
        <v>31</v>
      </c>
      <c r="E25" s="18" t="s">
        <v>32</v>
      </c>
      <c r="F25" s="13">
        <v>45017</v>
      </c>
      <c r="G25" s="13">
        <v>45200</v>
      </c>
      <c r="H25" s="14">
        <v>48000</v>
      </c>
      <c r="I25" s="14">
        <v>1571.73</v>
      </c>
      <c r="J25" s="14">
        <v>0</v>
      </c>
      <c r="K25" s="14">
        <v>1377.6</v>
      </c>
      <c r="L25" s="14">
        <v>3408</v>
      </c>
      <c r="M25" s="14">
        <f t="shared" si="8"/>
        <v>552</v>
      </c>
      <c r="N25" s="14">
        <v>1459.2</v>
      </c>
      <c r="O25" s="14">
        <f t="shared" ref="O25" si="11">H25*7.09%</f>
        <v>3403.2</v>
      </c>
      <c r="P25" s="14">
        <f t="shared" si="2"/>
        <v>10200</v>
      </c>
      <c r="Q25" s="14">
        <v>8206</v>
      </c>
      <c r="R25" s="14">
        <f t="shared" si="3"/>
        <v>12614.53</v>
      </c>
      <c r="S25" s="14">
        <f t="shared" si="4"/>
        <v>7363.2</v>
      </c>
      <c r="T25" s="14">
        <f t="shared" si="5"/>
        <v>35385.47</v>
      </c>
    </row>
    <row r="26" spans="1:20" s="16" customFormat="1" ht="24.95" customHeight="1">
      <c r="A26" s="17">
        <v>8</v>
      </c>
      <c r="B26" s="12" t="s">
        <v>47</v>
      </c>
      <c r="C26" s="8" t="s">
        <v>48</v>
      </c>
      <c r="D26" s="9" t="s">
        <v>31</v>
      </c>
      <c r="E26" s="9" t="s">
        <v>32</v>
      </c>
      <c r="F26" s="13">
        <v>44986</v>
      </c>
      <c r="G26" s="13">
        <v>45170</v>
      </c>
      <c r="H26" s="14">
        <v>90000</v>
      </c>
      <c r="I26" s="14">
        <v>9753.1200000000008</v>
      </c>
      <c r="J26" s="14">
        <v>0</v>
      </c>
      <c r="K26" s="14">
        <v>2583</v>
      </c>
      <c r="L26" s="14">
        <v>6390</v>
      </c>
      <c r="M26" s="63">
        <v>860.29</v>
      </c>
      <c r="N26" s="14">
        <v>2736</v>
      </c>
      <c r="O26" s="14">
        <v>6381</v>
      </c>
      <c r="P26" s="14">
        <f t="shared" si="2"/>
        <v>18950.29</v>
      </c>
      <c r="Q26" s="14">
        <v>29371</v>
      </c>
      <c r="R26" s="14">
        <f t="shared" si="3"/>
        <v>44443.12</v>
      </c>
      <c r="S26" s="14">
        <f t="shared" si="4"/>
        <v>13631.29</v>
      </c>
      <c r="T26" s="14">
        <f t="shared" si="5"/>
        <v>45556.88</v>
      </c>
    </row>
    <row r="27" spans="1:20" s="16" customFormat="1" ht="24.95" customHeight="1">
      <c r="A27" s="39">
        <v>9</v>
      </c>
      <c r="B27" s="12" t="s">
        <v>49</v>
      </c>
      <c r="C27" s="8" t="s">
        <v>42</v>
      </c>
      <c r="D27" s="9" t="s">
        <v>31</v>
      </c>
      <c r="E27" s="9" t="s">
        <v>32</v>
      </c>
      <c r="F27" s="13">
        <v>44986</v>
      </c>
      <c r="G27" s="13">
        <v>45170</v>
      </c>
      <c r="H27" s="14">
        <v>65000</v>
      </c>
      <c r="I27" s="14">
        <v>4427.58</v>
      </c>
      <c r="J27" s="14">
        <v>0</v>
      </c>
      <c r="K27" s="14">
        <f t="shared" ref="K27" si="12">H27*2.87%</f>
        <v>1865.5</v>
      </c>
      <c r="L27" s="14">
        <f t="shared" ref="L27" si="13">H27*7.1%</f>
        <v>4615</v>
      </c>
      <c r="M27" s="14">
        <f t="shared" ref="M27" si="14">H27*1.15%</f>
        <v>747.5</v>
      </c>
      <c r="N27" s="14">
        <f t="shared" ref="N27" si="15">H27*3.04%</f>
        <v>1976</v>
      </c>
      <c r="O27" s="14">
        <f t="shared" ref="O27" si="16">H27*7.09%</f>
        <v>4608.5</v>
      </c>
      <c r="P27" s="14">
        <f t="shared" ref="P27" si="17">K27+L27+M27+N27+O27</f>
        <v>13812.5</v>
      </c>
      <c r="Q27" s="14">
        <v>0</v>
      </c>
      <c r="R27" s="14">
        <f t="shared" ref="R27" si="18">I27+K27+N27+Q27</f>
        <v>8269.08</v>
      </c>
      <c r="S27" s="14">
        <f t="shared" ref="S27" si="19">L27+M27+O27</f>
        <v>9971</v>
      </c>
      <c r="T27" s="14">
        <f t="shared" ref="T27" si="20">H27-R27</f>
        <v>56730.92</v>
      </c>
    </row>
    <row r="28" spans="1:20" s="16" customFormat="1" ht="24.95" customHeight="1">
      <c r="A28" s="17">
        <v>10</v>
      </c>
      <c r="B28" s="12" t="s">
        <v>50</v>
      </c>
      <c r="C28" s="8" t="s">
        <v>42</v>
      </c>
      <c r="D28" s="9" t="s">
        <v>31</v>
      </c>
      <c r="E28" s="9" t="s">
        <v>32</v>
      </c>
      <c r="F28" s="13">
        <v>44958</v>
      </c>
      <c r="G28" s="13">
        <v>45139</v>
      </c>
      <c r="H28" s="14">
        <v>80000</v>
      </c>
      <c r="I28" s="14">
        <v>7400.87</v>
      </c>
      <c r="J28" s="14">
        <v>0</v>
      </c>
      <c r="K28" s="14">
        <v>2296</v>
      </c>
      <c r="L28" s="14">
        <v>5680</v>
      </c>
      <c r="M28" s="63">
        <v>860.29</v>
      </c>
      <c r="N28" s="14">
        <v>2432</v>
      </c>
      <c r="O28" s="14">
        <v>5672</v>
      </c>
      <c r="P28" s="14">
        <f>K28+L28+M28+N28+O28</f>
        <v>16940.29</v>
      </c>
      <c r="Q28" s="14">
        <f>J28</f>
        <v>0</v>
      </c>
      <c r="R28" s="14">
        <f>I28+K28+N28+Q28</f>
        <v>12128.87</v>
      </c>
      <c r="S28" s="14">
        <f>L28+M28+O28</f>
        <v>12212.29</v>
      </c>
      <c r="T28" s="14">
        <f>H28-R28</f>
        <v>67871.13</v>
      </c>
    </row>
    <row r="29" spans="1:20" s="16" customFormat="1" ht="24.95" customHeight="1">
      <c r="A29" s="39">
        <v>11</v>
      </c>
      <c r="B29" s="12" t="s">
        <v>51</v>
      </c>
      <c r="C29" s="8" t="s">
        <v>48</v>
      </c>
      <c r="D29" s="9" t="s">
        <v>31</v>
      </c>
      <c r="E29" s="18" t="s">
        <v>35</v>
      </c>
      <c r="F29" s="13">
        <v>44958</v>
      </c>
      <c r="G29" s="13">
        <v>45139</v>
      </c>
      <c r="H29" s="14">
        <v>60000</v>
      </c>
      <c r="I29" s="14">
        <v>3486.68</v>
      </c>
      <c r="J29" s="14">
        <v>0</v>
      </c>
      <c r="K29" s="14">
        <v>1722</v>
      </c>
      <c r="L29" s="14">
        <v>4260</v>
      </c>
      <c r="M29" s="14">
        <f t="shared" ref="M29" si="21">H29*1.15%</f>
        <v>690</v>
      </c>
      <c r="N29" s="14">
        <v>1824</v>
      </c>
      <c r="O29" s="14">
        <f>H29*7.09%</f>
        <v>4254</v>
      </c>
      <c r="P29" s="14">
        <f t="shared" ref="P29:P30" si="22">K29+L29+M29+N29+O29</f>
        <v>12750</v>
      </c>
      <c r="Q29" s="14">
        <v>0</v>
      </c>
      <c r="R29" s="14">
        <f t="shared" ref="R29:R30" si="23">I29+K29+N29+Q29</f>
        <v>7032.68</v>
      </c>
      <c r="S29" s="14">
        <f t="shared" ref="S29:S30" si="24">L29+M29+O29</f>
        <v>9204</v>
      </c>
      <c r="T29" s="14">
        <f t="shared" ref="T29:T30" si="25">H29-R29</f>
        <v>52967.32</v>
      </c>
    </row>
    <row r="30" spans="1:20" s="16" customFormat="1" ht="24.95" customHeight="1">
      <c r="A30" s="17">
        <v>12</v>
      </c>
      <c r="B30" s="12" t="s">
        <v>52</v>
      </c>
      <c r="C30" s="8" t="s">
        <v>48</v>
      </c>
      <c r="D30" s="9" t="s">
        <v>31</v>
      </c>
      <c r="E30" s="18" t="s">
        <v>35</v>
      </c>
      <c r="F30" s="13">
        <v>44986</v>
      </c>
      <c r="G30" s="13">
        <v>45170</v>
      </c>
      <c r="H30" s="14">
        <v>90000</v>
      </c>
      <c r="I30" s="14">
        <v>9753.1200000000008</v>
      </c>
      <c r="J30" s="14">
        <v>0</v>
      </c>
      <c r="K30" s="14">
        <v>2583</v>
      </c>
      <c r="L30" s="14">
        <v>6390</v>
      </c>
      <c r="M30" s="63">
        <v>860.29</v>
      </c>
      <c r="N30" s="14">
        <v>2736</v>
      </c>
      <c r="O30" s="14">
        <v>6381</v>
      </c>
      <c r="P30" s="14">
        <f t="shared" si="22"/>
        <v>18950.29</v>
      </c>
      <c r="Q30" s="14">
        <f>J30</f>
        <v>0</v>
      </c>
      <c r="R30" s="14">
        <f t="shared" si="23"/>
        <v>15072.12</v>
      </c>
      <c r="S30" s="14">
        <f t="shared" si="24"/>
        <v>13631.29</v>
      </c>
      <c r="T30" s="14">
        <f t="shared" si="25"/>
        <v>74927.88</v>
      </c>
    </row>
    <row r="31" spans="1:20" s="16" customFormat="1" ht="24.95" customHeight="1">
      <c r="A31" s="39">
        <v>13</v>
      </c>
      <c r="B31" s="12" t="s">
        <v>53</v>
      </c>
      <c r="C31" s="8" t="s">
        <v>42</v>
      </c>
      <c r="D31" s="9" t="s">
        <v>31</v>
      </c>
      <c r="E31" s="9" t="s">
        <v>32</v>
      </c>
      <c r="F31" s="13">
        <v>45047</v>
      </c>
      <c r="G31" s="13">
        <v>45231</v>
      </c>
      <c r="H31" s="14">
        <v>90000</v>
      </c>
      <c r="I31" s="14">
        <v>9753.1200000000008</v>
      </c>
      <c r="J31" s="14">
        <v>0</v>
      </c>
      <c r="K31" s="14">
        <v>2583</v>
      </c>
      <c r="L31" s="14">
        <v>6390</v>
      </c>
      <c r="M31" s="63">
        <v>860.29</v>
      </c>
      <c r="N31" s="14">
        <v>2736</v>
      </c>
      <c r="O31" s="14">
        <v>6381</v>
      </c>
      <c r="P31" s="14">
        <f t="shared" ref="P31:P34" si="26">K31+L31+M31+N31+O31</f>
        <v>18950.29</v>
      </c>
      <c r="Q31" s="14">
        <f>J31</f>
        <v>0</v>
      </c>
      <c r="R31" s="14">
        <f t="shared" ref="R31:R34" si="27">I31+K31+N31+Q31</f>
        <v>15072.12</v>
      </c>
      <c r="S31" s="14">
        <f t="shared" ref="S31:S34" si="28">L31+M31+O31</f>
        <v>13631.29</v>
      </c>
      <c r="T31" s="14">
        <f t="shared" ref="T31:T34" si="29">H31-R31</f>
        <v>74927.88</v>
      </c>
    </row>
    <row r="32" spans="1:20" s="16" customFormat="1" ht="24.95" customHeight="1">
      <c r="A32" s="17">
        <v>14</v>
      </c>
      <c r="B32" s="59" t="s">
        <v>54</v>
      </c>
      <c r="C32" s="60" t="s">
        <v>42</v>
      </c>
      <c r="D32" s="61" t="s">
        <v>31</v>
      </c>
      <c r="E32" s="61" t="s">
        <v>32</v>
      </c>
      <c r="F32" s="62">
        <v>44986</v>
      </c>
      <c r="G32" s="62">
        <v>45170</v>
      </c>
      <c r="H32" s="63">
        <v>65000</v>
      </c>
      <c r="I32" s="63">
        <v>4427.58</v>
      </c>
      <c r="J32" s="63">
        <v>0</v>
      </c>
      <c r="K32" s="63">
        <f t="shared" ref="K32" si="30">H32*2.87%</f>
        <v>1865.5</v>
      </c>
      <c r="L32" s="63">
        <f t="shared" ref="L32" si="31">H32*7.1%</f>
        <v>4615</v>
      </c>
      <c r="M32" s="36">
        <f t="shared" ref="M32:M34" si="32">H32*1.15%</f>
        <v>747.5</v>
      </c>
      <c r="N32" s="63">
        <f t="shared" ref="N32" si="33">H32*3.04%</f>
        <v>1976</v>
      </c>
      <c r="O32" s="63">
        <f t="shared" ref="O32:O33" si="34">H32*7.09%</f>
        <v>4608.5</v>
      </c>
      <c r="P32" s="63">
        <f t="shared" si="26"/>
        <v>13812.5</v>
      </c>
      <c r="Q32" s="63">
        <v>0</v>
      </c>
      <c r="R32" s="63">
        <f t="shared" si="27"/>
        <v>8269.08</v>
      </c>
      <c r="S32" s="63">
        <f t="shared" si="28"/>
        <v>9971</v>
      </c>
      <c r="T32" s="63">
        <f t="shared" si="29"/>
        <v>56730.92</v>
      </c>
    </row>
    <row r="33" spans="1:20" s="16" customFormat="1" ht="24.95" customHeight="1">
      <c r="A33" s="39">
        <v>15</v>
      </c>
      <c r="B33" s="59" t="s">
        <v>55</v>
      </c>
      <c r="C33" s="60" t="s">
        <v>56</v>
      </c>
      <c r="D33" s="61" t="s">
        <v>31</v>
      </c>
      <c r="E33" s="61" t="s">
        <v>35</v>
      </c>
      <c r="F33" s="62">
        <v>44986</v>
      </c>
      <c r="G33" s="62">
        <v>45170</v>
      </c>
      <c r="H33" s="63">
        <v>55000</v>
      </c>
      <c r="I33" s="63">
        <v>2559.6799999999998</v>
      </c>
      <c r="J33" s="63">
        <v>0</v>
      </c>
      <c r="K33" s="63">
        <v>1578.5</v>
      </c>
      <c r="L33" s="63">
        <v>3905</v>
      </c>
      <c r="M33" s="36">
        <f t="shared" si="32"/>
        <v>632.5</v>
      </c>
      <c r="N33" s="63">
        <v>1672</v>
      </c>
      <c r="O33" s="63">
        <f t="shared" si="34"/>
        <v>3899.5</v>
      </c>
      <c r="P33" s="63">
        <f t="shared" si="26"/>
        <v>11687.5</v>
      </c>
      <c r="Q33" s="63">
        <v>0</v>
      </c>
      <c r="R33" s="63">
        <f t="shared" si="27"/>
        <v>5810.18</v>
      </c>
      <c r="S33" s="63">
        <f t="shared" si="28"/>
        <v>8437</v>
      </c>
      <c r="T33" s="63">
        <f t="shared" si="29"/>
        <v>49189.82</v>
      </c>
    </row>
    <row r="34" spans="1:20" s="16" customFormat="1" ht="24.95" customHeight="1">
      <c r="A34" s="17">
        <v>16</v>
      </c>
      <c r="B34" s="12" t="s">
        <v>57</v>
      </c>
      <c r="C34" s="8" t="s">
        <v>42</v>
      </c>
      <c r="D34" s="9" t="s">
        <v>31</v>
      </c>
      <c r="E34" s="18" t="s">
        <v>35</v>
      </c>
      <c r="F34" s="13">
        <v>45047</v>
      </c>
      <c r="G34" s="13">
        <v>45231</v>
      </c>
      <c r="H34" s="14">
        <v>60000</v>
      </c>
      <c r="I34" s="14">
        <v>3486.68</v>
      </c>
      <c r="J34" s="14">
        <v>0</v>
      </c>
      <c r="K34" s="14">
        <v>1722</v>
      </c>
      <c r="L34" s="14">
        <v>4260</v>
      </c>
      <c r="M34" s="36">
        <f t="shared" si="32"/>
        <v>690</v>
      </c>
      <c r="N34" s="14">
        <v>1824</v>
      </c>
      <c r="O34" s="14">
        <f>H34*7.09%</f>
        <v>4254</v>
      </c>
      <c r="P34" s="14">
        <f t="shared" si="26"/>
        <v>12750</v>
      </c>
      <c r="Q34" s="14">
        <v>0</v>
      </c>
      <c r="R34" s="14">
        <f t="shared" si="27"/>
        <v>7032.68</v>
      </c>
      <c r="S34" s="14">
        <f t="shared" si="28"/>
        <v>9204</v>
      </c>
      <c r="T34" s="14">
        <f t="shared" si="29"/>
        <v>52967.32</v>
      </c>
    </row>
    <row r="35" spans="1:20" s="57" customFormat="1" ht="24.95" customHeight="1">
      <c r="A35" s="24" t="s">
        <v>58</v>
      </c>
      <c r="B35" s="10"/>
      <c r="C35" s="10"/>
      <c r="D35" s="10"/>
      <c r="E35" s="10"/>
      <c r="F35" s="23"/>
      <c r="G35" s="23"/>
      <c r="H35" s="10"/>
      <c r="I35" s="10"/>
      <c r="J35" s="10"/>
      <c r="K35" s="10"/>
      <c r="L35" s="10"/>
      <c r="M35" s="33"/>
      <c r="N35" s="10"/>
      <c r="O35" s="10"/>
      <c r="P35" s="10"/>
      <c r="Q35" s="10"/>
      <c r="R35" s="10"/>
      <c r="S35" s="10"/>
      <c r="T35" s="10"/>
    </row>
    <row r="36" spans="1:20" s="11" customFormat="1" ht="24.95" customHeight="1">
      <c r="A36" s="17">
        <v>17</v>
      </c>
      <c r="B36" s="12" t="s">
        <v>59</v>
      </c>
      <c r="C36" s="8" t="s">
        <v>60</v>
      </c>
      <c r="D36" s="9" t="s">
        <v>31</v>
      </c>
      <c r="E36" s="18" t="s">
        <v>35</v>
      </c>
      <c r="F36" s="13">
        <v>44986</v>
      </c>
      <c r="G36" s="13">
        <v>45170</v>
      </c>
      <c r="H36" s="14">
        <v>90000</v>
      </c>
      <c r="I36" s="14">
        <v>9753.1200000000008</v>
      </c>
      <c r="J36" s="14">
        <v>0</v>
      </c>
      <c r="K36" s="14">
        <v>2583</v>
      </c>
      <c r="L36" s="14">
        <v>6390</v>
      </c>
      <c r="M36" s="66">
        <v>860.29</v>
      </c>
      <c r="N36" s="14">
        <v>2736</v>
      </c>
      <c r="O36" s="14">
        <v>6381</v>
      </c>
      <c r="P36" s="14">
        <f t="shared" ref="P36" si="35">K36+L36+M36+N36+O36</f>
        <v>18950.29</v>
      </c>
      <c r="Q36" s="14">
        <f>J36</f>
        <v>0</v>
      </c>
      <c r="R36" s="14">
        <f t="shared" ref="R36" si="36">I36+K36+N36+Q36</f>
        <v>15072.12</v>
      </c>
      <c r="S36" s="14">
        <f t="shared" ref="S36" si="37">L36+M36+O36</f>
        <v>13631.29</v>
      </c>
      <c r="T36" s="14">
        <f t="shared" ref="T36" si="38">H36-R36</f>
        <v>74927.88</v>
      </c>
    </row>
    <row r="37" spans="1:20" s="16" customFormat="1" ht="24.95" customHeight="1">
      <c r="A37" s="17">
        <v>18</v>
      </c>
      <c r="B37" s="12" t="s">
        <v>61</v>
      </c>
      <c r="C37" s="8" t="s">
        <v>42</v>
      </c>
      <c r="D37" s="9" t="s">
        <v>31</v>
      </c>
      <c r="E37" s="18" t="s">
        <v>32</v>
      </c>
      <c r="F37" s="13">
        <v>44986</v>
      </c>
      <c r="G37" s="13">
        <v>45170</v>
      </c>
      <c r="H37" s="14">
        <v>80000</v>
      </c>
      <c r="I37" s="14">
        <v>7400.87</v>
      </c>
      <c r="J37" s="14">
        <v>0</v>
      </c>
      <c r="K37" s="14">
        <v>2296</v>
      </c>
      <c r="L37" s="14">
        <v>5680</v>
      </c>
      <c r="M37" s="66">
        <v>860.29</v>
      </c>
      <c r="N37" s="14">
        <v>2432</v>
      </c>
      <c r="O37" s="14">
        <v>5672</v>
      </c>
      <c r="P37" s="14">
        <f>K37+L37+M37+N37+O37</f>
        <v>16940.29</v>
      </c>
      <c r="Q37" s="14">
        <f>J37</f>
        <v>0</v>
      </c>
      <c r="R37" s="14">
        <f>I37+K37+N37+Q37</f>
        <v>12128.87</v>
      </c>
      <c r="S37" s="14">
        <f>L37+M37+O37</f>
        <v>12212.29</v>
      </c>
      <c r="T37" s="14">
        <f>H37-R37</f>
        <v>67871.13</v>
      </c>
    </row>
    <row r="38" spans="1:20" s="57" customFormat="1" ht="24.95" customHeight="1">
      <c r="A38" s="24" t="s">
        <v>62</v>
      </c>
      <c r="B38" s="10"/>
      <c r="C38" s="10"/>
      <c r="D38" s="10"/>
      <c r="E38" s="10"/>
      <c r="F38" s="23"/>
      <c r="G38" s="23"/>
      <c r="H38" s="10"/>
      <c r="I38" s="10"/>
      <c r="J38" s="10"/>
      <c r="K38" s="10"/>
      <c r="L38" s="10"/>
      <c r="M38" s="33"/>
      <c r="N38" s="10"/>
      <c r="O38" s="10"/>
      <c r="P38" s="10"/>
      <c r="Q38" s="10"/>
      <c r="R38" s="10"/>
      <c r="S38" s="10"/>
      <c r="T38" s="10"/>
    </row>
    <row r="39" spans="1:20" s="16" customFormat="1" ht="24.95" customHeight="1">
      <c r="A39" s="9">
        <v>19</v>
      </c>
      <c r="B39" s="12" t="s">
        <v>63</v>
      </c>
      <c r="C39" s="8" t="s">
        <v>64</v>
      </c>
      <c r="D39" s="9" t="s">
        <v>31</v>
      </c>
      <c r="E39" s="18" t="s">
        <v>32</v>
      </c>
      <c r="F39" s="13">
        <v>45062</v>
      </c>
      <c r="G39" s="13">
        <v>45246</v>
      </c>
      <c r="H39" s="14">
        <v>90000</v>
      </c>
      <c r="I39" s="14">
        <v>9753.1200000000008</v>
      </c>
      <c r="J39" s="14">
        <v>0</v>
      </c>
      <c r="K39" s="14">
        <v>2583</v>
      </c>
      <c r="L39" s="14">
        <v>6390</v>
      </c>
      <c r="M39" s="63">
        <v>860.29</v>
      </c>
      <c r="N39" s="14">
        <v>2736</v>
      </c>
      <c r="O39" s="14">
        <v>6381</v>
      </c>
      <c r="P39" s="14">
        <f t="shared" ref="P39:P50" si="39">K39+L39+M39+N39+O39</f>
        <v>18950.29</v>
      </c>
      <c r="Q39" s="14">
        <f>J39</f>
        <v>0</v>
      </c>
      <c r="R39" s="14">
        <f t="shared" ref="R39:R50" si="40">I39+K39+N39+Q39</f>
        <v>15072.12</v>
      </c>
      <c r="S39" s="14">
        <f t="shared" ref="S39:S50" si="41">L39+M39+O39</f>
        <v>13631.29</v>
      </c>
      <c r="T39" s="14">
        <f t="shared" ref="T39:T50" si="42">H39-R39</f>
        <v>74927.88</v>
      </c>
    </row>
    <row r="40" spans="1:20" s="16" customFormat="1" ht="24.95" customHeight="1">
      <c r="A40" s="9">
        <v>20</v>
      </c>
      <c r="B40" s="12" t="s">
        <v>65</v>
      </c>
      <c r="C40" s="8" t="s">
        <v>66</v>
      </c>
      <c r="D40" s="9" t="s">
        <v>31</v>
      </c>
      <c r="E40" s="18" t="s">
        <v>32</v>
      </c>
      <c r="F40" s="13">
        <v>44958</v>
      </c>
      <c r="G40" s="13">
        <v>45139</v>
      </c>
      <c r="H40" s="14">
        <v>50000</v>
      </c>
      <c r="I40" s="14">
        <v>1854</v>
      </c>
      <c r="J40" s="14">
        <v>0</v>
      </c>
      <c r="K40" s="14">
        <v>1435</v>
      </c>
      <c r="L40" s="14">
        <v>3550</v>
      </c>
      <c r="M40" s="14">
        <f t="shared" ref="M40:M46" si="43">H40*1.15%</f>
        <v>575</v>
      </c>
      <c r="N40" s="14">
        <v>1520</v>
      </c>
      <c r="O40" s="14">
        <f t="shared" ref="O40" si="44">H40*7.09%</f>
        <v>3545</v>
      </c>
      <c r="P40" s="14">
        <f t="shared" si="39"/>
        <v>10625</v>
      </c>
      <c r="Q40" s="14">
        <f>J40</f>
        <v>0</v>
      </c>
      <c r="R40" s="14">
        <f t="shared" si="40"/>
        <v>4809</v>
      </c>
      <c r="S40" s="14">
        <f t="shared" si="41"/>
        <v>7670</v>
      </c>
      <c r="T40" s="14">
        <f t="shared" si="42"/>
        <v>45191</v>
      </c>
    </row>
    <row r="41" spans="1:20" s="16" customFormat="1" ht="24.95" customHeight="1">
      <c r="A41" s="9">
        <v>21</v>
      </c>
      <c r="B41" s="12" t="s">
        <v>67</v>
      </c>
      <c r="C41" s="8" t="s">
        <v>64</v>
      </c>
      <c r="D41" s="9" t="s">
        <v>31</v>
      </c>
      <c r="E41" s="18" t="s">
        <v>32</v>
      </c>
      <c r="F41" s="13">
        <v>45017</v>
      </c>
      <c r="G41" s="13">
        <v>45200</v>
      </c>
      <c r="H41" s="14">
        <v>55000</v>
      </c>
      <c r="I41" s="14">
        <v>2559.6799999999998</v>
      </c>
      <c r="J41" s="14">
        <v>0</v>
      </c>
      <c r="K41" s="14">
        <f t="shared" ref="K41:K50" si="45">H41*2.87%</f>
        <v>1578.5</v>
      </c>
      <c r="L41" s="14">
        <f t="shared" ref="L41:L50" si="46">H41*7.1%</f>
        <v>3905</v>
      </c>
      <c r="M41" s="14">
        <f t="shared" si="43"/>
        <v>632.5</v>
      </c>
      <c r="N41" s="14">
        <f t="shared" ref="N41:N50" si="47">H41*3.04%</f>
        <v>1672</v>
      </c>
      <c r="O41" s="14">
        <f t="shared" ref="O41:O50" si="48">H41*7.09%</f>
        <v>3899.5</v>
      </c>
      <c r="P41" s="14">
        <f t="shared" si="39"/>
        <v>11687.5</v>
      </c>
      <c r="Q41" s="14">
        <f t="shared" ref="Q41:Q46" si="49">J41</f>
        <v>0</v>
      </c>
      <c r="R41" s="14">
        <f t="shared" si="40"/>
        <v>5810.18</v>
      </c>
      <c r="S41" s="14">
        <f t="shared" si="41"/>
        <v>8437</v>
      </c>
      <c r="T41" s="14">
        <f t="shared" si="42"/>
        <v>49189.82</v>
      </c>
    </row>
    <row r="42" spans="1:20" s="16" customFormat="1" ht="24.95" customHeight="1">
      <c r="A42" s="9">
        <v>22</v>
      </c>
      <c r="B42" s="12" t="s">
        <v>68</v>
      </c>
      <c r="C42" s="8" t="s">
        <v>64</v>
      </c>
      <c r="D42" s="9" t="s">
        <v>31</v>
      </c>
      <c r="E42" s="18" t="s">
        <v>32</v>
      </c>
      <c r="F42" s="13">
        <v>44927</v>
      </c>
      <c r="G42" s="13">
        <v>45108</v>
      </c>
      <c r="H42" s="14">
        <v>65000</v>
      </c>
      <c r="I42" s="14">
        <v>4427.58</v>
      </c>
      <c r="J42" s="14">
        <v>0</v>
      </c>
      <c r="K42" s="14">
        <f t="shared" si="45"/>
        <v>1865.5</v>
      </c>
      <c r="L42" s="14">
        <f t="shared" si="46"/>
        <v>4615</v>
      </c>
      <c r="M42" s="14">
        <f t="shared" si="43"/>
        <v>747.5</v>
      </c>
      <c r="N42" s="14">
        <f t="shared" si="47"/>
        <v>1976</v>
      </c>
      <c r="O42" s="14">
        <f t="shared" si="48"/>
        <v>4608.5</v>
      </c>
      <c r="P42" s="14">
        <f t="shared" si="39"/>
        <v>13812.5</v>
      </c>
      <c r="Q42" s="14">
        <v>3938.34</v>
      </c>
      <c r="R42" s="14">
        <f t="shared" si="40"/>
        <v>12207.42</v>
      </c>
      <c r="S42" s="14">
        <f t="shared" si="41"/>
        <v>9971</v>
      </c>
      <c r="T42" s="14">
        <f t="shared" si="42"/>
        <v>52792.58</v>
      </c>
    </row>
    <row r="43" spans="1:20" s="16" customFormat="1" ht="24.95" customHeight="1">
      <c r="A43" s="9">
        <v>23</v>
      </c>
      <c r="B43" s="12" t="s">
        <v>69</v>
      </c>
      <c r="C43" s="8" t="s">
        <v>64</v>
      </c>
      <c r="D43" s="9" t="s">
        <v>31</v>
      </c>
      <c r="E43" s="18" t="s">
        <v>32</v>
      </c>
      <c r="F43" s="13">
        <v>44927</v>
      </c>
      <c r="G43" s="13">
        <v>45108</v>
      </c>
      <c r="H43" s="14">
        <v>65000</v>
      </c>
      <c r="I43" s="14">
        <v>4427.58</v>
      </c>
      <c r="J43" s="14">
        <v>0</v>
      </c>
      <c r="K43" s="14">
        <f t="shared" si="45"/>
        <v>1865.5</v>
      </c>
      <c r="L43" s="14">
        <f t="shared" si="46"/>
        <v>4615</v>
      </c>
      <c r="M43" s="14">
        <f t="shared" si="43"/>
        <v>747.5</v>
      </c>
      <c r="N43" s="14">
        <f t="shared" si="47"/>
        <v>1976</v>
      </c>
      <c r="O43" s="14">
        <f t="shared" si="48"/>
        <v>4608.5</v>
      </c>
      <c r="P43" s="14">
        <f t="shared" si="39"/>
        <v>13812.5</v>
      </c>
      <c r="Q43" s="14">
        <f t="shared" si="49"/>
        <v>0</v>
      </c>
      <c r="R43" s="14">
        <f t="shared" si="40"/>
        <v>8269.08</v>
      </c>
      <c r="S43" s="14">
        <f t="shared" si="41"/>
        <v>9971</v>
      </c>
      <c r="T43" s="14">
        <f t="shared" si="42"/>
        <v>56730.92</v>
      </c>
    </row>
    <row r="44" spans="1:20" s="16" customFormat="1" ht="24.95" customHeight="1">
      <c r="A44" s="9">
        <v>24</v>
      </c>
      <c r="B44" s="40" t="s">
        <v>70</v>
      </c>
      <c r="C44" s="8" t="s">
        <v>64</v>
      </c>
      <c r="D44" s="42" t="s">
        <v>31</v>
      </c>
      <c r="E44" s="42" t="s">
        <v>35</v>
      </c>
      <c r="F44" s="43">
        <v>44986</v>
      </c>
      <c r="G44" s="43">
        <v>45170</v>
      </c>
      <c r="H44" s="50">
        <v>55000</v>
      </c>
      <c r="I44" s="50">
        <v>2559.6799999999998</v>
      </c>
      <c r="J44" s="50">
        <v>0</v>
      </c>
      <c r="K44" s="50">
        <f t="shared" si="45"/>
        <v>1578.5</v>
      </c>
      <c r="L44" s="14">
        <f t="shared" si="46"/>
        <v>3905</v>
      </c>
      <c r="M44" s="14">
        <f t="shared" si="43"/>
        <v>632.5</v>
      </c>
      <c r="N44" s="50">
        <f t="shared" si="47"/>
        <v>1672</v>
      </c>
      <c r="O44" s="50">
        <f t="shared" si="48"/>
        <v>3899.5</v>
      </c>
      <c r="P44" s="50">
        <f t="shared" ref="P44" si="50">K44+L44+M44+N44+O44</f>
        <v>11687.5</v>
      </c>
      <c r="Q44" s="50">
        <f t="shared" si="49"/>
        <v>0</v>
      </c>
      <c r="R44" s="50">
        <f t="shared" ref="R44" si="51">I44+K44+N44+Q44</f>
        <v>5810.18</v>
      </c>
      <c r="S44" s="50">
        <f t="shared" ref="S44" si="52">L44+M44+O44</f>
        <v>8437</v>
      </c>
      <c r="T44" s="50">
        <f t="shared" ref="T44" si="53">H44-R44</f>
        <v>49189.82</v>
      </c>
    </row>
    <row r="45" spans="1:20" s="16" customFormat="1" ht="24.95" customHeight="1">
      <c r="A45" s="9">
        <v>25</v>
      </c>
      <c r="B45" s="40" t="s">
        <v>71</v>
      </c>
      <c r="C45" s="8" t="s">
        <v>64</v>
      </c>
      <c r="D45" s="42" t="s">
        <v>31</v>
      </c>
      <c r="E45" s="18" t="s">
        <v>32</v>
      </c>
      <c r="F45" s="43">
        <v>44927</v>
      </c>
      <c r="G45" s="43">
        <v>45108</v>
      </c>
      <c r="H45" s="50">
        <v>55000</v>
      </c>
      <c r="I45" s="50">
        <v>2559.6799999999998</v>
      </c>
      <c r="J45" s="50">
        <v>0</v>
      </c>
      <c r="K45" s="50">
        <f t="shared" si="45"/>
        <v>1578.5</v>
      </c>
      <c r="L45" s="14">
        <f t="shared" si="46"/>
        <v>3905</v>
      </c>
      <c r="M45" s="14">
        <f t="shared" si="43"/>
        <v>632.5</v>
      </c>
      <c r="N45" s="50">
        <f t="shared" si="47"/>
        <v>1672</v>
      </c>
      <c r="O45" s="50">
        <f t="shared" si="48"/>
        <v>3899.5</v>
      </c>
      <c r="P45" s="50">
        <f t="shared" ref="P45:P46" si="54">K45+L45+M45+N45+O45</f>
        <v>11687.5</v>
      </c>
      <c r="Q45" s="50">
        <f t="shared" si="49"/>
        <v>0</v>
      </c>
      <c r="R45" s="50">
        <f t="shared" ref="R45:R46" si="55">I45+K45+N45+Q45</f>
        <v>5810.18</v>
      </c>
      <c r="S45" s="50">
        <f t="shared" ref="S45:S46" si="56">L45+M45+O45</f>
        <v>8437</v>
      </c>
      <c r="T45" s="50">
        <f t="shared" ref="T45:T46" si="57">H45-R45</f>
        <v>49189.82</v>
      </c>
    </row>
    <row r="46" spans="1:20" s="16" customFormat="1" ht="24.95" customHeight="1">
      <c r="A46" s="9">
        <v>26</v>
      </c>
      <c r="B46" s="40" t="s">
        <v>72</v>
      </c>
      <c r="C46" s="41" t="s">
        <v>73</v>
      </c>
      <c r="D46" s="42" t="s">
        <v>31</v>
      </c>
      <c r="E46" s="42" t="s">
        <v>35</v>
      </c>
      <c r="F46" s="43">
        <v>45022</v>
      </c>
      <c r="G46" s="43">
        <v>45205</v>
      </c>
      <c r="H46" s="14">
        <v>60000</v>
      </c>
      <c r="I46" s="14">
        <v>3486.68</v>
      </c>
      <c r="J46" s="14">
        <v>0</v>
      </c>
      <c r="K46" s="14">
        <f t="shared" si="45"/>
        <v>1722</v>
      </c>
      <c r="L46" s="14">
        <f t="shared" si="46"/>
        <v>4260</v>
      </c>
      <c r="M46" s="14">
        <f t="shared" si="43"/>
        <v>690</v>
      </c>
      <c r="N46" s="14">
        <f t="shared" si="47"/>
        <v>1824</v>
      </c>
      <c r="O46" s="14">
        <f t="shared" si="48"/>
        <v>4254</v>
      </c>
      <c r="P46" s="14">
        <f t="shared" si="54"/>
        <v>12750</v>
      </c>
      <c r="Q46" s="14">
        <f t="shared" si="49"/>
        <v>0</v>
      </c>
      <c r="R46" s="14">
        <f t="shared" si="55"/>
        <v>7032.68</v>
      </c>
      <c r="S46" s="14">
        <f t="shared" si="56"/>
        <v>9204</v>
      </c>
      <c r="T46" s="14">
        <f t="shared" si="57"/>
        <v>52967.32</v>
      </c>
    </row>
    <row r="47" spans="1:20" s="16" customFormat="1" ht="24.95" customHeight="1">
      <c r="A47" s="9">
        <v>27</v>
      </c>
      <c r="B47" s="12" t="s">
        <v>74</v>
      </c>
      <c r="C47" s="8" t="s">
        <v>64</v>
      </c>
      <c r="D47" s="9" t="s">
        <v>31</v>
      </c>
      <c r="E47" s="18" t="s">
        <v>32</v>
      </c>
      <c r="F47" s="43">
        <v>45047</v>
      </c>
      <c r="G47" s="43">
        <v>45231</v>
      </c>
      <c r="H47" s="14">
        <v>90000</v>
      </c>
      <c r="I47" s="14">
        <v>9753.1200000000008</v>
      </c>
      <c r="J47" s="14">
        <v>0</v>
      </c>
      <c r="K47" s="14">
        <v>2583</v>
      </c>
      <c r="L47" s="14">
        <v>6390</v>
      </c>
      <c r="M47" s="63">
        <v>860.29</v>
      </c>
      <c r="N47" s="14">
        <v>2736</v>
      </c>
      <c r="O47" s="14">
        <v>6381</v>
      </c>
      <c r="P47" s="14">
        <f t="shared" ref="P47" si="58">K47+L47+M47+N47+O47</f>
        <v>18950.29</v>
      </c>
      <c r="Q47" s="14">
        <f>J47</f>
        <v>0</v>
      </c>
      <c r="R47" s="14">
        <f t="shared" ref="R47" si="59">I47+K47+N47+Q47</f>
        <v>15072.12</v>
      </c>
      <c r="S47" s="14">
        <f t="shared" ref="S47" si="60">L47+M47+O47</f>
        <v>13631.29</v>
      </c>
      <c r="T47" s="14">
        <f t="shared" ref="T47" si="61">H47-R47</f>
        <v>74927.88</v>
      </c>
    </row>
    <row r="48" spans="1:20" s="16" customFormat="1" ht="24.95" customHeight="1">
      <c r="A48" s="9">
        <v>28</v>
      </c>
      <c r="B48" s="12" t="s">
        <v>75</v>
      </c>
      <c r="C48" s="8" t="s">
        <v>64</v>
      </c>
      <c r="D48" s="42" t="s">
        <v>31</v>
      </c>
      <c r="E48" s="42" t="s">
        <v>32</v>
      </c>
      <c r="F48" s="43">
        <v>44927</v>
      </c>
      <c r="G48" s="43">
        <v>45108</v>
      </c>
      <c r="H48" s="50">
        <v>60000</v>
      </c>
      <c r="I48" s="50">
        <v>3486.68</v>
      </c>
      <c r="J48" s="50">
        <v>0</v>
      </c>
      <c r="K48" s="50">
        <f t="shared" ref="K48" si="62">H48*2.87%</f>
        <v>1722</v>
      </c>
      <c r="L48" s="14">
        <f t="shared" ref="L48" si="63">H48*7.1%</f>
        <v>4260</v>
      </c>
      <c r="M48" s="14">
        <f t="shared" ref="M48" si="64">H48*1.15%</f>
        <v>690</v>
      </c>
      <c r="N48" s="50">
        <f t="shared" ref="N48" si="65">H48*3.04%</f>
        <v>1824</v>
      </c>
      <c r="O48" s="50">
        <f t="shared" ref="O48" si="66">H48*7.09%</f>
        <v>4254</v>
      </c>
      <c r="P48" s="50">
        <f t="shared" ref="P48:P49" si="67">K48+L48+M48+N48+O48</f>
        <v>12750</v>
      </c>
      <c r="Q48" s="50">
        <f t="shared" ref="Q48:Q49" si="68">J48</f>
        <v>0</v>
      </c>
      <c r="R48" s="50">
        <f t="shared" ref="R48:R49" si="69">I48+K48+N48+Q48</f>
        <v>7032.68</v>
      </c>
      <c r="S48" s="50">
        <f t="shared" ref="S48:S49" si="70">L48+M48+O48</f>
        <v>9204</v>
      </c>
      <c r="T48" s="50">
        <f t="shared" ref="T48:T49" si="71">H48-R48</f>
        <v>52967.32</v>
      </c>
    </row>
    <row r="49" spans="1:20" s="16" customFormat="1" ht="24.95" customHeight="1">
      <c r="A49" s="9">
        <v>29</v>
      </c>
      <c r="B49" s="12" t="s">
        <v>76</v>
      </c>
      <c r="C49" s="8" t="s">
        <v>77</v>
      </c>
      <c r="D49" s="9" t="s">
        <v>31</v>
      </c>
      <c r="E49" s="9" t="s">
        <v>35</v>
      </c>
      <c r="F49" s="13">
        <v>45017</v>
      </c>
      <c r="G49" s="13">
        <v>45200</v>
      </c>
      <c r="H49" s="14">
        <v>80000</v>
      </c>
      <c r="I49" s="14">
        <v>7400.87</v>
      </c>
      <c r="J49" s="14">
        <v>0</v>
      </c>
      <c r="K49" s="14">
        <f>H49*2.87%</f>
        <v>2296</v>
      </c>
      <c r="L49" s="14">
        <f>H49*7.1%</f>
        <v>5680</v>
      </c>
      <c r="M49" s="63">
        <v>860.29</v>
      </c>
      <c r="N49" s="14">
        <f>H49*3.04%</f>
        <v>2432</v>
      </c>
      <c r="O49" s="14">
        <f>H49*7.09%</f>
        <v>5672</v>
      </c>
      <c r="P49" s="14">
        <f t="shared" si="67"/>
        <v>16940.29</v>
      </c>
      <c r="Q49" s="14">
        <f t="shared" si="68"/>
        <v>0</v>
      </c>
      <c r="R49" s="14">
        <f t="shared" si="69"/>
        <v>12128.87</v>
      </c>
      <c r="S49" s="14">
        <f t="shared" si="70"/>
        <v>12212.29</v>
      </c>
      <c r="T49" s="14">
        <f t="shared" si="71"/>
        <v>67871.13</v>
      </c>
    </row>
    <row r="50" spans="1:20" s="16" customFormat="1" ht="24.95" customHeight="1">
      <c r="A50" s="9">
        <v>30</v>
      </c>
      <c r="B50" s="12" t="s">
        <v>78</v>
      </c>
      <c r="C50" s="8" t="s">
        <v>64</v>
      </c>
      <c r="D50" s="9" t="s">
        <v>31</v>
      </c>
      <c r="E50" s="9" t="s">
        <v>32</v>
      </c>
      <c r="F50" s="13">
        <v>45049</v>
      </c>
      <c r="G50" s="13">
        <v>45233</v>
      </c>
      <c r="H50" s="14">
        <v>75000</v>
      </c>
      <c r="I50" s="14">
        <v>6309.38</v>
      </c>
      <c r="J50" s="14">
        <v>0</v>
      </c>
      <c r="K50" s="14">
        <f t="shared" si="45"/>
        <v>2152.5</v>
      </c>
      <c r="L50" s="14">
        <f t="shared" si="46"/>
        <v>5325</v>
      </c>
      <c r="M50" s="63">
        <v>860.29</v>
      </c>
      <c r="N50" s="14">
        <f t="shared" si="47"/>
        <v>2280</v>
      </c>
      <c r="O50" s="14">
        <f t="shared" si="48"/>
        <v>5317.5</v>
      </c>
      <c r="P50" s="14">
        <f t="shared" si="39"/>
        <v>15935.29</v>
      </c>
      <c r="Q50" s="14">
        <f>J50</f>
        <v>0</v>
      </c>
      <c r="R50" s="14">
        <f t="shared" si="40"/>
        <v>10741.88</v>
      </c>
      <c r="S50" s="14">
        <f t="shared" si="41"/>
        <v>11502.79</v>
      </c>
      <c r="T50" s="14">
        <f t="shared" si="42"/>
        <v>64258.12</v>
      </c>
    </row>
    <row r="51" spans="1:20" s="16" customFormat="1" ht="24.95" customHeight="1">
      <c r="A51" s="24" t="s">
        <v>79</v>
      </c>
      <c r="B51" s="10"/>
      <c r="C51" s="10"/>
      <c r="D51" s="10"/>
      <c r="E51" s="10"/>
      <c r="F51" s="23"/>
      <c r="G51" s="23"/>
      <c r="H51" s="10"/>
      <c r="I51" s="10"/>
      <c r="J51" s="10"/>
      <c r="K51" s="10"/>
      <c r="L51" s="10"/>
      <c r="M51" s="33"/>
      <c r="N51" s="10"/>
      <c r="O51" s="10"/>
      <c r="P51" s="10"/>
      <c r="Q51" s="10"/>
      <c r="R51" s="10"/>
      <c r="S51" s="10"/>
      <c r="T51" s="10"/>
    </row>
    <row r="52" spans="1:20" s="16" customFormat="1" ht="24.95" customHeight="1">
      <c r="A52" s="67">
        <v>31</v>
      </c>
      <c r="B52" s="59" t="s">
        <v>80</v>
      </c>
      <c r="C52" s="60" t="s">
        <v>64</v>
      </c>
      <c r="D52" s="61" t="s">
        <v>31</v>
      </c>
      <c r="E52" s="64" t="s">
        <v>32</v>
      </c>
      <c r="F52" s="62">
        <v>45017</v>
      </c>
      <c r="G52" s="62">
        <v>45200</v>
      </c>
      <c r="H52" s="63">
        <v>80000</v>
      </c>
      <c r="I52" s="63">
        <v>7400.87</v>
      </c>
      <c r="J52" s="63">
        <v>0</v>
      </c>
      <c r="K52" s="63">
        <f>H52*2.87%</f>
        <v>2296</v>
      </c>
      <c r="L52" s="63">
        <f>H52*7.1%</f>
        <v>5680</v>
      </c>
      <c r="M52" s="66">
        <v>860.29</v>
      </c>
      <c r="N52" s="63">
        <f>H52*3.04%</f>
        <v>2432</v>
      </c>
      <c r="O52" s="63">
        <f>H52*7.09%</f>
        <v>5672</v>
      </c>
      <c r="P52" s="63">
        <f t="shared" ref="P52" si="72">K52+L52+M52+N52+O52</f>
        <v>16940.29</v>
      </c>
      <c r="Q52" s="63">
        <f t="shared" ref="Q52" si="73">J52</f>
        <v>0</v>
      </c>
      <c r="R52" s="63">
        <f t="shared" ref="R52" si="74">I52+K52+N52+Q52</f>
        <v>12128.87</v>
      </c>
      <c r="S52" s="63">
        <f t="shared" ref="S52" si="75">L52+M52+O52</f>
        <v>12212.29</v>
      </c>
      <c r="T52" s="63">
        <f t="shared" ref="T52" si="76">H52-R52</f>
        <v>67871.13</v>
      </c>
    </row>
    <row r="53" spans="1:20" s="16" customFormat="1" ht="24.95" customHeight="1">
      <c r="A53" s="24" t="s">
        <v>81</v>
      </c>
      <c r="B53" s="10"/>
      <c r="C53" s="10"/>
      <c r="D53" s="10"/>
      <c r="E53" s="10"/>
      <c r="F53" s="23"/>
      <c r="G53" s="23"/>
      <c r="H53" s="10"/>
      <c r="I53" s="10"/>
      <c r="J53" s="10"/>
      <c r="K53" s="10"/>
      <c r="L53" s="10"/>
      <c r="M53" s="33"/>
      <c r="N53" s="10"/>
      <c r="O53" s="10"/>
      <c r="P53" s="10"/>
      <c r="Q53" s="10"/>
      <c r="R53" s="10"/>
      <c r="S53" s="10"/>
      <c r="T53" s="10"/>
    </row>
    <row r="54" spans="1:20" s="16" customFormat="1" ht="24.95" customHeight="1">
      <c r="A54" s="67">
        <v>32</v>
      </c>
      <c r="B54" s="59" t="s">
        <v>82</v>
      </c>
      <c r="C54" s="60" t="s">
        <v>64</v>
      </c>
      <c r="D54" s="68" t="s">
        <v>31</v>
      </c>
      <c r="E54" s="68" t="s">
        <v>35</v>
      </c>
      <c r="F54" s="62">
        <v>45017</v>
      </c>
      <c r="G54" s="62">
        <v>45200</v>
      </c>
      <c r="H54" s="63">
        <v>80000</v>
      </c>
      <c r="I54" s="63">
        <v>7400.87</v>
      </c>
      <c r="J54" s="63">
        <v>0</v>
      </c>
      <c r="K54" s="63">
        <f>H54*2.87%</f>
        <v>2296</v>
      </c>
      <c r="L54" s="63">
        <f>H54*7.1%</f>
        <v>5680</v>
      </c>
      <c r="M54" s="66">
        <v>860.29</v>
      </c>
      <c r="N54" s="63">
        <f>H54*3.04%</f>
        <v>2432</v>
      </c>
      <c r="O54" s="63">
        <f>H54*7.09%</f>
        <v>5672</v>
      </c>
      <c r="P54" s="63">
        <f t="shared" ref="P54" si="77">K54+L54+M54+N54+O54</f>
        <v>16940.29</v>
      </c>
      <c r="Q54" s="63">
        <f t="shared" ref="Q54" si="78">J54</f>
        <v>0</v>
      </c>
      <c r="R54" s="63">
        <f t="shared" ref="R54" si="79">I54+K54+N54+Q54</f>
        <v>12128.87</v>
      </c>
      <c r="S54" s="63">
        <f t="shared" ref="S54" si="80">L54+M54+O54</f>
        <v>12212.29</v>
      </c>
      <c r="T54" s="63">
        <f t="shared" ref="T54" si="81">H54-R54</f>
        <v>67871.13</v>
      </c>
    </row>
    <row r="55" spans="1:20" s="57" customFormat="1" ht="24.95" customHeight="1">
      <c r="A55" s="38" t="s">
        <v>83</v>
      </c>
      <c r="B55" s="10"/>
      <c r="C55" s="10"/>
      <c r="D55" s="10"/>
      <c r="E55" s="10"/>
      <c r="F55" s="23"/>
      <c r="G55" s="23"/>
      <c r="H55" s="10"/>
      <c r="I55" s="10"/>
      <c r="J55" s="10"/>
      <c r="K55" s="10"/>
      <c r="L55" s="10"/>
      <c r="M55" s="33"/>
      <c r="N55" s="10"/>
      <c r="O55" s="10"/>
      <c r="P55" s="10"/>
      <c r="Q55" s="10"/>
      <c r="R55" s="10"/>
      <c r="S55" s="10"/>
      <c r="T55" s="10"/>
    </row>
    <row r="56" spans="1:20" s="11" customFormat="1" ht="24.95" customHeight="1">
      <c r="A56" s="9">
        <v>33</v>
      </c>
      <c r="B56" s="12" t="s">
        <v>84</v>
      </c>
      <c r="C56" s="21" t="s">
        <v>85</v>
      </c>
      <c r="D56" s="9" t="s">
        <v>31</v>
      </c>
      <c r="E56" s="9" t="s">
        <v>32</v>
      </c>
      <c r="F56" s="13">
        <v>44927</v>
      </c>
      <c r="G56" s="13">
        <v>45108</v>
      </c>
      <c r="H56" s="15">
        <v>170000</v>
      </c>
      <c r="I56" s="15">
        <v>28571.119999999999</v>
      </c>
      <c r="J56" s="15">
        <v>0</v>
      </c>
      <c r="K56" s="15">
        <v>4879</v>
      </c>
      <c r="L56" s="14">
        <v>12070</v>
      </c>
      <c r="M56" s="63">
        <v>860.29</v>
      </c>
      <c r="N56" s="15">
        <v>5168</v>
      </c>
      <c r="O56" s="15">
        <v>12053</v>
      </c>
      <c r="P56" s="14">
        <f>K56+L56+M56+N56+O56</f>
        <v>35030.29</v>
      </c>
      <c r="Q56" s="14">
        <v>0</v>
      </c>
      <c r="R56" s="14">
        <f>I56+K56+N56+Q56</f>
        <v>38618.120000000003</v>
      </c>
      <c r="S56" s="14">
        <f>L56+M56+O56</f>
        <v>24983.29</v>
      </c>
      <c r="T56" s="14">
        <f>H56-R56</f>
        <v>131381.88</v>
      </c>
    </row>
    <row r="57" spans="1:20" s="16" customFormat="1" ht="24.95" customHeight="1">
      <c r="A57" s="9">
        <v>34</v>
      </c>
      <c r="B57" s="12" t="s">
        <v>86</v>
      </c>
      <c r="C57" s="8" t="s">
        <v>87</v>
      </c>
      <c r="D57" s="9" t="s">
        <v>31</v>
      </c>
      <c r="E57" s="9" t="s">
        <v>35</v>
      </c>
      <c r="F57" s="13">
        <v>45017</v>
      </c>
      <c r="G57" s="13">
        <v>45200</v>
      </c>
      <c r="H57" s="14">
        <v>50000</v>
      </c>
      <c r="I57" s="14">
        <v>1854</v>
      </c>
      <c r="J57" s="14">
        <v>0</v>
      </c>
      <c r="K57" s="14">
        <f>H57*2.87%</f>
        <v>1435</v>
      </c>
      <c r="L57" s="14">
        <f>H57*7.1%</f>
        <v>3550</v>
      </c>
      <c r="M57" s="14">
        <f t="shared" ref="M57:M58" si="82">H57*1.15%</f>
        <v>575</v>
      </c>
      <c r="N57" s="14">
        <f>H57*3.04%</f>
        <v>1520</v>
      </c>
      <c r="O57" s="14">
        <f t="shared" ref="O57:O62" si="83">H57*7.09%</f>
        <v>3545</v>
      </c>
      <c r="P57" s="14">
        <f t="shared" ref="P57:P71" si="84">K57+L57+M57+N57+O57</f>
        <v>10625</v>
      </c>
      <c r="Q57" s="14">
        <f t="shared" ref="Q57:Q63" si="85">J57</f>
        <v>0</v>
      </c>
      <c r="R57" s="14">
        <f t="shared" ref="R57:R71" si="86">I57+K57+N57+Q57</f>
        <v>4809</v>
      </c>
      <c r="S57" s="14">
        <f t="shared" ref="S57:S71" si="87">L57+M57+O57</f>
        <v>7670</v>
      </c>
      <c r="T57" s="14">
        <f t="shared" ref="T57:T71" si="88">H57-R57</f>
        <v>45191</v>
      </c>
    </row>
    <row r="58" spans="1:20" s="16" customFormat="1" ht="24.95" customHeight="1">
      <c r="A58" s="9">
        <v>35</v>
      </c>
      <c r="B58" s="12" t="s">
        <v>88</v>
      </c>
      <c r="C58" s="8" t="s">
        <v>87</v>
      </c>
      <c r="D58" s="9" t="s">
        <v>31</v>
      </c>
      <c r="E58" s="9" t="s">
        <v>32</v>
      </c>
      <c r="F58" s="13">
        <v>44958</v>
      </c>
      <c r="G58" s="13">
        <v>45139</v>
      </c>
      <c r="H58" s="14">
        <v>50000</v>
      </c>
      <c r="I58" s="14">
        <v>1854</v>
      </c>
      <c r="J58" s="14">
        <v>0</v>
      </c>
      <c r="K58" s="14">
        <v>1435</v>
      </c>
      <c r="L58" s="14">
        <v>3550</v>
      </c>
      <c r="M58" s="14">
        <f t="shared" si="82"/>
        <v>575</v>
      </c>
      <c r="N58" s="14">
        <v>1520</v>
      </c>
      <c r="O58" s="14">
        <f t="shared" si="83"/>
        <v>3545</v>
      </c>
      <c r="P58" s="14">
        <f t="shared" si="84"/>
        <v>10625</v>
      </c>
      <c r="Q58" s="14">
        <v>6046</v>
      </c>
      <c r="R58" s="14">
        <f t="shared" si="86"/>
        <v>10855</v>
      </c>
      <c r="S58" s="14">
        <f t="shared" si="87"/>
        <v>7670</v>
      </c>
      <c r="T58" s="14">
        <f t="shared" si="88"/>
        <v>39145</v>
      </c>
    </row>
    <row r="59" spans="1:20" s="16" customFormat="1" ht="24.95" customHeight="1">
      <c r="A59" s="9">
        <v>36</v>
      </c>
      <c r="B59" s="12" t="s">
        <v>89</v>
      </c>
      <c r="C59" s="8" t="s">
        <v>90</v>
      </c>
      <c r="D59" s="9" t="s">
        <v>31</v>
      </c>
      <c r="E59" s="9" t="s">
        <v>32</v>
      </c>
      <c r="F59" s="13">
        <v>45017</v>
      </c>
      <c r="G59" s="13">
        <v>45200</v>
      </c>
      <c r="H59" s="14">
        <v>90000</v>
      </c>
      <c r="I59" s="14">
        <v>9358.76</v>
      </c>
      <c r="J59" s="14">
        <v>0</v>
      </c>
      <c r="K59" s="14">
        <v>2583</v>
      </c>
      <c r="L59" s="14">
        <v>6390</v>
      </c>
      <c r="M59" s="63">
        <v>860.29</v>
      </c>
      <c r="N59" s="14">
        <v>2736</v>
      </c>
      <c r="O59" s="14">
        <v>6381</v>
      </c>
      <c r="P59" s="14">
        <f t="shared" si="84"/>
        <v>18950.29</v>
      </c>
      <c r="Q59" s="14">
        <v>1577.45</v>
      </c>
      <c r="R59" s="14">
        <f t="shared" si="86"/>
        <v>16255.21</v>
      </c>
      <c r="S59" s="14">
        <f t="shared" si="87"/>
        <v>13631.29</v>
      </c>
      <c r="T59" s="14">
        <f t="shared" si="88"/>
        <v>73744.789999999994</v>
      </c>
    </row>
    <row r="60" spans="1:20" s="16" customFormat="1" ht="24.95" customHeight="1">
      <c r="A60" s="9">
        <v>37</v>
      </c>
      <c r="B60" s="12" t="s">
        <v>91</v>
      </c>
      <c r="C60" s="8" t="s">
        <v>66</v>
      </c>
      <c r="D60" s="9" t="s">
        <v>31</v>
      </c>
      <c r="E60" s="18" t="s">
        <v>35</v>
      </c>
      <c r="F60" s="13">
        <v>44958</v>
      </c>
      <c r="G60" s="13">
        <v>45139</v>
      </c>
      <c r="H60" s="14">
        <v>50000</v>
      </c>
      <c r="I60" s="14">
        <v>1854</v>
      </c>
      <c r="J60" s="14">
        <v>0</v>
      </c>
      <c r="K60" s="14">
        <v>1435</v>
      </c>
      <c r="L60" s="14">
        <v>3550</v>
      </c>
      <c r="M60" s="14">
        <f t="shared" ref="M60:M63" si="89">H60*1.15%</f>
        <v>575</v>
      </c>
      <c r="N60" s="14">
        <v>1520</v>
      </c>
      <c r="O60" s="14">
        <f>H60*7.09%</f>
        <v>3545</v>
      </c>
      <c r="P60" s="14">
        <f t="shared" si="84"/>
        <v>10625</v>
      </c>
      <c r="Q60" s="14">
        <f t="shared" si="85"/>
        <v>0</v>
      </c>
      <c r="R60" s="14">
        <f t="shared" si="86"/>
        <v>4809</v>
      </c>
      <c r="S60" s="14">
        <f t="shared" si="87"/>
        <v>7670</v>
      </c>
      <c r="T60" s="14">
        <f t="shared" si="88"/>
        <v>45191</v>
      </c>
    </row>
    <row r="61" spans="1:20" s="16" customFormat="1" ht="24.95" customHeight="1">
      <c r="A61" s="9">
        <v>38</v>
      </c>
      <c r="B61" s="12" t="s">
        <v>92</v>
      </c>
      <c r="C61" s="8" t="s">
        <v>87</v>
      </c>
      <c r="D61" s="9" t="s">
        <v>31</v>
      </c>
      <c r="E61" s="9" t="s">
        <v>32</v>
      </c>
      <c r="F61" s="13">
        <v>44958</v>
      </c>
      <c r="G61" s="13">
        <v>45139</v>
      </c>
      <c r="H61" s="14">
        <v>50000</v>
      </c>
      <c r="I61" s="14">
        <v>1854</v>
      </c>
      <c r="J61" s="14">
        <v>0</v>
      </c>
      <c r="K61" s="14">
        <v>1435</v>
      </c>
      <c r="L61" s="14">
        <v>3550</v>
      </c>
      <c r="M61" s="14">
        <f t="shared" si="89"/>
        <v>575</v>
      </c>
      <c r="N61" s="14">
        <v>1520</v>
      </c>
      <c r="O61" s="14">
        <f>H61*7.09%</f>
        <v>3545</v>
      </c>
      <c r="P61" s="14">
        <f t="shared" si="84"/>
        <v>10625</v>
      </c>
      <c r="Q61" s="14">
        <v>5546</v>
      </c>
      <c r="R61" s="14">
        <f t="shared" si="86"/>
        <v>10355</v>
      </c>
      <c r="S61" s="14">
        <f t="shared" si="87"/>
        <v>7670</v>
      </c>
      <c r="T61" s="14">
        <f t="shared" si="88"/>
        <v>39645</v>
      </c>
    </row>
    <row r="62" spans="1:20" s="16" customFormat="1" ht="24.95" customHeight="1">
      <c r="A62" s="9">
        <v>39</v>
      </c>
      <c r="B62" s="12" t="s">
        <v>93</v>
      </c>
      <c r="C62" s="8" t="s">
        <v>87</v>
      </c>
      <c r="D62" s="9" t="s">
        <v>31</v>
      </c>
      <c r="E62" s="9" t="s">
        <v>32</v>
      </c>
      <c r="F62" s="13">
        <v>44951</v>
      </c>
      <c r="G62" s="13">
        <v>45132</v>
      </c>
      <c r="H62" s="14">
        <v>60000</v>
      </c>
      <c r="I62" s="14">
        <v>3486.68</v>
      </c>
      <c r="J62" s="14">
        <v>0</v>
      </c>
      <c r="K62" s="14">
        <f t="shared" ref="K62" si="90">H62*2.87%</f>
        <v>1722</v>
      </c>
      <c r="L62" s="14">
        <f t="shared" ref="L62" si="91">H62*7.1%</f>
        <v>4260</v>
      </c>
      <c r="M62" s="14">
        <f t="shared" si="89"/>
        <v>690</v>
      </c>
      <c r="N62" s="14">
        <f t="shared" ref="N62" si="92">H62*3.04%</f>
        <v>1824</v>
      </c>
      <c r="O62" s="14">
        <f t="shared" si="83"/>
        <v>4254</v>
      </c>
      <c r="P62" s="14">
        <f t="shared" si="84"/>
        <v>12750</v>
      </c>
      <c r="Q62" s="14">
        <f t="shared" si="85"/>
        <v>0</v>
      </c>
      <c r="R62" s="14">
        <f t="shared" si="86"/>
        <v>7032.68</v>
      </c>
      <c r="S62" s="14">
        <f t="shared" si="87"/>
        <v>9204</v>
      </c>
      <c r="T62" s="14">
        <f t="shared" si="88"/>
        <v>52967.32</v>
      </c>
    </row>
    <row r="63" spans="1:20" s="16" customFormat="1" ht="24.95" customHeight="1">
      <c r="A63" s="9">
        <v>40</v>
      </c>
      <c r="B63" s="12" t="s">
        <v>94</v>
      </c>
      <c r="C63" s="8" t="s">
        <v>87</v>
      </c>
      <c r="D63" s="9" t="s">
        <v>31</v>
      </c>
      <c r="E63" s="18" t="s">
        <v>32</v>
      </c>
      <c r="F63" s="13">
        <v>44896</v>
      </c>
      <c r="G63" s="13">
        <v>45078</v>
      </c>
      <c r="H63" s="14">
        <v>55000</v>
      </c>
      <c r="I63" s="14">
        <v>2559.6799999999998</v>
      </c>
      <c r="J63" s="14">
        <v>0</v>
      </c>
      <c r="K63" s="14">
        <f t="shared" ref="K63:K71" si="93">H63*2.87%</f>
        <v>1578.5</v>
      </c>
      <c r="L63" s="14">
        <f t="shared" ref="L63:L71" si="94">H63*7.1%</f>
        <v>3905</v>
      </c>
      <c r="M63" s="14">
        <f t="shared" si="89"/>
        <v>632.5</v>
      </c>
      <c r="N63" s="14">
        <f t="shared" ref="N63:N71" si="95">H63*3.04%</f>
        <v>1672</v>
      </c>
      <c r="O63" s="14">
        <f t="shared" ref="O63:O71" si="96">H63*7.09%</f>
        <v>3899.5</v>
      </c>
      <c r="P63" s="14">
        <f t="shared" si="84"/>
        <v>11687.5</v>
      </c>
      <c r="Q63" s="14">
        <f t="shared" si="85"/>
        <v>0</v>
      </c>
      <c r="R63" s="14">
        <f t="shared" si="86"/>
        <v>5810.18</v>
      </c>
      <c r="S63" s="14">
        <f t="shared" si="87"/>
        <v>8437</v>
      </c>
      <c r="T63" s="14">
        <f t="shared" si="88"/>
        <v>49189.82</v>
      </c>
    </row>
    <row r="64" spans="1:20" s="16" customFormat="1" ht="24.95" customHeight="1">
      <c r="A64" s="9">
        <v>41</v>
      </c>
      <c r="B64" s="12" t="s">
        <v>95</v>
      </c>
      <c r="C64" s="8" t="s">
        <v>87</v>
      </c>
      <c r="D64" s="9" t="s">
        <v>31</v>
      </c>
      <c r="E64" s="18" t="s">
        <v>32</v>
      </c>
      <c r="F64" s="13">
        <v>45047</v>
      </c>
      <c r="G64" s="13">
        <v>45231</v>
      </c>
      <c r="H64" s="14">
        <v>90000</v>
      </c>
      <c r="I64" s="14">
        <v>9753.1200000000008</v>
      </c>
      <c r="J64" s="14">
        <v>0</v>
      </c>
      <c r="K64" s="14">
        <f t="shared" si="93"/>
        <v>2583</v>
      </c>
      <c r="L64" s="14">
        <f t="shared" si="94"/>
        <v>6390</v>
      </c>
      <c r="M64" s="63">
        <v>860.29</v>
      </c>
      <c r="N64" s="14">
        <f t="shared" si="95"/>
        <v>2736</v>
      </c>
      <c r="O64" s="14">
        <f t="shared" si="96"/>
        <v>6381</v>
      </c>
      <c r="P64" s="14">
        <f t="shared" si="84"/>
        <v>18950.29</v>
      </c>
      <c r="Q64" s="14">
        <v>2746</v>
      </c>
      <c r="R64" s="14">
        <f t="shared" si="86"/>
        <v>17818.12</v>
      </c>
      <c r="S64" s="14">
        <f t="shared" si="87"/>
        <v>13631.29</v>
      </c>
      <c r="T64" s="14">
        <f t="shared" si="88"/>
        <v>72181.88</v>
      </c>
    </row>
    <row r="65" spans="1:20" s="16" customFormat="1" ht="24.95" customHeight="1">
      <c r="A65" s="9">
        <v>42</v>
      </c>
      <c r="B65" s="12" t="s">
        <v>96</v>
      </c>
      <c r="C65" s="8" t="s">
        <v>87</v>
      </c>
      <c r="D65" s="9" t="s">
        <v>31</v>
      </c>
      <c r="E65" s="18" t="s">
        <v>32</v>
      </c>
      <c r="F65" s="13">
        <v>44896</v>
      </c>
      <c r="G65" s="13">
        <v>45078</v>
      </c>
      <c r="H65" s="14">
        <v>55000</v>
      </c>
      <c r="I65" s="14">
        <v>2559.6799999999998</v>
      </c>
      <c r="J65" s="14">
        <v>0</v>
      </c>
      <c r="K65" s="14">
        <f t="shared" si="93"/>
        <v>1578.5</v>
      </c>
      <c r="L65" s="14">
        <f t="shared" si="94"/>
        <v>3905</v>
      </c>
      <c r="M65" s="14">
        <f t="shared" ref="M65:M69" si="97">H65*1.15%</f>
        <v>632.5</v>
      </c>
      <c r="N65" s="14">
        <f t="shared" si="95"/>
        <v>1672</v>
      </c>
      <c r="O65" s="14">
        <f t="shared" si="96"/>
        <v>3899.5</v>
      </c>
      <c r="P65" s="14">
        <f t="shared" si="84"/>
        <v>11687.5</v>
      </c>
      <c r="Q65" s="14">
        <f>J65</f>
        <v>0</v>
      </c>
      <c r="R65" s="14">
        <f t="shared" si="86"/>
        <v>5810.18</v>
      </c>
      <c r="S65" s="14">
        <f t="shared" si="87"/>
        <v>8437</v>
      </c>
      <c r="T65" s="14">
        <f t="shared" si="88"/>
        <v>49189.82</v>
      </c>
    </row>
    <row r="66" spans="1:20" s="16" customFormat="1" ht="24.95" customHeight="1">
      <c r="A66" s="9">
        <v>43</v>
      </c>
      <c r="B66" s="12" t="s">
        <v>97</v>
      </c>
      <c r="C66" s="8" t="s">
        <v>87</v>
      </c>
      <c r="D66" s="9" t="s">
        <v>31</v>
      </c>
      <c r="E66" s="18" t="s">
        <v>32</v>
      </c>
      <c r="F66" s="13">
        <v>44896</v>
      </c>
      <c r="G66" s="13">
        <v>45078</v>
      </c>
      <c r="H66" s="14">
        <v>55000</v>
      </c>
      <c r="I66" s="14">
        <v>2559.6799999999998</v>
      </c>
      <c r="J66" s="14">
        <v>0</v>
      </c>
      <c r="K66" s="14">
        <f t="shared" ref="K66" si="98">H66*2.87%</f>
        <v>1578.5</v>
      </c>
      <c r="L66" s="14">
        <f t="shared" ref="L66" si="99">H66*7.1%</f>
        <v>3905</v>
      </c>
      <c r="M66" s="14">
        <f t="shared" si="97"/>
        <v>632.5</v>
      </c>
      <c r="N66" s="14">
        <f t="shared" ref="N66" si="100">H66*3.04%</f>
        <v>1672</v>
      </c>
      <c r="O66" s="14">
        <f t="shared" ref="O66" si="101">H66*7.09%</f>
        <v>3899.5</v>
      </c>
      <c r="P66" s="14">
        <f t="shared" si="84"/>
        <v>11687.5</v>
      </c>
      <c r="Q66" s="14">
        <v>7046</v>
      </c>
      <c r="R66" s="14">
        <f t="shared" si="86"/>
        <v>12856.18</v>
      </c>
      <c r="S66" s="14">
        <f t="shared" si="87"/>
        <v>8437</v>
      </c>
      <c r="T66" s="14">
        <f t="shared" si="88"/>
        <v>42143.82</v>
      </c>
    </row>
    <row r="67" spans="1:20" s="16" customFormat="1" ht="24.95" customHeight="1">
      <c r="A67" s="9">
        <v>44</v>
      </c>
      <c r="B67" s="12" t="s">
        <v>98</v>
      </c>
      <c r="C67" s="8" t="s">
        <v>87</v>
      </c>
      <c r="D67" s="9" t="s">
        <v>31</v>
      </c>
      <c r="E67" s="18" t="s">
        <v>35</v>
      </c>
      <c r="F67" s="13">
        <v>44927</v>
      </c>
      <c r="G67" s="13">
        <v>45108</v>
      </c>
      <c r="H67" s="14">
        <v>55000</v>
      </c>
      <c r="I67" s="14">
        <v>0</v>
      </c>
      <c r="J67" s="14">
        <v>0</v>
      </c>
      <c r="K67" s="14">
        <f t="shared" ref="K67:K68" si="102">H67*2.87%</f>
        <v>1578.5</v>
      </c>
      <c r="L67" s="14">
        <f t="shared" ref="L67:L68" si="103">H67*7.1%</f>
        <v>3905</v>
      </c>
      <c r="M67" s="14">
        <f t="shared" si="97"/>
        <v>632.5</v>
      </c>
      <c r="N67" s="14">
        <f t="shared" ref="N67:N68" si="104">H67*3.04%</f>
        <v>1672</v>
      </c>
      <c r="O67" s="14">
        <f t="shared" ref="O67:O68" si="105">H67*7.09%</f>
        <v>3899.5</v>
      </c>
      <c r="P67" s="14">
        <f t="shared" si="84"/>
        <v>11687.5</v>
      </c>
      <c r="Q67" s="14">
        <f>J67</f>
        <v>0</v>
      </c>
      <c r="R67" s="14">
        <f t="shared" si="86"/>
        <v>3250.5</v>
      </c>
      <c r="S67" s="14">
        <f t="shared" si="87"/>
        <v>8437</v>
      </c>
      <c r="T67" s="14">
        <f t="shared" si="88"/>
        <v>51749.5</v>
      </c>
    </row>
    <row r="68" spans="1:20" s="16" customFormat="1" ht="24.95" customHeight="1">
      <c r="A68" s="9">
        <v>45</v>
      </c>
      <c r="B68" s="12" t="s">
        <v>99</v>
      </c>
      <c r="C68" s="8" t="s">
        <v>87</v>
      </c>
      <c r="D68" s="9" t="s">
        <v>31</v>
      </c>
      <c r="E68" s="18" t="s">
        <v>32</v>
      </c>
      <c r="F68" s="13">
        <v>44915</v>
      </c>
      <c r="G68" s="13">
        <v>45097</v>
      </c>
      <c r="H68" s="14">
        <v>60000</v>
      </c>
      <c r="I68" s="14">
        <v>3486.68</v>
      </c>
      <c r="J68" s="14">
        <v>0</v>
      </c>
      <c r="K68" s="14">
        <f t="shared" si="102"/>
        <v>1722</v>
      </c>
      <c r="L68" s="14">
        <f t="shared" si="103"/>
        <v>4260</v>
      </c>
      <c r="M68" s="14">
        <f t="shared" si="97"/>
        <v>690</v>
      </c>
      <c r="N68" s="14">
        <f t="shared" si="104"/>
        <v>1824</v>
      </c>
      <c r="O68" s="14">
        <f t="shared" si="105"/>
        <v>4254</v>
      </c>
      <c r="P68" s="14">
        <f t="shared" ref="P68" si="106">K68+L68+M68+N68+O68</f>
        <v>12750</v>
      </c>
      <c r="Q68" s="14">
        <f t="shared" ref="Q68" si="107">J68</f>
        <v>0</v>
      </c>
      <c r="R68" s="14">
        <f t="shared" ref="R68" si="108">I68+K68+N68+Q68</f>
        <v>7032.68</v>
      </c>
      <c r="S68" s="14">
        <f t="shared" ref="S68" si="109">L68+M68+O68</f>
        <v>9204</v>
      </c>
      <c r="T68" s="14">
        <f t="shared" ref="T68" si="110">H68-R68</f>
        <v>52967.32</v>
      </c>
    </row>
    <row r="69" spans="1:20" s="16" customFormat="1" ht="24.95" customHeight="1">
      <c r="A69" s="9">
        <v>46</v>
      </c>
      <c r="B69" s="12" t="s">
        <v>100</v>
      </c>
      <c r="C69" s="8" t="s">
        <v>101</v>
      </c>
      <c r="D69" s="9" t="s">
        <v>31</v>
      </c>
      <c r="E69" s="18" t="s">
        <v>35</v>
      </c>
      <c r="F69" s="13">
        <v>44958</v>
      </c>
      <c r="G69" s="13">
        <v>45139</v>
      </c>
      <c r="H69" s="14">
        <v>48000</v>
      </c>
      <c r="I69" s="14">
        <v>1571.73</v>
      </c>
      <c r="J69" s="14">
        <v>0</v>
      </c>
      <c r="K69" s="14">
        <v>1377.6</v>
      </c>
      <c r="L69" s="14">
        <v>3408</v>
      </c>
      <c r="M69" s="14">
        <f t="shared" si="97"/>
        <v>552</v>
      </c>
      <c r="N69" s="14">
        <v>1459.2</v>
      </c>
      <c r="O69" s="14">
        <f t="shared" ref="O69" si="111">H69*7.09%</f>
        <v>3403.2</v>
      </c>
      <c r="P69" s="14">
        <f t="shared" ref="P69" si="112">K69+L69+M69+N69+O69</f>
        <v>10200</v>
      </c>
      <c r="Q69" s="14">
        <f t="shared" ref="Q69" si="113">J69</f>
        <v>0</v>
      </c>
      <c r="R69" s="14">
        <f t="shared" ref="R69" si="114">I69+K69+N69+Q69</f>
        <v>4408.53</v>
      </c>
      <c r="S69" s="14">
        <f t="shared" ref="S69" si="115">L69+M69+O69</f>
        <v>7363.2</v>
      </c>
      <c r="T69" s="14">
        <f t="shared" ref="T69" si="116">H69-R69</f>
        <v>43591.47</v>
      </c>
    </row>
    <row r="70" spans="1:20" s="16" customFormat="1" ht="24.95" customHeight="1">
      <c r="A70" s="9">
        <v>47</v>
      </c>
      <c r="B70" s="12" t="s">
        <v>102</v>
      </c>
      <c r="C70" s="8" t="s">
        <v>87</v>
      </c>
      <c r="D70" s="9" t="s">
        <v>31</v>
      </c>
      <c r="E70" s="18" t="s">
        <v>35</v>
      </c>
      <c r="F70" s="13">
        <v>44958</v>
      </c>
      <c r="G70" s="13">
        <v>45139</v>
      </c>
      <c r="H70" s="14">
        <v>80000</v>
      </c>
      <c r="I70" s="14">
        <v>7400.87</v>
      </c>
      <c r="J70" s="14">
        <v>0</v>
      </c>
      <c r="K70" s="14">
        <f>H70*2.87%</f>
        <v>2296</v>
      </c>
      <c r="L70" s="14">
        <f>H70*7.1%</f>
        <v>5680</v>
      </c>
      <c r="M70" s="63">
        <v>860.29</v>
      </c>
      <c r="N70" s="14">
        <f>H70*3.04%</f>
        <v>2432</v>
      </c>
      <c r="O70" s="14">
        <f>H70*7.09%</f>
        <v>5672</v>
      </c>
      <c r="P70" s="14">
        <f>K70+L70+M70+N70+O70</f>
        <v>16940.29</v>
      </c>
      <c r="Q70" s="14">
        <v>0</v>
      </c>
      <c r="R70" s="14">
        <f>I70+K70+N70+Q70</f>
        <v>12128.87</v>
      </c>
      <c r="S70" s="14">
        <f>L70+M70+O70</f>
        <v>12212.29</v>
      </c>
      <c r="T70" s="14">
        <f>H70-R70</f>
        <v>67871.13</v>
      </c>
    </row>
    <row r="71" spans="1:20" s="16" customFormat="1" ht="24.95" customHeight="1">
      <c r="A71" s="9">
        <v>48</v>
      </c>
      <c r="B71" s="12" t="s">
        <v>103</v>
      </c>
      <c r="C71" s="8" t="s">
        <v>87</v>
      </c>
      <c r="D71" s="9" t="s">
        <v>31</v>
      </c>
      <c r="E71" s="18" t="s">
        <v>32</v>
      </c>
      <c r="F71" s="13">
        <v>44896</v>
      </c>
      <c r="G71" s="13">
        <v>45078</v>
      </c>
      <c r="H71" s="14">
        <v>55000</v>
      </c>
      <c r="I71" s="14">
        <v>2559.6799999999998</v>
      </c>
      <c r="J71" s="14">
        <v>0</v>
      </c>
      <c r="K71" s="14">
        <f t="shared" si="93"/>
        <v>1578.5</v>
      </c>
      <c r="L71" s="14">
        <f t="shared" si="94"/>
        <v>3905</v>
      </c>
      <c r="M71" s="14">
        <f t="shared" ref="M71" si="117">H71*1.15%</f>
        <v>632.5</v>
      </c>
      <c r="N71" s="14">
        <f t="shared" si="95"/>
        <v>1672</v>
      </c>
      <c r="O71" s="14">
        <f t="shared" si="96"/>
        <v>3899.5</v>
      </c>
      <c r="P71" s="14">
        <f t="shared" si="84"/>
        <v>11687.5</v>
      </c>
      <c r="Q71" s="14">
        <f>J71</f>
        <v>0</v>
      </c>
      <c r="R71" s="14">
        <f t="shared" si="86"/>
        <v>5810.18</v>
      </c>
      <c r="S71" s="14">
        <f t="shared" si="87"/>
        <v>8437</v>
      </c>
      <c r="T71" s="14">
        <f t="shared" si="88"/>
        <v>49189.82</v>
      </c>
    </row>
    <row r="72" spans="1:20" s="57" customFormat="1" ht="24.95" customHeight="1">
      <c r="A72" s="24" t="s">
        <v>104</v>
      </c>
      <c r="B72" s="10"/>
      <c r="C72" s="10"/>
      <c r="D72" s="10"/>
      <c r="E72" s="10"/>
      <c r="F72" s="23"/>
      <c r="G72" s="23"/>
      <c r="H72" s="10"/>
      <c r="I72" s="10"/>
      <c r="J72" s="10"/>
      <c r="K72" s="10"/>
      <c r="L72" s="10"/>
      <c r="M72" s="33"/>
      <c r="N72" s="10"/>
      <c r="O72" s="10"/>
      <c r="P72" s="10"/>
      <c r="Q72" s="10"/>
      <c r="R72" s="10"/>
      <c r="S72" s="10"/>
      <c r="T72" s="10"/>
    </row>
    <row r="73" spans="1:20" s="11" customFormat="1" ht="24.95" customHeight="1">
      <c r="A73" s="9">
        <v>49</v>
      </c>
      <c r="B73" s="12" t="s">
        <v>105</v>
      </c>
      <c r="C73" s="8" t="s">
        <v>40</v>
      </c>
      <c r="D73" s="9" t="s">
        <v>31</v>
      </c>
      <c r="E73" s="18" t="s">
        <v>35</v>
      </c>
      <c r="F73" s="13">
        <v>45047</v>
      </c>
      <c r="G73" s="13">
        <v>45231</v>
      </c>
      <c r="H73" s="14">
        <v>110000</v>
      </c>
      <c r="I73" s="14">
        <v>14457.62</v>
      </c>
      <c r="J73" s="14">
        <v>0</v>
      </c>
      <c r="K73" s="14">
        <f t="shared" ref="K73" si="118">H73*2.87%</f>
        <v>3157</v>
      </c>
      <c r="L73" s="14">
        <f t="shared" ref="L73" si="119">H73*7.1%</f>
        <v>7810</v>
      </c>
      <c r="M73" s="66">
        <v>860.29</v>
      </c>
      <c r="N73" s="14">
        <f t="shared" ref="N73" si="120">H73*3.04%</f>
        <v>3344</v>
      </c>
      <c r="O73" s="14">
        <f t="shared" ref="O73" si="121">H73*7.09%</f>
        <v>7799</v>
      </c>
      <c r="P73" s="14">
        <f t="shared" ref="P73:P78" si="122">K73+L73+M73+N73+O73</f>
        <v>22970.29</v>
      </c>
      <c r="Q73" s="14">
        <f t="shared" ref="Q73:Q78" si="123">J73</f>
        <v>0</v>
      </c>
      <c r="R73" s="14">
        <f t="shared" ref="R73:R78" si="124">I73+K73+N73+Q73</f>
        <v>20958.62</v>
      </c>
      <c r="S73" s="14">
        <f t="shared" ref="S73:S78" si="125">L73+M73+O73</f>
        <v>16469.29</v>
      </c>
      <c r="T73" s="14">
        <f t="shared" ref="T73:T78" si="126">H73-R73</f>
        <v>89041.38</v>
      </c>
    </row>
    <row r="74" spans="1:20" s="16" customFormat="1" ht="24.95" customHeight="1">
      <c r="A74" s="9">
        <v>50</v>
      </c>
      <c r="B74" s="12" t="s">
        <v>106</v>
      </c>
      <c r="C74" s="8" t="s">
        <v>107</v>
      </c>
      <c r="D74" s="9" t="s">
        <v>31</v>
      </c>
      <c r="E74" s="18" t="s">
        <v>32</v>
      </c>
      <c r="F74" s="13">
        <v>45017</v>
      </c>
      <c r="G74" s="13">
        <v>45200</v>
      </c>
      <c r="H74" s="14">
        <v>50000</v>
      </c>
      <c r="I74" s="14">
        <v>1854</v>
      </c>
      <c r="J74" s="14">
        <v>0</v>
      </c>
      <c r="K74" s="14">
        <v>1435</v>
      </c>
      <c r="L74" s="14">
        <v>3550</v>
      </c>
      <c r="M74" s="36">
        <f t="shared" ref="M74:M78" si="127">H74*1.15%</f>
        <v>575</v>
      </c>
      <c r="N74" s="14">
        <v>1520</v>
      </c>
      <c r="O74" s="14">
        <f>H74*7.09%</f>
        <v>3545</v>
      </c>
      <c r="P74" s="14">
        <f t="shared" si="122"/>
        <v>10625</v>
      </c>
      <c r="Q74" s="14">
        <v>5546</v>
      </c>
      <c r="R74" s="14">
        <f t="shared" si="124"/>
        <v>10355</v>
      </c>
      <c r="S74" s="14">
        <f t="shared" si="125"/>
        <v>7670</v>
      </c>
      <c r="T74" s="14">
        <f t="shared" si="126"/>
        <v>39645</v>
      </c>
    </row>
    <row r="75" spans="1:20" s="16" customFormat="1" ht="24.95" customHeight="1">
      <c r="A75" s="9">
        <v>51</v>
      </c>
      <c r="B75" s="12" t="s">
        <v>108</v>
      </c>
      <c r="C75" s="8" t="s">
        <v>87</v>
      </c>
      <c r="D75" s="9" t="s">
        <v>31</v>
      </c>
      <c r="E75" s="9" t="s">
        <v>35</v>
      </c>
      <c r="F75" s="13">
        <v>44951</v>
      </c>
      <c r="G75" s="13">
        <v>45132</v>
      </c>
      <c r="H75" s="14">
        <v>55000</v>
      </c>
      <c r="I75" s="14">
        <v>0</v>
      </c>
      <c r="J75" s="14">
        <v>0</v>
      </c>
      <c r="K75" s="14">
        <f>H75*2.87%</f>
        <v>1578.5</v>
      </c>
      <c r="L75" s="14">
        <f>H75*7.1%</f>
        <v>3905</v>
      </c>
      <c r="M75" s="36">
        <f t="shared" si="127"/>
        <v>632.5</v>
      </c>
      <c r="N75" s="14">
        <f>H75*3.04%</f>
        <v>1672</v>
      </c>
      <c r="O75" s="14">
        <f>H75*7.09%</f>
        <v>3899.5</v>
      </c>
      <c r="P75" s="14">
        <f t="shared" si="122"/>
        <v>11687.5</v>
      </c>
      <c r="Q75" s="14">
        <f t="shared" si="123"/>
        <v>0</v>
      </c>
      <c r="R75" s="14">
        <f t="shared" si="124"/>
        <v>3250.5</v>
      </c>
      <c r="S75" s="14">
        <f t="shared" si="125"/>
        <v>8437</v>
      </c>
      <c r="T75" s="14">
        <f t="shared" si="126"/>
        <v>51749.5</v>
      </c>
    </row>
    <row r="76" spans="1:20" s="16" customFormat="1" ht="24.95" customHeight="1">
      <c r="A76" s="9">
        <v>52</v>
      </c>
      <c r="B76" s="12" t="s">
        <v>109</v>
      </c>
      <c r="C76" s="8" t="s">
        <v>87</v>
      </c>
      <c r="D76" s="9" t="s">
        <v>31</v>
      </c>
      <c r="E76" s="9" t="s">
        <v>35</v>
      </c>
      <c r="F76" s="13">
        <v>45047</v>
      </c>
      <c r="G76" s="13">
        <v>45231</v>
      </c>
      <c r="H76" s="14">
        <v>55000</v>
      </c>
      <c r="I76" s="14">
        <v>2559.6799999999998</v>
      </c>
      <c r="J76" s="14">
        <v>0</v>
      </c>
      <c r="K76" s="14">
        <f t="shared" ref="K76" si="128">H76*2.87%</f>
        <v>1578.5</v>
      </c>
      <c r="L76" s="14">
        <f t="shared" ref="L76" si="129">H76*7.1%</f>
        <v>3905</v>
      </c>
      <c r="M76" s="36">
        <f t="shared" si="127"/>
        <v>632.5</v>
      </c>
      <c r="N76" s="14">
        <f t="shared" ref="N76" si="130">H76*3.04%</f>
        <v>1672</v>
      </c>
      <c r="O76" s="14">
        <f t="shared" ref="O76" si="131">H76*7.09%</f>
        <v>3899.5</v>
      </c>
      <c r="P76" s="14">
        <f t="shared" si="122"/>
        <v>11687.5</v>
      </c>
      <c r="Q76" s="14">
        <f t="shared" si="123"/>
        <v>0</v>
      </c>
      <c r="R76" s="14">
        <f t="shared" si="124"/>
        <v>5810.18</v>
      </c>
      <c r="S76" s="14">
        <f t="shared" si="125"/>
        <v>8437</v>
      </c>
      <c r="T76" s="14">
        <f t="shared" si="126"/>
        <v>49189.82</v>
      </c>
    </row>
    <row r="77" spans="1:20" s="16" customFormat="1" ht="24.95" customHeight="1">
      <c r="A77" s="9">
        <v>53</v>
      </c>
      <c r="B77" s="12" t="s">
        <v>110</v>
      </c>
      <c r="C77" s="8" t="s">
        <v>87</v>
      </c>
      <c r="D77" s="9" t="s">
        <v>31</v>
      </c>
      <c r="E77" s="9" t="s">
        <v>35</v>
      </c>
      <c r="F77" s="13">
        <v>45047</v>
      </c>
      <c r="G77" s="13">
        <v>45231</v>
      </c>
      <c r="H77" s="14">
        <v>55000</v>
      </c>
      <c r="I77" s="14">
        <v>2559.6799999999998</v>
      </c>
      <c r="J77" s="14">
        <v>0</v>
      </c>
      <c r="K77" s="14">
        <f t="shared" ref="K77" si="132">H77*2.87%</f>
        <v>1578.5</v>
      </c>
      <c r="L77" s="14">
        <f t="shared" ref="L77" si="133">H77*7.1%</f>
        <v>3905</v>
      </c>
      <c r="M77" s="36">
        <f t="shared" si="127"/>
        <v>632.5</v>
      </c>
      <c r="N77" s="14">
        <f t="shared" ref="N77" si="134">H77*3.04%</f>
        <v>1672</v>
      </c>
      <c r="O77" s="14">
        <f t="shared" ref="O77" si="135">H77*7.09%</f>
        <v>3899.5</v>
      </c>
      <c r="P77" s="14">
        <f t="shared" si="122"/>
        <v>11687.5</v>
      </c>
      <c r="Q77" s="14">
        <f t="shared" si="123"/>
        <v>0</v>
      </c>
      <c r="R77" s="14">
        <f t="shared" si="124"/>
        <v>5810.18</v>
      </c>
      <c r="S77" s="14">
        <f t="shared" si="125"/>
        <v>8437</v>
      </c>
      <c r="T77" s="14">
        <f t="shared" si="126"/>
        <v>49189.82</v>
      </c>
    </row>
    <row r="78" spans="1:20" s="16" customFormat="1" ht="24.95" customHeight="1">
      <c r="A78" s="9">
        <v>54</v>
      </c>
      <c r="B78" s="12" t="s">
        <v>111</v>
      </c>
      <c r="C78" s="8" t="s">
        <v>87</v>
      </c>
      <c r="D78" s="9" t="s">
        <v>31</v>
      </c>
      <c r="E78" s="9" t="s">
        <v>32</v>
      </c>
      <c r="F78" s="13">
        <v>44951</v>
      </c>
      <c r="G78" s="13">
        <v>45132</v>
      </c>
      <c r="H78" s="14">
        <v>55000</v>
      </c>
      <c r="I78" s="14">
        <v>2559.6799999999998</v>
      </c>
      <c r="J78" s="14">
        <v>0</v>
      </c>
      <c r="K78" s="14">
        <f>H78*2.87%</f>
        <v>1578.5</v>
      </c>
      <c r="L78" s="14">
        <f>H78*7.1%</f>
        <v>3905</v>
      </c>
      <c r="M78" s="36">
        <f t="shared" si="127"/>
        <v>632.5</v>
      </c>
      <c r="N78" s="14">
        <f>H78*3.04%</f>
        <v>1672</v>
      </c>
      <c r="O78" s="14">
        <f>H78*7.09%</f>
        <v>3899.5</v>
      </c>
      <c r="P78" s="14">
        <f t="shared" si="122"/>
        <v>11687.5</v>
      </c>
      <c r="Q78" s="14">
        <f t="shared" si="123"/>
        <v>0</v>
      </c>
      <c r="R78" s="14">
        <f t="shared" si="124"/>
        <v>5810.18</v>
      </c>
      <c r="S78" s="14">
        <f t="shared" si="125"/>
        <v>8437</v>
      </c>
      <c r="T78" s="14">
        <f t="shared" si="126"/>
        <v>49189.82</v>
      </c>
    </row>
    <row r="79" spans="1:20" s="57" customFormat="1" ht="24.95" customHeight="1">
      <c r="A79" s="38" t="s">
        <v>112</v>
      </c>
      <c r="B79" s="10"/>
      <c r="C79" s="10"/>
      <c r="D79" s="10"/>
      <c r="E79" s="10"/>
      <c r="F79" s="23"/>
      <c r="G79" s="23"/>
      <c r="H79" s="10"/>
      <c r="I79" s="10"/>
      <c r="J79" s="10"/>
      <c r="K79" s="10"/>
      <c r="L79" s="10"/>
      <c r="M79" s="33"/>
      <c r="N79" s="10"/>
      <c r="O79" s="10"/>
      <c r="P79" s="10"/>
      <c r="Q79" s="10"/>
      <c r="R79" s="10"/>
      <c r="S79" s="10"/>
      <c r="T79" s="10"/>
    </row>
    <row r="80" spans="1:20" s="16" customFormat="1" ht="24.95" customHeight="1">
      <c r="A80" s="9">
        <v>55</v>
      </c>
      <c r="B80" s="12" t="s">
        <v>113</v>
      </c>
      <c r="C80" s="8" t="s">
        <v>107</v>
      </c>
      <c r="D80" s="9" t="s">
        <v>31</v>
      </c>
      <c r="E80" s="18" t="s">
        <v>32</v>
      </c>
      <c r="F80" s="13">
        <v>44986</v>
      </c>
      <c r="G80" s="13">
        <v>45170</v>
      </c>
      <c r="H80" s="14">
        <v>50000</v>
      </c>
      <c r="I80" s="14">
        <v>1854</v>
      </c>
      <c r="J80" s="14">
        <v>0</v>
      </c>
      <c r="K80" s="14">
        <v>1435</v>
      </c>
      <c r="L80" s="14">
        <v>3550</v>
      </c>
      <c r="M80" s="36">
        <f t="shared" ref="M80:M86" si="136">H80*1.15%</f>
        <v>575</v>
      </c>
      <c r="N80" s="14">
        <v>1520</v>
      </c>
      <c r="O80" s="14">
        <f t="shared" ref="O80:O84" si="137">H80*7.09%</f>
        <v>3545</v>
      </c>
      <c r="P80" s="14">
        <f t="shared" ref="P80:P86" si="138">K80+L80+M80+N80+O80</f>
        <v>10625</v>
      </c>
      <c r="Q80" s="14">
        <v>10046</v>
      </c>
      <c r="R80" s="14">
        <f t="shared" ref="R80:R86" si="139">I80+K80+N80+Q80</f>
        <v>14855</v>
      </c>
      <c r="S80" s="14">
        <f t="shared" ref="S80:S86" si="140">L80+M80+O80</f>
        <v>7670</v>
      </c>
      <c r="T80" s="14">
        <f t="shared" ref="T80:T86" si="141">H80-R80</f>
        <v>35145</v>
      </c>
    </row>
    <row r="81" spans="1:20" s="16" customFormat="1" ht="24.95" customHeight="1">
      <c r="A81" s="9">
        <v>56</v>
      </c>
      <c r="B81" s="12" t="s">
        <v>114</v>
      </c>
      <c r="C81" s="8" t="s">
        <v>87</v>
      </c>
      <c r="D81" s="9" t="s">
        <v>31</v>
      </c>
      <c r="E81" s="9" t="s">
        <v>32</v>
      </c>
      <c r="F81" s="13">
        <v>45017</v>
      </c>
      <c r="G81" s="13">
        <v>45200</v>
      </c>
      <c r="H81" s="14">
        <v>50000</v>
      </c>
      <c r="I81" s="14">
        <v>1854</v>
      </c>
      <c r="J81" s="14">
        <v>0</v>
      </c>
      <c r="K81" s="14">
        <v>1435</v>
      </c>
      <c r="L81" s="14">
        <v>3550</v>
      </c>
      <c r="M81" s="36">
        <f t="shared" si="136"/>
        <v>575</v>
      </c>
      <c r="N81" s="14">
        <v>1520</v>
      </c>
      <c r="O81" s="14">
        <f t="shared" si="137"/>
        <v>3545</v>
      </c>
      <c r="P81" s="14">
        <f t="shared" si="138"/>
        <v>10625</v>
      </c>
      <c r="Q81" s="14">
        <v>10046</v>
      </c>
      <c r="R81" s="14">
        <f t="shared" si="139"/>
        <v>14855</v>
      </c>
      <c r="S81" s="14">
        <f t="shared" si="140"/>
        <v>7670</v>
      </c>
      <c r="T81" s="14">
        <f t="shared" si="141"/>
        <v>35145</v>
      </c>
    </row>
    <row r="82" spans="1:20" s="16" customFormat="1" ht="24.95" customHeight="1">
      <c r="A82" s="9">
        <v>57</v>
      </c>
      <c r="B82" s="12" t="s">
        <v>115</v>
      </c>
      <c r="C82" s="8" t="s">
        <v>101</v>
      </c>
      <c r="D82" s="9" t="s">
        <v>31</v>
      </c>
      <c r="E82" s="9" t="s">
        <v>32</v>
      </c>
      <c r="F82" s="13">
        <v>44951</v>
      </c>
      <c r="G82" s="13">
        <v>45132</v>
      </c>
      <c r="H82" s="14">
        <v>45000</v>
      </c>
      <c r="I82" s="14">
        <v>1148.33</v>
      </c>
      <c r="J82" s="14">
        <v>0</v>
      </c>
      <c r="K82" s="14">
        <f>H82*2.87%</f>
        <v>1291.5</v>
      </c>
      <c r="L82" s="14">
        <f>H82*7.1%</f>
        <v>3195</v>
      </c>
      <c r="M82" s="36">
        <f t="shared" si="136"/>
        <v>517.5</v>
      </c>
      <c r="N82" s="14">
        <f>H82*3.04%</f>
        <v>1368</v>
      </c>
      <c r="O82" s="14">
        <f t="shared" si="137"/>
        <v>3190.5</v>
      </c>
      <c r="P82" s="14">
        <f t="shared" si="138"/>
        <v>9562.5</v>
      </c>
      <c r="Q82" s="14">
        <f t="shared" ref="Q82:Q84" si="142">J82</f>
        <v>0</v>
      </c>
      <c r="R82" s="14">
        <f t="shared" si="139"/>
        <v>3807.83</v>
      </c>
      <c r="S82" s="14">
        <f t="shared" si="140"/>
        <v>6903</v>
      </c>
      <c r="T82" s="14">
        <f t="shared" si="141"/>
        <v>41192.17</v>
      </c>
    </row>
    <row r="83" spans="1:20" s="16" customFormat="1" ht="24.95" customHeight="1">
      <c r="A83" s="9">
        <v>58</v>
      </c>
      <c r="B83" s="12" t="s">
        <v>116</v>
      </c>
      <c r="C83" s="8" t="s">
        <v>87</v>
      </c>
      <c r="D83" s="9" t="s">
        <v>31</v>
      </c>
      <c r="E83" s="9" t="s">
        <v>32</v>
      </c>
      <c r="F83" s="13">
        <v>44951</v>
      </c>
      <c r="G83" s="13">
        <v>45132</v>
      </c>
      <c r="H83" s="14">
        <v>55000</v>
      </c>
      <c r="I83" s="14">
        <v>2559.6799999999998</v>
      </c>
      <c r="J83" s="14">
        <v>0</v>
      </c>
      <c r="K83" s="14">
        <f>H83*2.87%</f>
        <v>1578.5</v>
      </c>
      <c r="L83" s="14">
        <f>H83*7.1%</f>
        <v>3905</v>
      </c>
      <c r="M83" s="36">
        <f t="shared" si="136"/>
        <v>632.5</v>
      </c>
      <c r="N83" s="14">
        <f>H83*3.04%</f>
        <v>1672</v>
      </c>
      <c r="O83" s="14">
        <f t="shared" si="137"/>
        <v>3899.5</v>
      </c>
      <c r="P83" s="14">
        <f t="shared" si="138"/>
        <v>11687.5</v>
      </c>
      <c r="Q83" s="14">
        <f t="shared" si="142"/>
        <v>0</v>
      </c>
      <c r="R83" s="14">
        <f t="shared" si="139"/>
        <v>5810.18</v>
      </c>
      <c r="S83" s="14">
        <f t="shared" si="140"/>
        <v>8437</v>
      </c>
      <c r="T83" s="14">
        <f t="shared" si="141"/>
        <v>49189.82</v>
      </c>
    </row>
    <row r="84" spans="1:20" s="16" customFormat="1" ht="24.95" customHeight="1">
      <c r="A84" s="9">
        <v>59</v>
      </c>
      <c r="B84" s="12" t="s">
        <v>117</v>
      </c>
      <c r="C84" s="8" t="s">
        <v>87</v>
      </c>
      <c r="D84" s="9" t="s">
        <v>31</v>
      </c>
      <c r="E84" s="9" t="s">
        <v>32</v>
      </c>
      <c r="F84" s="13">
        <v>44951</v>
      </c>
      <c r="G84" s="13">
        <v>45132</v>
      </c>
      <c r="H84" s="14">
        <v>60000</v>
      </c>
      <c r="I84" s="14">
        <v>3486.68</v>
      </c>
      <c r="J84" s="14">
        <v>0</v>
      </c>
      <c r="K84" s="14">
        <f>H84*2.87%</f>
        <v>1722</v>
      </c>
      <c r="L84" s="14">
        <f>H84*7.1%</f>
        <v>4260</v>
      </c>
      <c r="M84" s="36">
        <f t="shared" si="136"/>
        <v>690</v>
      </c>
      <c r="N84" s="14">
        <f>H84*3.04%</f>
        <v>1824</v>
      </c>
      <c r="O84" s="14">
        <f t="shared" si="137"/>
        <v>4254</v>
      </c>
      <c r="P84" s="14">
        <f t="shared" si="138"/>
        <v>12750</v>
      </c>
      <c r="Q84" s="14">
        <f t="shared" si="142"/>
        <v>0</v>
      </c>
      <c r="R84" s="14">
        <f t="shared" si="139"/>
        <v>7032.68</v>
      </c>
      <c r="S84" s="14">
        <f t="shared" si="140"/>
        <v>9204</v>
      </c>
      <c r="T84" s="14">
        <f t="shared" si="141"/>
        <v>52967.32</v>
      </c>
    </row>
    <row r="85" spans="1:20" s="16" customFormat="1" ht="24.95" customHeight="1">
      <c r="A85" s="9">
        <v>60</v>
      </c>
      <c r="B85" s="12" t="s">
        <v>118</v>
      </c>
      <c r="C85" s="8" t="s">
        <v>87</v>
      </c>
      <c r="D85" s="9" t="s">
        <v>31</v>
      </c>
      <c r="E85" s="9" t="s">
        <v>35</v>
      </c>
      <c r="F85" s="13">
        <v>44986</v>
      </c>
      <c r="G85" s="13">
        <v>45170</v>
      </c>
      <c r="H85" s="14">
        <v>55000</v>
      </c>
      <c r="I85" s="14">
        <v>2323.06</v>
      </c>
      <c r="J85" s="14">
        <v>0</v>
      </c>
      <c r="K85" s="14">
        <f t="shared" ref="K85" si="143">H85*2.87%</f>
        <v>1578.5</v>
      </c>
      <c r="L85" s="14">
        <f t="shared" ref="L85" si="144">H85*7.1%</f>
        <v>3905</v>
      </c>
      <c r="M85" s="36">
        <f t="shared" si="136"/>
        <v>632.5</v>
      </c>
      <c r="N85" s="14">
        <f t="shared" ref="N85" si="145">H85*3.04%</f>
        <v>1672</v>
      </c>
      <c r="O85" s="14">
        <f t="shared" ref="O85" si="146">H85*7.09%</f>
        <v>3899.5</v>
      </c>
      <c r="P85" s="14">
        <f t="shared" si="138"/>
        <v>11687.5</v>
      </c>
      <c r="Q85" s="14">
        <v>1577.45</v>
      </c>
      <c r="R85" s="14">
        <f t="shared" si="139"/>
        <v>7151.01</v>
      </c>
      <c r="S85" s="14">
        <f t="shared" si="140"/>
        <v>8437</v>
      </c>
      <c r="T85" s="14">
        <f t="shared" si="141"/>
        <v>47848.99</v>
      </c>
    </row>
    <row r="86" spans="1:20" s="16" customFormat="1" ht="24.95" customHeight="1">
      <c r="A86" s="9">
        <v>61</v>
      </c>
      <c r="B86" s="12" t="s">
        <v>119</v>
      </c>
      <c r="C86" s="8" t="s">
        <v>87</v>
      </c>
      <c r="D86" s="9" t="s">
        <v>31</v>
      </c>
      <c r="E86" s="18" t="s">
        <v>32</v>
      </c>
      <c r="F86" s="13">
        <v>44927</v>
      </c>
      <c r="G86" s="13">
        <v>45108</v>
      </c>
      <c r="H86" s="14">
        <v>60000</v>
      </c>
      <c r="I86" s="14">
        <v>3486.68</v>
      </c>
      <c r="J86" s="14">
        <v>0</v>
      </c>
      <c r="K86" s="14">
        <v>1722</v>
      </c>
      <c r="L86" s="14">
        <v>4260</v>
      </c>
      <c r="M86" s="36">
        <f t="shared" si="136"/>
        <v>690</v>
      </c>
      <c r="N86" s="14">
        <v>1824</v>
      </c>
      <c r="O86" s="14">
        <f>H86*7.09%</f>
        <v>4254</v>
      </c>
      <c r="P86" s="14">
        <f t="shared" si="138"/>
        <v>12750</v>
      </c>
      <c r="Q86" s="14">
        <v>0</v>
      </c>
      <c r="R86" s="14">
        <f t="shared" si="139"/>
        <v>7032.68</v>
      </c>
      <c r="S86" s="14">
        <f t="shared" si="140"/>
        <v>9204</v>
      </c>
      <c r="T86" s="14">
        <f t="shared" si="141"/>
        <v>52967.32</v>
      </c>
    </row>
    <row r="87" spans="1:20" s="57" customFormat="1" ht="24.95" customHeight="1">
      <c r="A87" s="38" t="s">
        <v>120</v>
      </c>
      <c r="B87" s="10"/>
      <c r="C87" s="10"/>
      <c r="D87" s="10"/>
      <c r="E87" s="10"/>
      <c r="F87" s="23"/>
      <c r="G87" s="23"/>
      <c r="H87" s="10"/>
      <c r="I87" s="10"/>
      <c r="J87" s="10"/>
      <c r="K87" s="10"/>
      <c r="L87" s="10"/>
      <c r="M87" s="33"/>
      <c r="N87" s="10"/>
      <c r="O87" s="10"/>
      <c r="P87" s="10"/>
      <c r="Q87" s="10"/>
      <c r="R87" s="10"/>
      <c r="S87" s="10"/>
      <c r="T87" s="10"/>
    </row>
    <row r="88" spans="1:20" s="16" customFormat="1" ht="24.95" customHeight="1">
      <c r="A88" s="9">
        <v>62</v>
      </c>
      <c r="B88" s="12" t="s">
        <v>121</v>
      </c>
      <c r="C88" s="21" t="s">
        <v>85</v>
      </c>
      <c r="D88" s="9" t="s">
        <v>31</v>
      </c>
      <c r="E88" s="9" t="s">
        <v>32</v>
      </c>
      <c r="F88" s="13">
        <v>44929</v>
      </c>
      <c r="G88" s="13">
        <v>45110</v>
      </c>
      <c r="H88" s="15">
        <v>170000</v>
      </c>
      <c r="I88" s="15">
        <v>28571.119999999999</v>
      </c>
      <c r="J88" s="15">
        <v>0</v>
      </c>
      <c r="K88" s="15">
        <v>4879</v>
      </c>
      <c r="L88" s="14">
        <v>12070</v>
      </c>
      <c r="M88" s="63">
        <v>860.29</v>
      </c>
      <c r="N88" s="15">
        <v>5168</v>
      </c>
      <c r="O88" s="15">
        <v>12053</v>
      </c>
      <c r="P88" s="14">
        <f>K88+L88+M88+N88+O88</f>
        <v>35030.29</v>
      </c>
      <c r="Q88" s="14">
        <v>24871.93</v>
      </c>
      <c r="R88" s="14">
        <f>I88+K88+N88+Q88</f>
        <v>63490.05</v>
      </c>
      <c r="S88" s="14">
        <f>L88+M88+O88</f>
        <v>24983.29</v>
      </c>
      <c r="T88" s="14">
        <f>H88-R88</f>
        <v>106509.95</v>
      </c>
    </row>
    <row r="89" spans="1:20" s="16" customFormat="1" ht="24.95" customHeight="1">
      <c r="A89" s="9">
        <v>63</v>
      </c>
      <c r="B89" s="12" t="s">
        <v>122</v>
      </c>
      <c r="C89" s="8" t="s">
        <v>123</v>
      </c>
      <c r="D89" s="9" t="s">
        <v>31</v>
      </c>
      <c r="E89" s="18" t="s">
        <v>32</v>
      </c>
      <c r="F89" s="13">
        <v>44992</v>
      </c>
      <c r="G89" s="13">
        <v>45176</v>
      </c>
      <c r="H89" s="14">
        <v>90000</v>
      </c>
      <c r="I89" s="14">
        <v>9753.1200000000008</v>
      </c>
      <c r="J89" s="14">
        <v>0</v>
      </c>
      <c r="K89" s="14">
        <f>H89*2.87%</f>
        <v>2583</v>
      </c>
      <c r="L89" s="14">
        <f>H89*7.1%</f>
        <v>6390</v>
      </c>
      <c r="M89" s="63">
        <v>860.29</v>
      </c>
      <c r="N89" s="14">
        <f>H89*3.04%</f>
        <v>2736</v>
      </c>
      <c r="O89" s="14">
        <f>H89*7.09%</f>
        <v>6381</v>
      </c>
      <c r="P89" s="14">
        <f>K89+L89+M89+N89+O89</f>
        <v>18950.29</v>
      </c>
      <c r="Q89" s="14">
        <v>8146</v>
      </c>
      <c r="R89" s="14">
        <f>I89+K89+N89+Q89</f>
        <v>23218.12</v>
      </c>
      <c r="S89" s="14">
        <f>L89+M89+O89</f>
        <v>13631.29</v>
      </c>
      <c r="T89" s="14">
        <f>H89-R89</f>
        <v>66781.88</v>
      </c>
    </row>
    <row r="90" spans="1:20" s="16" customFormat="1" ht="24.95" customHeight="1">
      <c r="A90" s="9">
        <v>64</v>
      </c>
      <c r="B90" s="12" t="s">
        <v>124</v>
      </c>
      <c r="C90" s="8" t="s">
        <v>123</v>
      </c>
      <c r="D90" s="9" t="s">
        <v>31</v>
      </c>
      <c r="E90" s="9" t="s">
        <v>35</v>
      </c>
      <c r="F90" s="13">
        <v>45057</v>
      </c>
      <c r="G90" s="13">
        <v>45241</v>
      </c>
      <c r="H90" s="14">
        <v>55000</v>
      </c>
      <c r="I90" s="14">
        <v>2559.6799999999998</v>
      </c>
      <c r="J90" s="14">
        <v>0</v>
      </c>
      <c r="K90" s="14">
        <f>H90*2.87%</f>
        <v>1578.5</v>
      </c>
      <c r="L90" s="14">
        <f>H90*7.1%</f>
        <v>3905</v>
      </c>
      <c r="M90" s="14">
        <f t="shared" ref="M90" si="147">H90*1.15%</f>
        <v>632.5</v>
      </c>
      <c r="N90" s="14">
        <f>H90*3.04%</f>
        <v>1672</v>
      </c>
      <c r="O90" s="14">
        <f>H90*7.09%</f>
        <v>3899.5</v>
      </c>
      <c r="P90" s="14">
        <f>K90+L90+M90+N90+O90</f>
        <v>11687.5</v>
      </c>
      <c r="Q90" s="14">
        <f>J90</f>
        <v>0</v>
      </c>
      <c r="R90" s="14">
        <f>I90+K90+N90+Q90</f>
        <v>5810.18</v>
      </c>
      <c r="S90" s="14">
        <f>L90+M90+O90</f>
        <v>8437</v>
      </c>
      <c r="T90" s="14">
        <f>H90-R90</f>
        <v>49189.82</v>
      </c>
    </row>
    <row r="91" spans="1:20" s="16" customFormat="1" ht="24.95" customHeight="1">
      <c r="A91" s="9">
        <v>65</v>
      </c>
      <c r="B91" s="12" t="s">
        <v>125</v>
      </c>
      <c r="C91" s="8" t="s">
        <v>126</v>
      </c>
      <c r="D91" s="9" t="s">
        <v>31</v>
      </c>
      <c r="E91" s="18" t="s">
        <v>32</v>
      </c>
      <c r="F91" s="13">
        <v>44929</v>
      </c>
      <c r="G91" s="13">
        <v>45110</v>
      </c>
      <c r="H91" s="14">
        <v>75000</v>
      </c>
      <c r="I91" s="14">
        <v>6309.38</v>
      </c>
      <c r="J91" s="14">
        <v>0</v>
      </c>
      <c r="K91" s="14">
        <f>H91*2.87%</f>
        <v>2152.5</v>
      </c>
      <c r="L91" s="14">
        <f>H91*7.1%</f>
        <v>5325</v>
      </c>
      <c r="M91" s="63">
        <v>860.29</v>
      </c>
      <c r="N91" s="14">
        <f>H91*3.04%</f>
        <v>2280</v>
      </c>
      <c r="O91" s="14">
        <f>H91*7.09%</f>
        <v>5317.5</v>
      </c>
      <c r="P91" s="14">
        <f>K91+L91+M91+N91+O91</f>
        <v>15935.29</v>
      </c>
      <c r="Q91" s="14">
        <f>J91</f>
        <v>0</v>
      </c>
      <c r="R91" s="14">
        <f>I91+K91+N91+Q91</f>
        <v>10741.88</v>
      </c>
      <c r="S91" s="14">
        <f>L91+M91+O91</f>
        <v>11502.79</v>
      </c>
      <c r="T91" s="14">
        <f>H91-R91</f>
        <v>64258.12</v>
      </c>
    </row>
    <row r="92" spans="1:20" s="16" customFormat="1" ht="24.95" customHeight="1">
      <c r="A92" s="9">
        <v>66</v>
      </c>
      <c r="B92" s="12" t="s">
        <v>127</v>
      </c>
      <c r="C92" s="8" t="s">
        <v>123</v>
      </c>
      <c r="D92" s="9" t="s">
        <v>31</v>
      </c>
      <c r="E92" s="18" t="s">
        <v>32</v>
      </c>
      <c r="F92" s="13">
        <v>44958</v>
      </c>
      <c r="G92" s="13">
        <v>45139</v>
      </c>
      <c r="H92" s="14">
        <v>65000</v>
      </c>
      <c r="I92" s="14">
        <v>0</v>
      </c>
      <c r="J92" s="14">
        <v>0</v>
      </c>
      <c r="K92" s="14">
        <f t="shared" ref="K92" si="148">H92*2.87%</f>
        <v>1865.5</v>
      </c>
      <c r="L92" s="14">
        <f t="shared" ref="L92" si="149">H92*7.1%</f>
        <v>4615</v>
      </c>
      <c r="M92" s="14">
        <f t="shared" ref="M92" si="150">H92*1.15%</f>
        <v>747.5</v>
      </c>
      <c r="N92" s="14">
        <f t="shared" ref="N92" si="151">H92*3.04%</f>
        <v>1976</v>
      </c>
      <c r="O92" s="14">
        <f t="shared" ref="O92" si="152">H92*7.09%</f>
        <v>4608.5</v>
      </c>
      <c r="P92" s="14">
        <f t="shared" ref="P92" si="153">K92+L92+M92+N92+O92</f>
        <v>13812.5</v>
      </c>
      <c r="Q92" s="14">
        <v>16900.95</v>
      </c>
      <c r="R92" s="14">
        <f>I92+K92+N92+Q92</f>
        <v>20742.45</v>
      </c>
      <c r="S92" s="14">
        <f t="shared" ref="S92" si="154">L92+M92+O92</f>
        <v>9971</v>
      </c>
      <c r="T92" s="14">
        <f>H92-R92</f>
        <v>44257.55</v>
      </c>
    </row>
    <row r="93" spans="1:20" s="58" customFormat="1" ht="24.95" customHeight="1">
      <c r="A93" s="38" t="s">
        <v>128</v>
      </c>
      <c r="B93" s="28"/>
      <c r="C93" s="29"/>
      <c r="D93" s="30"/>
      <c r="E93" s="31"/>
      <c r="F93" s="32"/>
      <c r="G93" s="32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s="16" customFormat="1" ht="24.95" customHeight="1">
      <c r="A94" s="34">
        <v>67</v>
      </c>
      <c r="B94" s="12" t="s">
        <v>129</v>
      </c>
      <c r="C94" s="8" t="s">
        <v>123</v>
      </c>
      <c r="D94" s="9" t="s">
        <v>31</v>
      </c>
      <c r="E94" s="18" t="s">
        <v>35</v>
      </c>
      <c r="F94" s="13">
        <v>44986</v>
      </c>
      <c r="G94" s="13">
        <v>45170</v>
      </c>
      <c r="H94" s="14">
        <v>60000</v>
      </c>
      <c r="I94" s="14">
        <v>0</v>
      </c>
      <c r="J94" s="14">
        <v>0</v>
      </c>
      <c r="K94" s="14">
        <f>H94*2.87%</f>
        <v>1722</v>
      </c>
      <c r="L94" s="14">
        <f>H94*7.1%</f>
        <v>4260</v>
      </c>
      <c r="M94" s="36">
        <f t="shared" ref="M94:M96" si="155">H94*1.15%</f>
        <v>690</v>
      </c>
      <c r="N94" s="14">
        <f>H94*3.04%</f>
        <v>1824</v>
      </c>
      <c r="O94" s="14">
        <f>H94*7.09%</f>
        <v>4254</v>
      </c>
      <c r="P94" s="14">
        <f>K94+L94+M94+N94+O94</f>
        <v>12750</v>
      </c>
      <c r="Q94" s="14">
        <v>6046</v>
      </c>
      <c r="R94" s="14">
        <f>I94+K94+N94+Q94</f>
        <v>9592</v>
      </c>
      <c r="S94" s="14">
        <f>L94+M94+O94</f>
        <v>9204</v>
      </c>
      <c r="T94" s="14">
        <f>H94-R94</f>
        <v>50408</v>
      </c>
    </row>
    <row r="95" spans="1:20" s="16" customFormat="1" ht="24.95" customHeight="1">
      <c r="A95" s="34">
        <v>68</v>
      </c>
      <c r="B95" s="12" t="s">
        <v>130</v>
      </c>
      <c r="C95" s="8" t="s">
        <v>123</v>
      </c>
      <c r="D95" s="9" t="s">
        <v>31</v>
      </c>
      <c r="E95" s="18" t="s">
        <v>32</v>
      </c>
      <c r="F95" s="13">
        <v>44927</v>
      </c>
      <c r="G95" s="13">
        <v>45108</v>
      </c>
      <c r="H95" s="14">
        <v>65000</v>
      </c>
      <c r="I95" s="14">
        <v>4427.58</v>
      </c>
      <c r="J95" s="14">
        <v>0</v>
      </c>
      <c r="K95" s="14">
        <v>1865.5</v>
      </c>
      <c r="L95" s="14">
        <v>4615</v>
      </c>
      <c r="M95" s="36">
        <f t="shared" si="155"/>
        <v>747.5</v>
      </c>
      <c r="N95" s="14">
        <v>1976</v>
      </c>
      <c r="O95" s="14">
        <f>H95*7.09%</f>
        <v>4608.5</v>
      </c>
      <c r="P95" s="14">
        <f t="shared" ref="P95" si="156">K95+L95+M95+N95+O95</f>
        <v>13812.5</v>
      </c>
      <c r="Q95" s="14">
        <v>0</v>
      </c>
      <c r="R95" s="14">
        <f t="shared" ref="R95" si="157">I95+K95+N95+Q95</f>
        <v>8269.08</v>
      </c>
      <c r="S95" s="14">
        <f t="shared" ref="S95" si="158">L95+M95+O95</f>
        <v>9971</v>
      </c>
      <c r="T95" s="14">
        <f t="shared" ref="T95" si="159">H95-R95</f>
        <v>56730.92</v>
      </c>
    </row>
    <row r="96" spans="1:20" s="16" customFormat="1" ht="24.95" customHeight="1">
      <c r="A96" s="34">
        <v>69</v>
      </c>
      <c r="B96" s="12" t="s">
        <v>131</v>
      </c>
      <c r="C96" s="8" t="s">
        <v>66</v>
      </c>
      <c r="D96" s="9" t="s">
        <v>31</v>
      </c>
      <c r="E96" s="18" t="s">
        <v>35</v>
      </c>
      <c r="F96" s="51">
        <v>45047</v>
      </c>
      <c r="G96" s="13">
        <v>45231</v>
      </c>
      <c r="H96" s="14">
        <v>55000</v>
      </c>
      <c r="I96" s="14">
        <v>0</v>
      </c>
      <c r="J96" s="14">
        <v>0</v>
      </c>
      <c r="K96" s="14">
        <f>H96*2.87%</f>
        <v>1578.5</v>
      </c>
      <c r="L96" s="14">
        <f>H96*7.1%</f>
        <v>3905</v>
      </c>
      <c r="M96" s="36">
        <f t="shared" si="155"/>
        <v>632.5</v>
      </c>
      <c r="N96" s="14">
        <f>H96*3.04%</f>
        <v>1672</v>
      </c>
      <c r="O96" s="14">
        <f>H96*7.09%</f>
        <v>3899.5</v>
      </c>
      <c r="P96" s="14">
        <f>K96+L96+M96+N96+O96</f>
        <v>11687.5</v>
      </c>
      <c r="Q96" s="14">
        <f>J96</f>
        <v>0</v>
      </c>
      <c r="R96" s="14">
        <f>I96+K96+N96+Q96</f>
        <v>3250.5</v>
      </c>
      <c r="S96" s="14">
        <f>L96+M96+O96</f>
        <v>8437</v>
      </c>
      <c r="T96" s="14">
        <f>H96-R96</f>
        <v>51749.5</v>
      </c>
    </row>
    <row r="97" spans="1:20" s="57" customFormat="1" ht="24.95" customHeight="1">
      <c r="A97" s="24" t="s">
        <v>132</v>
      </c>
      <c r="B97" s="10"/>
      <c r="C97" s="10"/>
      <c r="D97" s="10"/>
      <c r="E97" s="10"/>
      <c r="F97" s="23"/>
      <c r="G97" s="23"/>
      <c r="H97" s="10"/>
      <c r="I97" s="10"/>
      <c r="J97" s="10"/>
      <c r="K97" s="10"/>
      <c r="L97" s="10"/>
      <c r="M97" s="33"/>
      <c r="N97" s="10"/>
      <c r="O97" s="10"/>
      <c r="P97" s="10"/>
      <c r="Q97" s="10"/>
      <c r="R97" s="10"/>
      <c r="S97" s="10"/>
      <c r="T97" s="10"/>
    </row>
    <row r="98" spans="1:20" s="16" customFormat="1" ht="24.95" customHeight="1">
      <c r="A98" s="9">
        <v>70</v>
      </c>
      <c r="B98" s="12" t="s">
        <v>133</v>
      </c>
      <c r="C98" s="8" t="s">
        <v>123</v>
      </c>
      <c r="D98" s="9" t="s">
        <v>31</v>
      </c>
      <c r="E98" s="18" t="s">
        <v>32</v>
      </c>
      <c r="F98" s="13">
        <v>44927</v>
      </c>
      <c r="G98" s="13">
        <v>45108</v>
      </c>
      <c r="H98" s="14">
        <v>70000</v>
      </c>
      <c r="I98" s="14">
        <v>5368.48</v>
      </c>
      <c r="J98" s="14">
        <v>0</v>
      </c>
      <c r="K98" s="14">
        <f t="shared" ref="K98" si="160">H98*2.87%</f>
        <v>2009</v>
      </c>
      <c r="L98" s="14">
        <f t="shared" ref="L98" si="161">H98*7.1%</f>
        <v>4970</v>
      </c>
      <c r="M98" s="66">
        <v>805</v>
      </c>
      <c r="N98" s="14">
        <f t="shared" ref="N98" si="162">H98*3.04%</f>
        <v>2128</v>
      </c>
      <c r="O98" s="14">
        <f t="shared" ref="O98" si="163">H98*7.09%</f>
        <v>4963</v>
      </c>
      <c r="P98" s="14">
        <f t="shared" ref="P98" si="164">K98+L98+M98+N98+O98</f>
        <v>14875</v>
      </c>
      <c r="Q98" s="14">
        <v>13882.86</v>
      </c>
      <c r="R98" s="14">
        <f t="shared" ref="R98" si="165">I98+K98+N98+Q98</f>
        <v>23388.34</v>
      </c>
      <c r="S98" s="14">
        <f t="shared" ref="S98" si="166">L98+M98+O98</f>
        <v>10738</v>
      </c>
      <c r="T98" s="14">
        <f t="shared" ref="T98" si="167">H98-R98</f>
        <v>46611.66</v>
      </c>
    </row>
    <row r="99" spans="1:20" s="16" customFormat="1" ht="24.95" customHeight="1">
      <c r="A99" s="34">
        <v>71</v>
      </c>
      <c r="B99" s="12" t="s">
        <v>134</v>
      </c>
      <c r="C99" s="8" t="s">
        <v>123</v>
      </c>
      <c r="D99" s="9" t="s">
        <v>31</v>
      </c>
      <c r="E99" s="18" t="s">
        <v>32</v>
      </c>
      <c r="F99" s="13">
        <v>44944</v>
      </c>
      <c r="G99" s="13">
        <v>45125</v>
      </c>
      <c r="H99" s="14">
        <v>80000</v>
      </c>
      <c r="I99" s="14">
        <v>7006.51</v>
      </c>
      <c r="J99" s="14">
        <v>0</v>
      </c>
      <c r="K99" s="14">
        <f>H99*2.87%</f>
        <v>2296</v>
      </c>
      <c r="L99" s="14">
        <f>H99*7.1%</f>
        <v>5680</v>
      </c>
      <c r="M99" s="66">
        <v>860.29</v>
      </c>
      <c r="N99" s="14">
        <f>H99*3.04%</f>
        <v>2432</v>
      </c>
      <c r="O99" s="14">
        <f>H99*7.09%</f>
        <v>5672</v>
      </c>
      <c r="P99" s="14">
        <f>K99+L99+M99+N99+O99</f>
        <v>16940.29</v>
      </c>
      <c r="Q99" s="14">
        <v>1577.45</v>
      </c>
      <c r="R99" s="14">
        <f>I99+K99+N99+Q99</f>
        <v>13311.96</v>
      </c>
      <c r="S99" s="14">
        <f>L99+M99+O99</f>
        <v>12212.29</v>
      </c>
      <c r="T99" s="14">
        <f>H99-R99</f>
        <v>66688.039999999994</v>
      </c>
    </row>
    <row r="100" spans="1:20" s="57" customFormat="1" ht="24.95" customHeight="1">
      <c r="A100" s="38" t="s">
        <v>135</v>
      </c>
      <c r="B100" s="10"/>
      <c r="C100" s="10"/>
      <c r="D100" s="10"/>
      <c r="E100" s="10"/>
      <c r="F100" s="23"/>
      <c r="G100" s="23"/>
      <c r="H100" s="10"/>
      <c r="I100" s="10"/>
      <c r="J100" s="10"/>
      <c r="K100" s="10"/>
      <c r="L100" s="10"/>
      <c r="M100" s="33"/>
      <c r="N100" s="10"/>
      <c r="O100" s="10"/>
      <c r="P100" s="10"/>
      <c r="Q100" s="10"/>
      <c r="R100" s="10"/>
      <c r="S100" s="10"/>
      <c r="T100" s="10"/>
    </row>
    <row r="101" spans="1:20" s="11" customFormat="1" ht="24.95" customHeight="1">
      <c r="A101" s="35">
        <v>72</v>
      </c>
      <c r="B101" s="12" t="s">
        <v>136</v>
      </c>
      <c r="C101" s="8" t="s">
        <v>137</v>
      </c>
      <c r="D101" s="9" t="s">
        <v>31</v>
      </c>
      <c r="E101" s="18" t="s">
        <v>32</v>
      </c>
      <c r="F101" s="13">
        <v>44952</v>
      </c>
      <c r="G101" s="13">
        <v>45133</v>
      </c>
      <c r="H101" s="15">
        <v>170000</v>
      </c>
      <c r="I101" s="15">
        <v>28571.119999999999</v>
      </c>
      <c r="J101" s="15">
        <v>0</v>
      </c>
      <c r="K101" s="15">
        <v>4879</v>
      </c>
      <c r="L101" s="14">
        <v>12070</v>
      </c>
      <c r="M101" s="63">
        <v>860.29</v>
      </c>
      <c r="N101" s="15">
        <v>5168</v>
      </c>
      <c r="O101" s="15">
        <v>12053</v>
      </c>
      <c r="P101" s="14">
        <f>K101+L101+M101+N101+O101</f>
        <v>35030.29</v>
      </c>
      <c r="Q101" s="14">
        <v>0</v>
      </c>
      <c r="R101" s="14">
        <f>I101+K101+N101+Q101</f>
        <v>38618.120000000003</v>
      </c>
      <c r="S101" s="14">
        <f>L101+M101+O101</f>
        <v>24983.29</v>
      </c>
      <c r="T101" s="14">
        <f>H101-R101</f>
        <v>131381.88</v>
      </c>
    </row>
    <row r="102" spans="1:20" s="16" customFormat="1" ht="24.95" customHeight="1">
      <c r="A102" s="35">
        <v>73</v>
      </c>
      <c r="B102" s="12" t="s">
        <v>138</v>
      </c>
      <c r="C102" s="8" t="s">
        <v>87</v>
      </c>
      <c r="D102" s="9" t="s">
        <v>31</v>
      </c>
      <c r="E102" s="18" t="s">
        <v>32</v>
      </c>
      <c r="F102" s="13">
        <v>45049</v>
      </c>
      <c r="G102" s="13">
        <v>45233</v>
      </c>
      <c r="H102" s="14">
        <v>55000</v>
      </c>
      <c r="I102" s="14">
        <v>2559.6799999999998</v>
      </c>
      <c r="J102" s="14">
        <v>0</v>
      </c>
      <c r="K102" s="14">
        <f>H102*2.87%</f>
        <v>1578.5</v>
      </c>
      <c r="L102" s="14">
        <f>H102*7.1%</f>
        <v>3905</v>
      </c>
      <c r="M102" s="14">
        <f t="shared" ref="M102" si="168">H102*1.15%</f>
        <v>632.5</v>
      </c>
      <c r="N102" s="14">
        <f>H102*3.04%</f>
        <v>1672</v>
      </c>
      <c r="O102" s="14">
        <f>H102*7.09%</f>
        <v>3899.5</v>
      </c>
      <c r="P102" s="14">
        <f>K102+L102+M102+N102+O102</f>
        <v>11687.5</v>
      </c>
      <c r="Q102" s="14">
        <f>J102</f>
        <v>0</v>
      </c>
      <c r="R102" s="14">
        <f>I102+K102+N102+Q102</f>
        <v>5810.18</v>
      </c>
      <c r="S102" s="14">
        <f>L102+M102+O102</f>
        <v>8437</v>
      </c>
      <c r="T102" s="14">
        <f>H102-R102</f>
        <v>49189.82</v>
      </c>
    </row>
    <row r="103" spans="1:20" s="16" customFormat="1" ht="24.95" customHeight="1">
      <c r="A103" s="35">
        <v>74</v>
      </c>
      <c r="B103" s="12" t="s">
        <v>139</v>
      </c>
      <c r="C103" s="21" t="s">
        <v>140</v>
      </c>
      <c r="D103" s="18" t="s">
        <v>31</v>
      </c>
      <c r="E103" s="18" t="s">
        <v>32</v>
      </c>
      <c r="F103" s="13">
        <v>44986</v>
      </c>
      <c r="G103" s="13">
        <v>45170</v>
      </c>
      <c r="H103" s="15">
        <v>85000</v>
      </c>
      <c r="I103" s="15">
        <v>8576.99</v>
      </c>
      <c r="J103" s="15">
        <v>0</v>
      </c>
      <c r="K103" s="15">
        <f>H103*2.87%</f>
        <v>2439.5</v>
      </c>
      <c r="L103" s="14">
        <f>H103*7.1%</f>
        <v>6035</v>
      </c>
      <c r="M103" s="63">
        <v>860.29</v>
      </c>
      <c r="N103" s="15">
        <f>H103*3.04%</f>
        <v>2584</v>
      </c>
      <c r="O103" s="15">
        <f>H103*7.09%</f>
        <v>6026.5</v>
      </c>
      <c r="P103" s="14">
        <f>K103+L103+M103+N103+O103</f>
        <v>17945.29</v>
      </c>
      <c r="Q103" s="14">
        <v>0</v>
      </c>
      <c r="R103" s="14">
        <f>I103+K103+N103+Q103</f>
        <v>13600.49</v>
      </c>
      <c r="S103" s="14">
        <f>L103+M103+O103</f>
        <v>12921.79</v>
      </c>
      <c r="T103" s="14">
        <f>H103-R103</f>
        <v>71399.509999999995</v>
      </c>
    </row>
    <row r="104" spans="1:20" s="16" customFormat="1" ht="24.95" customHeight="1">
      <c r="A104" s="35">
        <v>75</v>
      </c>
      <c r="B104" s="12" t="s">
        <v>141</v>
      </c>
      <c r="C104" s="21" t="s">
        <v>142</v>
      </c>
      <c r="D104" s="18" t="s">
        <v>31</v>
      </c>
      <c r="E104" s="18" t="s">
        <v>32</v>
      </c>
      <c r="F104" s="13">
        <v>45047</v>
      </c>
      <c r="G104" s="13">
        <v>45231</v>
      </c>
      <c r="H104" s="15">
        <v>90000</v>
      </c>
      <c r="I104" s="15">
        <v>9753.1200000000008</v>
      </c>
      <c r="J104" s="15">
        <v>0</v>
      </c>
      <c r="K104" s="15">
        <v>2583</v>
      </c>
      <c r="L104" s="14">
        <v>6390</v>
      </c>
      <c r="M104" s="63">
        <v>860.29</v>
      </c>
      <c r="N104" s="15">
        <v>2736</v>
      </c>
      <c r="O104" s="15">
        <v>6381</v>
      </c>
      <c r="P104" s="14">
        <f t="shared" ref="P104:P111" si="169">K104+L104+M104+N104+O104</f>
        <v>18950.29</v>
      </c>
      <c r="Q104" s="14">
        <v>33942.879999999997</v>
      </c>
      <c r="R104" s="14">
        <f t="shared" ref="R104:R111" si="170">I104+K104+N104+Q104</f>
        <v>49015</v>
      </c>
      <c r="S104" s="14">
        <f t="shared" ref="S104:S111" si="171">L104+M104+O104</f>
        <v>13631.29</v>
      </c>
      <c r="T104" s="14">
        <f t="shared" ref="T104:T111" si="172">H104-R104</f>
        <v>40985</v>
      </c>
    </row>
    <row r="105" spans="1:20" s="16" customFormat="1" ht="24.95" customHeight="1">
      <c r="A105" s="35">
        <v>76</v>
      </c>
      <c r="B105" s="12" t="s">
        <v>143</v>
      </c>
      <c r="C105" s="8" t="s">
        <v>144</v>
      </c>
      <c r="D105" s="9" t="s">
        <v>31</v>
      </c>
      <c r="E105" s="18" t="s">
        <v>35</v>
      </c>
      <c r="F105" s="13">
        <v>45047</v>
      </c>
      <c r="G105" s="13">
        <v>45231</v>
      </c>
      <c r="H105" s="14">
        <v>43000</v>
      </c>
      <c r="I105" s="14">
        <v>866.06</v>
      </c>
      <c r="J105" s="14">
        <v>0</v>
      </c>
      <c r="K105" s="14">
        <v>1234.0999999999999</v>
      </c>
      <c r="L105" s="14">
        <v>3053</v>
      </c>
      <c r="M105" s="14">
        <f t="shared" ref="M105:M107" si="173">H105*1.15%</f>
        <v>494.5</v>
      </c>
      <c r="N105" s="14">
        <v>1307.2</v>
      </c>
      <c r="O105" s="14">
        <f t="shared" ref="O105:O108" si="174">H105*7.09%</f>
        <v>3048.7</v>
      </c>
      <c r="P105" s="14">
        <f t="shared" si="169"/>
        <v>9137.5</v>
      </c>
      <c r="Q105" s="14">
        <f>J105</f>
        <v>0</v>
      </c>
      <c r="R105" s="14">
        <f t="shared" si="170"/>
        <v>3407.36</v>
      </c>
      <c r="S105" s="14">
        <f t="shared" si="171"/>
        <v>6596.2</v>
      </c>
      <c r="T105" s="14">
        <f t="shared" si="172"/>
        <v>39592.639999999999</v>
      </c>
    </row>
    <row r="106" spans="1:20" s="16" customFormat="1" ht="24.95" customHeight="1">
      <c r="A106" s="35">
        <v>77</v>
      </c>
      <c r="B106" s="12" t="s">
        <v>145</v>
      </c>
      <c r="C106" s="8" t="s">
        <v>144</v>
      </c>
      <c r="D106" s="9" t="s">
        <v>31</v>
      </c>
      <c r="E106" s="18" t="s">
        <v>35</v>
      </c>
      <c r="F106" s="13">
        <v>45047</v>
      </c>
      <c r="G106" s="13">
        <v>45231</v>
      </c>
      <c r="H106" s="14">
        <v>43000</v>
      </c>
      <c r="I106" s="14">
        <v>866.06</v>
      </c>
      <c r="J106" s="14">
        <v>0</v>
      </c>
      <c r="K106" s="14">
        <v>1234.0999999999999</v>
      </c>
      <c r="L106" s="14">
        <v>3053</v>
      </c>
      <c r="M106" s="14">
        <f t="shared" si="173"/>
        <v>494.5</v>
      </c>
      <c r="N106" s="14">
        <v>1307.2</v>
      </c>
      <c r="O106" s="14">
        <f t="shared" si="174"/>
        <v>3048.7</v>
      </c>
      <c r="P106" s="14">
        <f t="shared" si="169"/>
        <v>9137.5</v>
      </c>
      <c r="Q106" s="14">
        <f>J106</f>
        <v>0</v>
      </c>
      <c r="R106" s="14">
        <f t="shared" si="170"/>
        <v>3407.36</v>
      </c>
      <c r="S106" s="14">
        <f t="shared" si="171"/>
        <v>6596.2</v>
      </c>
      <c r="T106" s="14">
        <f t="shared" si="172"/>
        <v>39592.639999999999</v>
      </c>
    </row>
    <row r="107" spans="1:20" s="16" customFormat="1" ht="24.95" customHeight="1">
      <c r="A107" s="35">
        <v>78</v>
      </c>
      <c r="B107" s="12" t="s">
        <v>146</v>
      </c>
      <c r="C107" s="8" t="s">
        <v>147</v>
      </c>
      <c r="D107" s="9" t="s">
        <v>31</v>
      </c>
      <c r="E107" s="18" t="s">
        <v>32</v>
      </c>
      <c r="F107" s="13">
        <v>45047</v>
      </c>
      <c r="G107" s="13">
        <v>45231</v>
      </c>
      <c r="H107" s="14">
        <v>48000</v>
      </c>
      <c r="I107" s="14">
        <v>1335.11</v>
      </c>
      <c r="J107" s="14">
        <v>0</v>
      </c>
      <c r="K107" s="14">
        <v>1377.6</v>
      </c>
      <c r="L107" s="14">
        <v>3408</v>
      </c>
      <c r="M107" s="14">
        <f t="shared" si="173"/>
        <v>552</v>
      </c>
      <c r="N107" s="14">
        <v>1459.2</v>
      </c>
      <c r="O107" s="14">
        <f t="shared" si="174"/>
        <v>3403.2</v>
      </c>
      <c r="P107" s="14">
        <f t="shared" si="169"/>
        <v>10200</v>
      </c>
      <c r="Q107" s="14">
        <v>7123.45</v>
      </c>
      <c r="R107" s="14">
        <f t="shared" si="170"/>
        <v>11295.36</v>
      </c>
      <c r="S107" s="14">
        <f t="shared" si="171"/>
        <v>7363.2</v>
      </c>
      <c r="T107" s="14">
        <f t="shared" si="172"/>
        <v>36704.639999999999</v>
      </c>
    </row>
    <row r="108" spans="1:20" s="16" customFormat="1" ht="24.95" customHeight="1">
      <c r="A108" s="35">
        <v>79</v>
      </c>
      <c r="B108" s="12" t="s">
        <v>148</v>
      </c>
      <c r="C108" s="8" t="s">
        <v>149</v>
      </c>
      <c r="D108" s="9" t="s">
        <v>31</v>
      </c>
      <c r="E108" s="18" t="s">
        <v>32</v>
      </c>
      <c r="F108" s="13">
        <v>45026</v>
      </c>
      <c r="G108" s="13">
        <v>45209</v>
      </c>
      <c r="H108" s="14">
        <v>80000</v>
      </c>
      <c r="I108" s="14">
        <v>7400.87</v>
      </c>
      <c r="J108" s="14">
        <v>0</v>
      </c>
      <c r="K108" s="14">
        <f t="shared" ref="K108" si="175">H108*2.87%</f>
        <v>2296</v>
      </c>
      <c r="L108" s="14">
        <f t="shared" ref="L108" si="176">H108*7.1%</f>
        <v>5680</v>
      </c>
      <c r="M108" s="63">
        <v>860.29</v>
      </c>
      <c r="N108" s="14">
        <f t="shared" ref="N108" si="177">H108*3.04%</f>
        <v>2432</v>
      </c>
      <c r="O108" s="14">
        <f t="shared" si="174"/>
        <v>5672</v>
      </c>
      <c r="P108" s="14">
        <f t="shared" si="169"/>
        <v>16940.29</v>
      </c>
      <c r="Q108" s="14">
        <v>0</v>
      </c>
      <c r="R108" s="14">
        <f t="shared" si="170"/>
        <v>12128.87</v>
      </c>
      <c r="S108" s="14">
        <f t="shared" si="171"/>
        <v>12212.29</v>
      </c>
      <c r="T108" s="14">
        <f t="shared" si="172"/>
        <v>67871.13</v>
      </c>
    </row>
    <row r="109" spans="1:20" s="16" customFormat="1" ht="24.95" customHeight="1">
      <c r="A109" s="35">
        <v>80</v>
      </c>
      <c r="B109" s="12" t="s">
        <v>150</v>
      </c>
      <c r="C109" s="8" t="s">
        <v>149</v>
      </c>
      <c r="D109" s="9" t="s">
        <v>31</v>
      </c>
      <c r="E109" s="18" t="s">
        <v>32</v>
      </c>
      <c r="F109" s="13">
        <v>44986</v>
      </c>
      <c r="G109" s="13">
        <v>45170</v>
      </c>
      <c r="H109" s="14">
        <v>90000</v>
      </c>
      <c r="I109" s="14">
        <v>9753.1200000000008</v>
      </c>
      <c r="J109" s="14">
        <v>0</v>
      </c>
      <c r="K109" s="14">
        <v>2583</v>
      </c>
      <c r="L109" s="14">
        <v>6390</v>
      </c>
      <c r="M109" s="63">
        <v>860.29</v>
      </c>
      <c r="N109" s="14">
        <v>2736</v>
      </c>
      <c r="O109" s="14">
        <v>6381</v>
      </c>
      <c r="P109" s="14">
        <f t="shared" ref="P109" si="178">K109+L109+M109+N109+O109</f>
        <v>18950.29</v>
      </c>
      <c r="Q109" s="14">
        <v>0</v>
      </c>
      <c r="R109" s="14">
        <f t="shared" ref="R109" si="179">I109+K109+N109+Q109</f>
        <v>15072.12</v>
      </c>
      <c r="S109" s="14">
        <f t="shared" ref="S109" si="180">L109+M109+O109</f>
        <v>13631.29</v>
      </c>
      <c r="T109" s="14">
        <f t="shared" ref="T109" si="181">H109-R109</f>
        <v>74927.88</v>
      </c>
    </row>
    <row r="110" spans="1:20" s="16" customFormat="1" ht="24.95" customHeight="1">
      <c r="A110" s="35">
        <v>81</v>
      </c>
      <c r="B110" s="12" t="s">
        <v>151</v>
      </c>
      <c r="C110" s="8" t="s">
        <v>149</v>
      </c>
      <c r="D110" s="9" t="s">
        <v>31</v>
      </c>
      <c r="E110" s="18" t="s">
        <v>32</v>
      </c>
      <c r="F110" s="13">
        <v>44986</v>
      </c>
      <c r="G110" s="13">
        <v>45170</v>
      </c>
      <c r="H110" s="14">
        <v>90000</v>
      </c>
      <c r="I110" s="14">
        <v>9753.1200000000008</v>
      </c>
      <c r="J110" s="14">
        <v>0</v>
      </c>
      <c r="K110" s="14">
        <v>2583</v>
      </c>
      <c r="L110" s="14">
        <v>6390</v>
      </c>
      <c r="M110" s="63">
        <v>860.29</v>
      </c>
      <c r="N110" s="14">
        <v>2736</v>
      </c>
      <c r="O110" s="14">
        <v>6381</v>
      </c>
      <c r="P110" s="14">
        <f t="shared" ref="P110" si="182">K110+L110+M110+N110+O110</f>
        <v>18950.29</v>
      </c>
      <c r="Q110" s="14">
        <v>0</v>
      </c>
      <c r="R110" s="14">
        <f t="shared" ref="R110" si="183">I110+K110+N110+Q110</f>
        <v>15072.12</v>
      </c>
      <c r="S110" s="14">
        <f t="shared" ref="S110" si="184">L110+M110+O110</f>
        <v>13631.29</v>
      </c>
      <c r="T110" s="14">
        <f t="shared" ref="T110" si="185">H110-R110</f>
        <v>74927.88</v>
      </c>
    </row>
    <row r="111" spans="1:20" s="16" customFormat="1" ht="24.95" customHeight="1">
      <c r="A111" s="35">
        <v>82</v>
      </c>
      <c r="B111" s="12" t="s">
        <v>152</v>
      </c>
      <c r="C111" s="8" t="s">
        <v>66</v>
      </c>
      <c r="D111" s="9" t="s">
        <v>31</v>
      </c>
      <c r="E111" s="18" t="s">
        <v>32</v>
      </c>
      <c r="F111" s="13">
        <v>45047</v>
      </c>
      <c r="G111" s="13">
        <v>45231</v>
      </c>
      <c r="H111" s="14">
        <v>50000</v>
      </c>
      <c r="I111" s="14">
        <v>1617.38</v>
      </c>
      <c r="J111" s="14">
        <v>0</v>
      </c>
      <c r="K111" s="14">
        <v>1435</v>
      </c>
      <c r="L111" s="14">
        <v>3550</v>
      </c>
      <c r="M111" s="14">
        <f t="shared" ref="M111" si="186">H111*1.15%</f>
        <v>575</v>
      </c>
      <c r="N111" s="14">
        <v>1520</v>
      </c>
      <c r="O111" s="14">
        <f>H111*7.09%</f>
        <v>3545</v>
      </c>
      <c r="P111" s="14">
        <f t="shared" si="169"/>
        <v>10625</v>
      </c>
      <c r="Q111" s="14">
        <v>9123.4500000000007</v>
      </c>
      <c r="R111" s="14">
        <f t="shared" si="170"/>
        <v>13695.83</v>
      </c>
      <c r="S111" s="14">
        <f t="shared" si="171"/>
        <v>7670</v>
      </c>
      <c r="T111" s="14">
        <f t="shared" si="172"/>
        <v>36304.17</v>
      </c>
    </row>
    <row r="112" spans="1:20" s="58" customFormat="1" ht="24.95" customHeight="1">
      <c r="A112" s="38" t="s">
        <v>153</v>
      </c>
      <c r="B112" s="10"/>
      <c r="C112" s="10"/>
      <c r="D112" s="10"/>
      <c r="E112" s="10"/>
      <c r="F112" s="23"/>
      <c r="G112" s="23"/>
      <c r="H112" s="10"/>
      <c r="I112" s="10"/>
      <c r="J112" s="10"/>
      <c r="K112" s="10"/>
      <c r="L112" s="10"/>
      <c r="M112" s="33"/>
      <c r="N112" s="10"/>
      <c r="O112" s="10"/>
      <c r="P112" s="10"/>
      <c r="Q112" s="10"/>
      <c r="R112" s="10"/>
      <c r="S112" s="10"/>
      <c r="T112" s="10"/>
    </row>
    <row r="113" spans="1:20" s="57" customFormat="1" ht="24.95" customHeight="1">
      <c r="A113" s="24" t="s">
        <v>154</v>
      </c>
      <c r="B113" s="10"/>
      <c r="C113" s="10"/>
      <c r="D113" s="10"/>
      <c r="E113" s="10"/>
      <c r="F113" s="23"/>
      <c r="G113" s="23"/>
      <c r="H113" s="10"/>
      <c r="I113" s="10"/>
      <c r="J113" s="10"/>
      <c r="K113" s="10"/>
      <c r="L113" s="10"/>
      <c r="M113" s="33"/>
      <c r="N113" s="10"/>
      <c r="O113" s="10"/>
      <c r="P113" s="10"/>
      <c r="Q113" s="10"/>
      <c r="R113" s="10"/>
      <c r="S113" s="10"/>
      <c r="T113" s="10"/>
    </row>
    <row r="114" spans="1:20" s="16" customFormat="1" ht="24.95" customHeight="1">
      <c r="A114" s="34">
        <v>83</v>
      </c>
      <c r="B114" s="12" t="s">
        <v>155</v>
      </c>
      <c r="C114" s="8" t="s">
        <v>40</v>
      </c>
      <c r="D114" s="9" t="s">
        <v>31</v>
      </c>
      <c r="E114" s="18" t="s">
        <v>35</v>
      </c>
      <c r="F114" s="13">
        <v>44993</v>
      </c>
      <c r="G114" s="13">
        <v>45177</v>
      </c>
      <c r="H114" s="14">
        <v>110000</v>
      </c>
      <c r="I114" s="14">
        <v>14457.62</v>
      </c>
      <c r="J114" s="14">
        <v>0</v>
      </c>
      <c r="K114" s="14">
        <f t="shared" ref="K114" si="187">H114*2.87%</f>
        <v>3157</v>
      </c>
      <c r="L114" s="14">
        <f t="shared" ref="L114" si="188">H114*7.1%</f>
        <v>7810</v>
      </c>
      <c r="M114" s="66">
        <v>860.29</v>
      </c>
      <c r="N114" s="14">
        <f t="shared" ref="N114" si="189">H114*3.04%</f>
        <v>3344</v>
      </c>
      <c r="O114" s="14">
        <f t="shared" ref="O114" si="190">H114*7.09%</f>
        <v>7799</v>
      </c>
      <c r="P114" s="14">
        <f>K114+L114+M114+N114+O114</f>
        <v>22970.29</v>
      </c>
      <c r="Q114" s="14">
        <f>J114</f>
        <v>0</v>
      </c>
      <c r="R114" s="14">
        <f>I114+K114+N114+Q114</f>
        <v>20958.62</v>
      </c>
      <c r="S114" s="14">
        <f>L114+M114+O114</f>
        <v>16469.29</v>
      </c>
      <c r="T114" s="14">
        <f>H114-R114</f>
        <v>89041.38</v>
      </c>
    </row>
    <row r="115" spans="1:20" s="16" customFormat="1" ht="24.95" customHeight="1">
      <c r="A115" s="9">
        <v>84</v>
      </c>
      <c r="B115" s="12" t="s">
        <v>156</v>
      </c>
      <c r="C115" s="8" t="s">
        <v>144</v>
      </c>
      <c r="D115" s="9" t="s">
        <v>31</v>
      </c>
      <c r="E115" s="18" t="s">
        <v>32</v>
      </c>
      <c r="F115" s="13">
        <v>45047</v>
      </c>
      <c r="G115" s="13">
        <v>45231</v>
      </c>
      <c r="H115" s="14">
        <v>43000</v>
      </c>
      <c r="I115" s="14">
        <v>866.06</v>
      </c>
      <c r="J115" s="14">
        <v>0</v>
      </c>
      <c r="K115" s="14">
        <v>1234.0999999999999</v>
      </c>
      <c r="L115" s="14">
        <v>3053</v>
      </c>
      <c r="M115" s="36">
        <f t="shared" ref="M115" si="191">H115*1.15%</f>
        <v>494.5</v>
      </c>
      <c r="N115" s="14">
        <v>1307.2</v>
      </c>
      <c r="O115" s="14">
        <f>H115*7.09%</f>
        <v>3048.7</v>
      </c>
      <c r="P115" s="14">
        <f>K115+L115+M115+N115+O115</f>
        <v>9137.5</v>
      </c>
      <c r="Q115" s="14">
        <f>J115</f>
        <v>0</v>
      </c>
      <c r="R115" s="14">
        <f>I115+K115+N115+Q115</f>
        <v>3407.36</v>
      </c>
      <c r="S115" s="14">
        <f>L115+M115+O115</f>
        <v>6596.2</v>
      </c>
      <c r="T115" s="14">
        <f>H115-R115</f>
        <v>39592.639999999999</v>
      </c>
    </row>
    <row r="116" spans="1:20" s="57" customFormat="1" ht="24.95" customHeight="1">
      <c r="A116" s="38" t="s">
        <v>157</v>
      </c>
      <c r="B116" s="10"/>
      <c r="C116" s="10"/>
      <c r="D116" s="10"/>
      <c r="E116" s="10"/>
      <c r="F116" s="23"/>
      <c r="G116" s="23"/>
      <c r="H116" s="10"/>
      <c r="I116" s="10"/>
      <c r="J116" s="10"/>
      <c r="K116" s="10"/>
      <c r="L116" s="10"/>
      <c r="M116" s="33"/>
      <c r="N116" s="10"/>
      <c r="O116" s="10"/>
      <c r="P116" s="10"/>
      <c r="Q116" s="10"/>
      <c r="R116" s="10"/>
      <c r="S116" s="10"/>
      <c r="T116" s="10"/>
    </row>
    <row r="117" spans="1:20" s="11" customFormat="1" ht="24.95" customHeight="1">
      <c r="A117" s="9">
        <v>85</v>
      </c>
      <c r="B117" s="12" t="s">
        <v>158</v>
      </c>
      <c r="C117" s="8" t="s">
        <v>159</v>
      </c>
      <c r="D117" s="9" t="s">
        <v>31</v>
      </c>
      <c r="E117" s="18" t="s">
        <v>32</v>
      </c>
      <c r="F117" s="13">
        <v>45005</v>
      </c>
      <c r="G117" s="13">
        <v>45189</v>
      </c>
      <c r="H117" s="14">
        <v>140000</v>
      </c>
      <c r="I117" s="14">
        <v>17014.14</v>
      </c>
      <c r="J117" s="14">
        <v>0</v>
      </c>
      <c r="K117" s="14">
        <f>H117*2.87%</f>
        <v>4018</v>
      </c>
      <c r="L117" s="14">
        <f>H117*7.1%</f>
        <v>9940</v>
      </c>
      <c r="M117" s="66">
        <v>860.29</v>
      </c>
      <c r="N117" s="14">
        <f>H117*3.04%</f>
        <v>4256</v>
      </c>
      <c r="O117" s="14">
        <f>H117*7.09%</f>
        <v>9926</v>
      </c>
      <c r="P117" s="14">
        <f t="shared" ref="P117" si="192">K117+L117+M117+N117+O117</f>
        <v>29000.29</v>
      </c>
      <c r="Q117" s="14">
        <v>0</v>
      </c>
      <c r="R117" s="14">
        <f t="shared" ref="R117" si="193">I117+K117+N117+Q117</f>
        <v>25288.14</v>
      </c>
      <c r="S117" s="14">
        <f t="shared" ref="S117" si="194">L117+M117+O117</f>
        <v>20726.29</v>
      </c>
      <c r="T117" s="14">
        <f t="shared" ref="T117" si="195">H117-R117</f>
        <v>114711.86</v>
      </c>
    </row>
    <row r="118" spans="1:20" s="16" customFormat="1" ht="24.95" customHeight="1">
      <c r="A118" s="9">
        <v>86</v>
      </c>
      <c r="B118" s="12" t="s">
        <v>160</v>
      </c>
      <c r="C118" s="8" t="s">
        <v>140</v>
      </c>
      <c r="D118" s="9" t="s">
        <v>31</v>
      </c>
      <c r="E118" s="18" t="s">
        <v>32</v>
      </c>
      <c r="F118" s="13">
        <v>45047</v>
      </c>
      <c r="G118" s="13">
        <v>45231</v>
      </c>
      <c r="H118" s="14">
        <v>90000</v>
      </c>
      <c r="I118" s="14">
        <v>9753.1200000000008</v>
      </c>
      <c r="J118" s="14">
        <v>0</v>
      </c>
      <c r="K118" s="14">
        <v>2583</v>
      </c>
      <c r="L118" s="14">
        <v>6390</v>
      </c>
      <c r="M118" s="66">
        <v>860.29</v>
      </c>
      <c r="N118" s="14">
        <v>2736</v>
      </c>
      <c r="O118" s="14">
        <v>6381</v>
      </c>
      <c r="P118" s="14">
        <f t="shared" ref="P118:P175" si="196">K118+L118+M118+N118+O118</f>
        <v>18950.29</v>
      </c>
      <c r="Q118" s="14">
        <f t="shared" ref="Q118:Q135" si="197">J118</f>
        <v>0</v>
      </c>
      <c r="R118" s="14">
        <f t="shared" ref="R118:R175" si="198">I118+K118+N118+Q118</f>
        <v>15072.12</v>
      </c>
      <c r="S118" s="14">
        <f t="shared" ref="S118:S175" si="199">L118+M118+O118</f>
        <v>13631.29</v>
      </c>
      <c r="T118" s="14">
        <f t="shared" ref="T118:T175" si="200">H118-R118</f>
        <v>74927.88</v>
      </c>
    </row>
    <row r="119" spans="1:20" s="16" customFormat="1" ht="24.95" customHeight="1">
      <c r="A119" s="9">
        <v>87</v>
      </c>
      <c r="B119" s="12" t="s">
        <v>161</v>
      </c>
      <c r="C119" s="8" t="s">
        <v>66</v>
      </c>
      <c r="D119" s="9" t="s">
        <v>31</v>
      </c>
      <c r="E119" s="18" t="s">
        <v>35</v>
      </c>
      <c r="F119" s="13">
        <v>45017</v>
      </c>
      <c r="G119" s="13">
        <v>45200</v>
      </c>
      <c r="H119" s="14">
        <v>60000</v>
      </c>
      <c r="I119" s="14">
        <v>3486.68</v>
      </c>
      <c r="J119" s="14">
        <v>0</v>
      </c>
      <c r="K119" s="14">
        <v>1722</v>
      </c>
      <c r="L119" s="14">
        <v>4260</v>
      </c>
      <c r="M119" s="36">
        <f t="shared" ref="M119:M127" si="201">H119*1.15%</f>
        <v>690</v>
      </c>
      <c r="N119" s="14">
        <v>1824</v>
      </c>
      <c r="O119" s="14">
        <f t="shared" ref="O119:O175" si="202">H119*7.09%</f>
        <v>4254</v>
      </c>
      <c r="P119" s="14">
        <f t="shared" si="196"/>
        <v>12750</v>
      </c>
      <c r="Q119" s="14">
        <f t="shared" si="197"/>
        <v>0</v>
      </c>
      <c r="R119" s="14">
        <f t="shared" si="198"/>
        <v>7032.68</v>
      </c>
      <c r="S119" s="14">
        <f t="shared" si="199"/>
        <v>9204</v>
      </c>
      <c r="T119" s="14">
        <f t="shared" si="200"/>
        <v>52967.32</v>
      </c>
    </row>
    <row r="120" spans="1:20" s="16" customFormat="1" ht="24.95" customHeight="1">
      <c r="A120" s="9">
        <v>88</v>
      </c>
      <c r="B120" s="12" t="s">
        <v>162</v>
      </c>
      <c r="C120" s="8" t="s">
        <v>66</v>
      </c>
      <c r="D120" s="9" t="s">
        <v>31</v>
      </c>
      <c r="E120" s="18" t="s">
        <v>32</v>
      </c>
      <c r="F120" s="13">
        <v>44986</v>
      </c>
      <c r="G120" s="13">
        <v>45170</v>
      </c>
      <c r="H120" s="14">
        <v>55000</v>
      </c>
      <c r="I120" s="14">
        <v>2559.6799999999998</v>
      </c>
      <c r="J120" s="14">
        <v>0</v>
      </c>
      <c r="K120" s="14">
        <v>1578.5</v>
      </c>
      <c r="L120" s="14">
        <v>3905</v>
      </c>
      <c r="M120" s="36">
        <f t="shared" si="201"/>
        <v>632.5</v>
      </c>
      <c r="N120" s="14">
        <v>1672</v>
      </c>
      <c r="O120" s="14">
        <f t="shared" si="202"/>
        <v>3899.5</v>
      </c>
      <c r="P120" s="14">
        <f t="shared" si="196"/>
        <v>11687.5</v>
      </c>
      <c r="Q120" s="14">
        <v>5996</v>
      </c>
      <c r="R120" s="14">
        <f t="shared" si="198"/>
        <v>11806.18</v>
      </c>
      <c r="S120" s="14">
        <f t="shared" si="199"/>
        <v>8437</v>
      </c>
      <c r="T120" s="14">
        <f t="shared" si="200"/>
        <v>43193.82</v>
      </c>
    </row>
    <row r="121" spans="1:20" s="16" customFormat="1" ht="24.95" customHeight="1">
      <c r="A121" s="9">
        <v>89</v>
      </c>
      <c r="B121" s="12" t="s">
        <v>163</v>
      </c>
      <c r="C121" s="8" t="s">
        <v>66</v>
      </c>
      <c r="D121" s="9" t="s">
        <v>31</v>
      </c>
      <c r="E121" s="18" t="s">
        <v>32</v>
      </c>
      <c r="F121" s="13">
        <v>45047</v>
      </c>
      <c r="G121" s="13">
        <v>45231</v>
      </c>
      <c r="H121" s="14">
        <v>50000</v>
      </c>
      <c r="I121" s="14">
        <v>1854</v>
      </c>
      <c r="J121" s="14">
        <v>0</v>
      </c>
      <c r="K121" s="14">
        <v>1435</v>
      </c>
      <c r="L121" s="14">
        <v>3550</v>
      </c>
      <c r="M121" s="36">
        <f t="shared" si="201"/>
        <v>575</v>
      </c>
      <c r="N121" s="14">
        <v>1520</v>
      </c>
      <c r="O121" s="14">
        <f t="shared" si="202"/>
        <v>3545</v>
      </c>
      <c r="P121" s="14">
        <f t="shared" si="196"/>
        <v>10625</v>
      </c>
      <c r="Q121" s="14">
        <f t="shared" si="197"/>
        <v>0</v>
      </c>
      <c r="R121" s="14">
        <f t="shared" si="198"/>
        <v>4809</v>
      </c>
      <c r="S121" s="14">
        <f t="shared" si="199"/>
        <v>7670</v>
      </c>
      <c r="T121" s="14">
        <f t="shared" si="200"/>
        <v>45191</v>
      </c>
    </row>
    <row r="122" spans="1:20" s="16" customFormat="1" ht="24.95" customHeight="1">
      <c r="A122" s="9">
        <v>90</v>
      </c>
      <c r="B122" s="12" t="s">
        <v>164</v>
      </c>
      <c r="C122" s="8" t="s">
        <v>66</v>
      </c>
      <c r="D122" s="9" t="s">
        <v>31</v>
      </c>
      <c r="E122" s="18" t="s">
        <v>35</v>
      </c>
      <c r="F122" s="13">
        <v>45047</v>
      </c>
      <c r="G122" s="13">
        <v>45231</v>
      </c>
      <c r="H122" s="14">
        <v>50000</v>
      </c>
      <c r="I122" s="14">
        <v>1854</v>
      </c>
      <c r="J122" s="14">
        <v>0</v>
      </c>
      <c r="K122" s="14">
        <v>1435</v>
      </c>
      <c r="L122" s="14">
        <v>3550</v>
      </c>
      <c r="M122" s="36">
        <f t="shared" si="201"/>
        <v>575</v>
      </c>
      <c r="N122" s="14">
        <v>1520</v>
      </c>
      <c r="O122" s="14">
        <f t="shared" si="202"/>
        <v>3545</v>
      </c>
      <c r="P122" s="14">
        <f t="shared" si="196"/>
        <v>10625</v>
      </c>
      <c r="Q122" s="14">
        <v>7046</v>
      </c>
      <c r="R122" s="14">
        <f t="shared" si="198"/>
        <v>11855</v>
      </c>
      <c r="S122" s="14">
        <f t="shared" si="199"/>
        <v>7670</v>
      </c>
      <c r="T122" s="14">
        <f t="shared" si="200"/>
        <v>38145</v>
      </c>
    </row>
    <row r="123" spans="1:20" s="16" customFormat="1" ht="24.95" customHeight="1">
      <c r="A123" s="9">
        <v>91</v>
      </c>
      <c r="B123" s="12" t="s">
        <v>165</v>
      </c>
      <c r="C123" s="8" t="s">
        <v>66</v>
      </c>
      <c r="D123" s="9" t="s">
        <v>31</v>
      </c>
      <c r="E123" s="18" t="s">
        <v>32</v>
      </c>
      <c r="F123" s="13">
        <v>44958</v>
      </c>
      <c r="G123" s="13">
        <v>45139</v>
      </c>
      <c r="H123" s="14">
        <v>50000</v>
      </c>
      <c r="I123" s="14">
        <v>1854</v>
      </c>
      <c r="J123" s="14">
        <v>0</v>
      </c>
      <c r="K123" s="14">
        <v>1435</v>
      </c>
      <c r="L123" s="14">
        <v>3550</v>
      </c>
      <c r="M123" s="36">
        <f t="shared" si="201"/>
        <v>575</v>
      </c>
      <c r="N123" s="14">
        <v>1520</v>
      </c>
      <c r="O123" s="14">
        <f t="shared" si="202"/>
        <v>3545</v>
      </c>
      <c r="P123" s="14">
        <f t="shared" si="196"/>
        <v>10625</v>
      </c>
      <c r="Q123" s="14">
        <v>8046</v>
      </c>
      <c r="R123" s="14">
        <f t="shared" si="198"/>
        <v>12855</v>
      </c>
      <c r="S123" s="14">
        <f t="shared" si="199"/>
        <v>7670</v>
      </c>
      <c r="T123" s="14">
        <f t="shared" si="200"/>
        <v>37145</v>
      </c>
    </row>
    <row r="124" spans="1:20" s="16" customFormat="1" ht="24.95" customHeight="1">
      <c r="A124" s="9">
        <v>92</v>
      </c>
      <c r="B124" s="12" t="s">
        <v>166</v>
      </c>
      <c r="C124" s="8" t="s">
        <v>66</v>
      </c>
      <c r="D124" s="9" t="s">
        <v>31</v>
      </c>
      <c r="E124" s="18" t="s">
        <v>32</v>
      </c>
      <c r="F124" s="13">
        <v>44927</v>
      </c>
      <c r="G124" s="13">
        <v>45108</v>
      </c>
      <c r="H124" s="14">
        <v>50000</v>
      </c>
      <c r="I124" s="14">
        <v>1854</v>
      </c>
      <c r="J124" s="14">
        <v>0</v>
      </c>
      <c r="K124" s="14">
        <v>1435</v>
      </c>
      <c r="L124" s="14">
        <v>3550</v>
      </c>
      <c r="M124" s="36">
        <f t="shared" si="201"/>
        <v>575</v>
      </c>
      <c r="N124" s="14">
        <v>1520</v>
      </c>
      <c r="O124" s="14">
        <f t="shared" si="202"/>
        <v>3545</v>
      </c>
      <c r="P124" s="14">
        <f t="shared" si="196"/>
        <v>10625</v>
      </c>
      <c r="Q124" s="14">
        <v>9046</v>
      </c>
      <c r="R124" s="14">
        <f t="shared" si="198"/>
        <v>13855</v>
      </c>
      <c r="S124" s="14">
        <f t="shared" si="199"/>
        <v>7670</v>
      </c>
      <c r="T124" s="14">
        <f t="shared" si="200"/>
        <v>36145</v>
      </c>
    </row>
    <row r="125" spans="1:20" s="16" customFormat="1" ht="24.95" customHeight="1">
      <c r="A125" s="9">
        <v>93</v>
      </c>
      <c r="B125" s="12" t="s">
        <v>167</v>
      </c>
      <c r="C125" s="8" t="s">
        <v>66</v>
      </c>
      <c r="D125" s="9" t="s">
        <v>31</v>
      </c>
      <c r="E125" s="9" t="s">
        <v>35</v>
      </c>
      <c r="F125" s="13">
        <v>44958</v>
      </c>
      <c r="G125" s="13">
        <v>45139</v>
      </c>
      <c r="H125" s="14">
        <v>50000</v>
      </c>
      <c r="I125" s="14">
        <v>1854</v>
      </c>
      <c r="J125" s="14">
        <v>0</v>
      </c>
      <c r="K125" s="14">
        <v>1435</v>
      </c>
      <c r="L125" s="14">
        <v>3550</v>
      </c>
      <c r="M125" s="36">
        <f t="shared" si="201"/>
        <v>575</v>
      </c>
      <c r="N125" s="14">
        <v>1520</v>
      </c>
      <c r="O125" s="14">
        <f t="shared" si="202"/>
        <v>3545</v>
      </c>
      <c r="P125" s="14">
        <f t="shared" si="196"/>
        <v>10625</v>
      </c>
      <c r="Q125" s="14">
        <f t="shared" si="197"/>
        <v>0</v>
      </c>
      <c r="R125" s="14">
        <f t="shared" si="198"/>
        <v>4809</v>
      </c>
      <c r="S125" s="14">
        <f t="shared" si="199"/>
        <v>7670</v>
      </c>
      <c r="T125" s="14">
        <f t="shared" si="200"/>
        <v>45191</v>
      </c>
    </row>
    <row r="126" spans="1:20" s="16" customFormat="1" ht="24.95" customHeight="1">
      <c r="A126" s="9">
        <v>94</v>
      </c>
      <c r="B126" s="12" t="s">
        <v>168</v>
      </c>
      <c r="C126" s="8" t="s">
        <v>66</v>
      </c>
      <c r="D126" s="9" t="s">
        <v>31</v>
      </c>
      <c r="E126" s="18" t="s">
        <v>32</v>
      </c>
      <c r="F126" s="13">
        <v>45047</v>
      </c>
      <c r="G126" s="13">
        <v>45231</v>
      </c>
      <c r="H126" s="14">
        <v>50000</v>
      </c>
      <c r="I126" s="14">
        <v>1854</v>
      </c>
      <c r="J126" s="14">
        <v>0</v>
      </c>
      <c r="K126" s="14">
        <v>1435</v>
      </c>
      <c r="L126" s="14">
        <v>3550</v>
      </c>
      <c r="M126" s="36">
        <f t="shared" si="201"/>
        <v>575</v>
      </c>
      <c r="N126" s="14">
        <v>1520</v>
      </c>
      <c r="O126" s="14">
        <f t="shared" si="202"/>
        <v>3545</v>
      </c>
      <c r="P126" s="14">
        <f t="shared" si="196"/>
        <v>10625</v>
      </c>
      <c r="Q126" s="14">
        <v>8130.75</v>
      </c>
      <c r="R126" s="14">
        <f t="shared" si="198"/>
        <v>12939.75</v>
      </c>
      <c r="S126" s="14">
        <f t="shared" si="199"/>
        <v>7670</v>
      </c>
      <c r="T126" s="14">
        <f t="shared" si="200"/>
        <v>37060.25</v>
      </c>
    </row>
    <row r="127" spans="1:20" s="16" customFormat="1" ht="24.95" customHeight="1">
      <c r="A127" s="9">
        <v>95</v>
      </c>
      <c r="B127" s="12" t="s">
        <v>169</v>
      </c>
      <c r="C127" s="8" t="s">
        <v>66</v>
      </c>
      <c r="D127" s="9" t="s">
        <v>31</v>
      </c>
      <c r="E127" s="9" t="s">
        <v>32</v>
      </c>
      <c r="F127" s="13">
        <v>45017</v>
      </c>
      <c r="G127" s="13">
        <v>45200</v>
      </c>
      <c r="H127" s="14">
        <v>50000</v>
      </c>
      <c r="I127" s="14">
        <v>1854</v>
      </c>
      <c r="J127" s="14">
        <v>0</v>
      </c>
      <c r="K127" s="14">
        <v>1435</v>
      </c>
      <c r="L127" s="14">
        <v>3550</v>
      </c>
      <c r="M127" s="36">
        <f t="shared" si="201"/>
        <v>575</v>
      </c>
      <c r="N127" s="14">
        <v>1520</v>
      </c>
      <c r="O127" s="14">
        <f t="shared" si="202"/>
        <v>3545</v>
      </c>
      <c r="P127" s="14">
        <f t="shared" si="196"/>
        <v>10625</v>
      </c>
      <c r="Q127" s="14">
        <f t="shared" si="197"/>
        <v>0</v>
      </c>
      <c r="R127" s="14">
        <f t="shared" si="198"/>
        <v>4809</v>
      </c>
      <c r="S127" s="14">
        <f t="shared" si="199"/>
        <v>7670</v>
      </c>
      <c r="T127" s="14">
        <f t="shared" si="200"/>
        <v>45191</v>
      </c>
    </row>
    <row r="128" spans="1:20" s="16" customFormat="1" ht="24.95" customHeight="1">
      <c r="A128" s="9">
        <v>96</v>
      </c>
      <c r="B128" s="12" t="s">
        <v>170</v>
      </c>
      <c r="C128" s="8" t="s">
        <v>66</v>
      </c>
      <c r="D128" s="9" t="s">
        <v>31</v>
      </c>
      <c r="E128" s="18" t="s">
        <v>35</v>
      </c>
      <c r="F128" s="13">
        <v>45017</v>
      </c>
      <c r="G128" s="13">
        <v>45200</v>
      </c>
      <c r="H128" s="14">
        <v>90000</v>
      </c>
      <c r="I128" s="14">
        <v>9753.1200000000008</v>
      </c>
      <c r="J128" s="14">
        <v>0</v>
      </c>
      <c r="K128" s="14">
        <f>H128*2.87%</f>
        <v>2583</v>
      </c>
      <c r="L128" s="14">
        <f>H128*7.1%</f>
        <v>6390</v>
      </c>
      <c r="M128" s="66">
        <v>860.29</v>
      </c>
      <c r="N128" s="14">
        <f>H128*3.04%</f>
        <v>2736</v>
      </c>
      <c r="O128" s="14">
        <f>H128*7.09%</f>
        <v>6381</v>
      </c>
      <c r="P128" s="14">
        <f t="shared" si="196"/>
        <v>18950.29</v>
      </c>
      <c r="Q128" s="14">
        <f t="shared" si="197"/>
        <v>0</v>
      </c>
      <c r="R128" s="14">
        <f t="shared" si="198"/>
        <v>15072.12</v>
      </c>
      <c r="S128" s="14">
        <f t="shared" si="199"/>
        <v>13631.29</v>
      </c>
      <c r="T128" s="14">
        <f t="shared" si="200"/>
        <v>74927.88</v>
      </c>
    </row>
    <row r="129" spans="1:20" s="16" customFormat="1" ht="24.95" customHeight="1">
      <c r="A129" s="9">
        <v>97</v>
      </c>
      <c r="B129" s="12" t="s">
        <v>171</v>
      </c>
      <c r="C129" s="8" t="s">
        <v>66</v>
      </c>
      <c r="D129" s="9" t="s">
        <v>31</v>
      </c>
      <c r="E129" s="9" t="s">
        <v>32</v>
      </c>
      <c r="F129" s="13">
        <v>44958</v>
      </c>
      <c r="G129" s="13">
        <v>45139</v>
      </c>
      <c r="H129" s="14">
        <v>50000</v>
      </c>
      <c r="I129" s="14">
        <v>1854</v>
      </c>
      <c r="J129" s="14">
        <v>0</v>
      </c>
      <c r="K129" s="14">
        <v>1435</v>
      </c>
      <c r="L129" s="14">
        <v>3550</v>
      </c>
      <c r="M129" s="36">
        <f t="shared" ref="M129:M153" si="203">H129*1.15%</f>
        <v>575</v>
      </c>
      <c r="N129" s="14">
        <v>1520</v>
      </c>
      <c r="O129" s="14">
        <f t="shared" si="202"/>
        <v>3545</v>
      </c>
      <c r="P129" s="14">
        <f t="shared" si="196"/>
        <v>10625</v>
      </c>
      <c r="Q129" s="14">
        <v>8546</v>
      </c>
      <c r="R129" s="14">
        <f t="shared" si="198"/>
        <v>13355</v>
      </c>
      <c r="S129" s="14">
        <f t="shared" si="199"/>
        <v>7670</v>
      </c>
      <c r="T129" s="14">
        <f t="shared" si="200"/>
        <v>36645</v>
      </c>
    </row>
    <row r="130" spans="1:20" s="16" customFormat="1" ht="24.95" customHeight="1">
      <c r="A130" s="9">
        <v>98</v>
      </c>
      <c r="B130" s="12" t="s">
        <v>172</v>
      </c>
      <c r="C130" s="8" t="s">
        <v>66</v>
      </c>
      <c r="D130" s="9" t="s">
        <v>31</v>
      </c>
      <c r="E130" s="18" t="s">
        <v>32</v>
      </c>
      <c r="F130" s="13">
        <v>45047</v>
      </c>
      <c r="G130" s="13">
        <v>45231</v>
      </c>
      <c r="H130" s="14">
        <v>50000</v>
      </c>
      <c r="I130" s="14">
        <v>1854</v>
      </c>
      <c r="J130" s="14">
        <v>0</v>
      </c>
      <c r="K130" s="14">
        <v>1435</v>
      </c>
      <c r="L130" s="14">
        <v>3550</v>
      </c>
      <c r="M130" s="36">
        <f t="shared" si="203"/>
        <v>575</v>
      </c>
      <c r="N130" s="14">
        <v>1520</v>
      </c>
      <c r="O130" s="14">
        <f t="shared" si="202"/>
        <v>3545</v>
      </c>
      <c r="P130" s="14">
        <f t="shared" si="196"/>
        <v>10625</v>
      </c>
      <c r="Q130" s="14">
        <f t="shared" si="197"/>
        <v>0</v>
      </c>
      <c r="R130" s="14">
        <f t="shared" si="198"/>
        <v>4809</v>
      </c>
      <c r="S130" s="14">
        <f t="shared" si="199"/>
        <v>7670</v>
      </c>
      <c r="T130" s="14">
        <f t="shared" si="200"/>
        <v>45191</v>
      </c>
    </row>
    <row r="131" spans="1:20" s="16" customFormat="1" ht="24.95" customHeight="1">
      <c r="A131" s="9">
        <v>99</v>
      </c>
      <c r="B131" s="12" t="s">
        <v>173</v>
      </c>
      <c r="C131" s="8" t="s">
        <v>174</v>
      </c>
      <c r="D131" s="9" t="s">
        <v>31</v>
      </c>
      <c r="E131" s="18" t="s">
        <v>35</v>
      </c>
      <c r="F131" s="13">
        <v>45017</v>
      </c>
      <c r="G131" s="13">
        <v>45200</v>
      </c>
      <c r="H131" s="14">
        <v>48000</v>
      </c>
      <c r="I131" s="14">
        <v>1571.73</v>
      </c>
      <c r="J131" s="14">
        <v>0</v>
      </c>
      <c r="K131" s="14">
        <v>1377.6</v>
      </c>
      <c r="L131" s="14">
        <v>3408</v>
      </c>
      <c r="M131" s="36">
        <f t="shared" si="203"/>
        <v>552</v>
      </c>
      <c r="N131" s="14">
        <v>1459.2</v>
      </c>
      <c r="O131" s="14">
        <f t="shared" si="202"/>
        <v>3403.2</v>
      </c>
      <c r="P131" s="14">
        <f t="shared" si="196"/>
        <v>10200</v>
      </c>
      <c r="Q131" s="14">
        <f t="shared" si="197"/>
        <v>0</v>
      </c>
      <c r="R131" s="14">
        <f t="shared" si="198"/>
        <v>4408.53</v>
      </c>
      <c r="S131" s="14">
        <f t="shared" si="199"/>
        <v>7363.2</v>
      </c>
      <c r="T131" s="14">
        <f t="shared" si="200"/>
        <v>43591.47</v>
      </c>
    </row>
    <row r="132" spans="1:20" s="16" customFormat="1" ht="24.95" customHeight="1">
      <c r="A132" s="9">
        <v>100</v>
      </c>
      <c r="B132" s="12" t="s">
        <v>175</v>
      </c>
      <c r="C132" s="8" t="s">
        <v>144</v>
      </c>
      <c r="D132" s="9" t="s">
        <v>31</v>
      </c>
      <c r="E132" s="18" t="s">
        <v>32</v>
      </c>
      <c r="F132" s="13">
        <v>45047</v>
      </c>
      <c r="G132" s="13">
        <v>45231</v>
      </c>
      <c r="H132" s="14">
        <v>43000</v>
      </c>
      <c r="I132" s="14">
        <v>866.06</v>
      </c>
      <c r="J132" s="14">
        <v>0</v>
      </c>
      <c r="K132" s="14">
        <v>1234.0999999999999</v>
      </c>
      <c r="L132" s="14">
        <v>3053</v>
      </c>
      <c r="M132" s="36">
        <f t="shared" si="203"/>
        <v>494.5</v>
      </c>
      <c r="N132" s="14">
        <v>1307.2</v>
      </c>
      <c r="O132" s="14">
        <f t="shared" si="202"/>
        <v>3048.7</v>
      </c>
      <c r="P132" s="14">
        <f t="shared" si="196"/>
        <v>9137.5</v>
      </c>
      <c r="Q132" s="14">
        <v>10231.42</v>
      </c>
      <c r="R132" s="14">
        <f t="shared" si="198"/>
        <v>13638.78</v>
      </c>
      <c r="S132" s="14">
        <f t="shared" si="199"/>
        <v>6596.2</v>
      </c>
      <c r="T132" s="14">
        <f t="shared" si="200"/>
        <v>29361.22</v>
      </c>
    </row>
    <row r="133" spans="1:20" s="16" customFormat="1" ht="24.95" customHeight="1">
      <c r="A133" s="9">
        <v>101</v>
      </c>
      <c r="B133" s="12" t="s">
        <v>176</v>
      </c>
      <c r="C133" s="8" t="s">
        <v>144</v>
      </c>
      <c r="D133" s="9" t="s">
        <v>31</v>
      </c>
      <c r="E133" s="18" t="s">
        <v>32</v>
      </c>
      <c r="F133" s="13">
        <v>45047</v>
      </c>
      <c r="G133" s="13">
        <v>45231</v>
      </c>
      <c r="H133" s="14">
        <v>43000</v>
      </c>
      <c r="I133" s="14">
        <v>866.06</v>
      </c>
      <c r="J133" s="14">
        <v>0</v>
      </c>
      <c r="K133" s="14">
        <v>1234.0999999999999</v>
      </c>
      <c r="L133" s="14">
        <v>3053</v>
      </c>
      <c r="M133" s="36">
        <f t="shared" si="203"/>
        <v>494.5</v>
      </c>
      <c r="N133" s="14">
        <v>1307.2</v>
      </c>
      <c r="O133" s="14">
        <f t="shared" si="202"/>
        <v>3048.7</v>
      </c>
      <c r="P133" s="14">
        <f t="shared" si="196"/>
        <v>9137.5</v>
      </c>
      <c r="Q133" s="14">
        <f t="shared" si="197"/>
        <v>0</v>
      </c>
      <c r="R133" s="14">
        <f t="shared" si="198"/>
        <v>3407.36</v>
      </c>
      <c r="S133" s="14">
        <f t="shared" si="199"/>
        <v>6596.2</v>
      </c>
      <c r="T133" s="14">
        <f t="shared" si="200"/>
        <v>39592.639999999999</v>
      </c>
    </row>
    <row r="134" spans="1:20" s="16" customFormat="1" ht="24.95" customHeight="1">
      <c r="A134" s="9">
        <v>102</v>
      </c>
      <c r="B134" s="12" t="s">
        <v>177</v>
      </c>
      <c r="C134" s="8" t="s">
        <v>144</v>
      </c>
      <c r="D134" s="9" t="s">
        <v>31</v>
      </c>
      <c r="E134" s="18" t="s">
        <v>32</v>
      </c>
      <c r="F134" s="13">
        <v>45047</v>
      </c>
      <c r="G134" s="13">
        <v>45231</v>
      </c>
      <c r="H134" s="14">
        <v>43000</v>
      </c>
      <c r="I134" s="14">
        <v>866.06</v>
      </c>
      <c r="J134" s="14">
        <v>0</v>
      </c>
      <c r="K134" s="14">
        <v>1234.0999999999999</v>
      </c>
      <c r="L134" s="14">
        <v>3053</v>
      </c>
      <c r="M134" s="36">
        <f t="shared" si="203"/>
        <v>494.5</v>
      </c>
      <c r="N134" s="14">
        <v>1307.2</v>
      </c>
      <c r="O134" s="14">
        <f t="shared" si="202"/>
        <v>3048.7</v>
      </c>
      <c r="P134" s="14">
        <f t="shared" si="196"/>
        <v>9137.5</v>
      </c>
      <c r="Q134" s="14">
        <v>5346</v>
      </c>
      <c r="R134" s="14">
        <f t="shared" si="198"/>
        <v>8753.36</v>
      </c>
      <c r="S134" s="14">
        <f t="shared" si="199"/>
        <v>6596.2</v>
      </c>
      <c r="T134" s="14">
        <f t="shared" si="200"/>
        <v>34246.639999999999</v>
      </c>
    </row>
    <row r="135" spans="1:20" s="16" customFormat="1" ht="24.95" customHeight="1">
      <c r="A135" s="9">
        <v>103</v>
      </c>
      <c r="B135" s="12" t="s">
        <v>178</v>
      </c>
      <c r="C135" s="8" t="s">
        <v>144</v>
      </c>
      <c r="D135" s="9" t="s">
        <v>31</v>
      </c>
      <c r="E135" s="18" t="s">
        <v>32</v>
      </c>
      <c r="F135" s="13">
        <v>45047</v>
      </c>
      <c r="G135" s="13">
        <v>45231</v>
      </c>
      <c r="H135" s="14">
        <v>43000</v>
      </c>
      <c r="I135" s="14">
        <v>866.06</v>
      </c>
      <c r="J135" s="14">
        <v>0</v>
      </c>
      <c r="K135" s="14">
        <v>1234.0999999999999</v>
      </c>
      <c r="L135" s="14">
        <v>3053</v>
      </c>
      <c r="M135" s="36">
        <f t="shared" si="203"/>
        <v>494.5</v>
      </c>
      <c r="N135" s="14">
        <v>1307.2</v>
      </c>
      <c r="O135" s="14">
        <f t="shared" si="202"/>
        <v>3048.7</v>
      </c>
      <c r="P135" s="14">
        <f t="shared" si="196"/>
        <v>9137.5</v>
      </c>
      <c r="Q135" s="14">
        <f t="shared" si="197"/>
        <v>0</v>
      </c>
      <c r="R135" s="14">
        <f t="shared" si="198"/>
        <v>3407.36</v>
      </c>
      <c r="S135" s="14">
        <f t="shared" si="199"/>
        <v>6596.2</v>
      </c>
      <c r="T135" s="14">
        <f t="shared" si="200"/>
        <v>39592.639999999999</v>
      </c>
    </row>
    <row r="136" spans="1:20" s="16" customFormat="1" ht="24.95" customHeight="1">
      <c r="A136" s="9">
        <v>104</v>
      </c>
      <c r="B136" s="12" t="s">
        <v>179</v>
      </c>
      <c r="C136" s="8" t="s">
        <v>180</v>
      </c>
      <c r="D136" s="9" t="s">
        <v>31</v>
      </c>
      <c r="E136" s="18" t="s">
        <v>32</v>
      </c>
      <c r="F136" s="13">
        <v>45047</v>
      </c>
      <c r="G136" s="13">
        <v>45231</v>
      </c>
      <c r="H136" s="14">
        <v>43000</v>
      </c>
      <c r="I136" s="14">
        <v>392.82</v>
      </c>
      <c r="J136" s="14">
        <v>0</v>
      </c>
      <c r="K136" s="14">
        <v>1234.0999999999999</v>
      </c>
      <c r="L136" s="14">
        <v>3053</v>
      </c>
      <c r="M136" s="36">
        <f t="shared" si="203"/>
        <v>494.5</v>
      </c>
      <c r="N136" s="14">
        <v>1307.2</v>
      </c>
      <c r="O136" s="14">
        <v>3048.7</v>
      </c>
      <c r="P136" s="14">
        <f t="shared" si="196"/>
        <v>9137.5</v>
      </c>
      <c r="Q136" s="14">
        <v>8800.9</v>
      </c>
      <c r="R136" s="14">
        <f t="shared" si="198"/>
        <v>11735.02</v>
      </c>
      <c r="S136" s="14">
        <f t="shared" si="199"/>
        <v>6596.2</v>
      </c>
      <c r="T136" s="14">
        <f t="shared" si="200"/>
        <v>31264.98</v>
      </c>
    </row>
    <row r="137" spans="1:20" s="16" customFormat="1" ht="24.95" customHeight="1">
      <c r="A137" s="9">
        <v>105</v>
      </c>
      <c r="B137" s="12" t="s">
        <v>181</v>
      </c>
      <c r="C137" s="8" t="s">
        <v>180</v>
      </c>
      <c r="D137" s="9" t="s">
        <v>31</v>
      </c>
      <c r="E137" s="18" t="s">
        <v>32</v>
      </c>
      <c r="F137" s="13">
        <v>44965</v>
      </c>
      <c r="G137" s="13">
        <v>45146</v>
      </c>
      <c r="H137" s="14">
        <v>48000</v>
      </c>
      <c r="I137" s="14">
        <v>1571.73</v>
      </c>
      <c r="J137" s="14">
        <v>0</v>
      </c>
      <c r="K137" s="14">
        <v>1377.6</v>
      </c>
      <c r="L137" s="14">
        <v>3408</v>
      </c>
      <c r="M137" s="36">
        <f t="shared" si="203"/>
        <v>552</v>
      </c>
      <c r="N137" s="14">
        <v>1459.2</v>
      </c>
      <c r="O137" s="14">
        <f t="shared" ref="O137" si="204">H137*7.09%</f>
        <v>3403.2</v>
      </c>
      <c r="P137" s="14">
        <f t="shared" ref="P137" si="205">K137+L137+M137+N137+O137</f>
        <v>10200</v>
      </c>
      <c r="Q137" s="14">
        <v>16753.5</v>
      </c>
      <c r="R137" s="14">
        <f t="shared" ref="R137" si="206">I137+K137+N137+Q137</f>
        <v>21162.03</v>
      </c>
      <c r="S137" s="14">
        <f t="shared" ref="S137" si="207">L137+M137+O137</f>
        <v>7363.2</v>
      </c>
      <c r="T137" s="14">
        <f t="shared" ref="T137" si="208">H137-R137</f>
        <v>26837.97</v>
      </c>
    </row>
    <row r="138" spans="1:20" s="16" customFormat="1" ht="24.95" customHeight="1">
      <c r="A138" s="9">
        <v>106</v>
      </c>
      <c r="B138" s="12" t="s">
        <v>182</v>
      </c>
      <c r="C138" s="8" t="s">
        <v>66</v>
      </c>
      <c r="D138" s="9" t="s">
        <v>31</v>
      </c>
      <c r="E138" s="9" t="s">
        <v>32</v>
      </c>
      <c r="F138" s="13">
        <v>45017</v>
      </c>
      <c r="G138" s="13">
        <v>45200</v>
      </c>
      <c r="H138" s="14">
        <v>55000</v>
      </c>
      <c r="I138" s="14">
        <v>2559.6799999999998</v>
      </c>
      <c r="J138" s="14">
        <v>0</v>
      </c>
      <c r="K138" s="14">
        <f t="shared" ref="K138" si="209">H138*2.87%</f>
        <v>1578.5</v>
      </c>
      <c r="L138" s="14">
        <f t="shared" ref="L138" si="210">H138*7.1%</f>
        <v>3905</v>
      </c>
      <c r="M138" s="36">
        <f t="shared" si="203"/>
        <v>632.5</v>
      </c>
      <c r="N138" s="14">
        <f t="shared" ref="N138" si="211">H138*3.04%</f>
        <v>1672</v>
      </c>
      <c r="O138" s="14">
        <f t="shared" ref="O138:O139" si="212">H138*7.09%</f>
        <v>3899.5</v>
      </c>
      <c r="P138" s="14">
        <f t="shared" si="196"/>
        <v>11687.5</v>
      </c>
      <c r="Q138" s="14">
        <f>J138</f>
        <v>0</v>
      </c>
      <c r="R138" s="14">
        <f t="shared" si="198"/>
        <v>5810.18</v>
      </c>
      <c r="S138" s="14">
        <f t="shared" si="199"/>
        <v>8437</v>
      </c>
      <c r="T138" s="14">
        <f t="shared" si="200"/>
        <v>49189.82</v>
      </c>
    </row>
    <row r="139" spans="1:20" s="16" customFormat="1" ht="24.95" customHeight="1">
      <c r="A139" s="9">
        <v>107</v>
      </c>
      <c r="B139" s="12" t="s">
        <v>183</v>
      </c>
      <c r="C139" s="8" t="s">
        <v>66</v>
      </c>
      <c r="D139" s="9" t="s">
        <v>31</v>
      </c>
      <c r="E139" s="9" t="s">
        <v>32</v>
      </c>
      <c r="F139" s="13">
        <v>44986</v>
      </c>
      <c r="G139" s="13">
        <v>45170</v>
      </c>
      <c r="H139" s="14">
        <v>60000</v>
      </c>
      <c r="I139" s="14">
        <v>0</v>
      </c>
      <c r="J139" s="14">
        <v>0</v>
      </c>
      <c r="K139" s="14">
        <v>1722</v>
      </c>
      <c r="L139" s="14">
        <v>4260</v>
      </c>
      <c r="M139" s="36">
        <f t="shared" si="203"/>
        <v>690</v>
      </c>
      <c r="N139" s="14">
        <v>1824</v>
      </c>
      <c r="O139" s="14">
        <f t="shared" si="212"/>
        <v>4254</v>
      </c>
      <c r="P139" s="14">
        <f t="shared" si="196"/>
        <v>12750</v>
      </c>
      <c r="Q139" s="14">
        <v>2046</v>
      </c>
      <c r="R139" s="14">
        <f t="shared" si="198"/>
        <v>5592</v>
      </c>
      <c r="S139" s="14">
        <f t="shared" si="199"/>
        <v>9204</v>
      </c>
      <c r="T139" s="14">
        <f t="shared" si="200"/>
        <v>54408</v>
      </c>
    </row>
    <row r="140" spans="1:20" s="16" customFormat="1" ht="24.95" customHeight="1">
      <c r="A140" s="9">
        <v>108</v>
      </c>
      <c r="B140" s="12" t="s">
        <v>184</v>
      </c>
      <c r="C140" s="8" t="s">
        <v>180</v>
      </c>
      <c r="D140" s="9" t="s">
        <v>31</v>
      </c>
      <c r="E140" s="9" t="s">
        <v>32</v>
      </c>
      <c r="F140" s="13">
        <v>45049</v>
      </c>
      <c r="G140" s="13">
        <v>45233</v>
      </c>
      <c r="H140" s="14">
        <v>45000</v>
      </c>
      <c r="I140" s="14">
        <v>911.71</v>
      </c>
      <c r="J140" s="14">
        <v>0</v>
      </c>
      <c r="K140" s="14">
        <f t="shared" ref="K140:K146" si="213">H140*2.87%</f>
        <v>1291.5</v>
      </c>
      <c r="L140" s="14">
        <f t="shared" ref="L140:L146" si="214">H140*7.1%</f>
        <v>3195</v>
      </c>
      <c r="M140" s="36">
        <f t="shared" si="203"/>
        <v>517.5</v>
      </c>
      <c r="N140" s="14">
        <f t="shared" ref="N140:N146" si="215">H140*3.04%</f>
        <v>1368</v>
      </c>
      <c r="O140" s="14">
        <f t="shared" ref="O140:O146" si="216">H140*7.09%</f>
        <v>3190.5</v>
      </c>
      <c r="P140" s="14">
        <f t="shared" si="196"/>
        <v>9562.5</v>
      </c>
      <c r="Q140" s="14">
        <v>1577.45</v>
      </c>
      <c r="R140" s="14">
        <f t="shared" si="198"/>
        <v>5148.66</v>
      </c>
      <c r="S140" s="14">
        <f t="shared" si="199"/>
        <v>6903</v>
      </c>
      <c r="T140" s="14">
        <f t="shared" si="200"/>
        <v>39851.339999999997</v>
      </c>
    </row>
    <row r="141" spans="1:20" s="16" customFormat="1" ht="24.95" customHeight="1">
      <c r="A141" s="9">
        <v>109</v>
      </c>
      <c r="B141" s="12" t="s">
        <v>185</v>
      </c>
      <c r="C141" s="8" t="s">
        <v>180</v>
      </c>
      <c r="D141" s="9" t="s">
        <v>31</v>
      </c>
      <c r="E141" s="9" t="s">
        <v>32</v>
      </c>
      <c r="F141" s="13">
        <v>45050</v>
      </c>
      <c r="G141" s="13">
        <v>45234</v>
      </c>
      <c r="H141" s="14">
        <v>40000</v>
      </c>
      <c r="I141" s="14">
        <v>442.65</v>
      </c>
      <c r="J141" s="14">
        <v>0</v>
      </c>
      <c r="K141" s="14">
        <f t="shared" si="213"/>
        <v>1148</v>
      </c>
      <c r="L141" s="14">
        <f t="shared" si="214"/>
        <v>2840</v>
      </c>
      <c r="M141" s="36">
        <f t="shared" si="203"/>
        <v>460</v>
      </c>
      <c r="N141" s="14">
        <f t="shared" si="215"/>
        <v>1216</v>
      </c>
      <c r="O141" s="14">
        <f t="shared" si="216"/>
        <v>2836</v>
      </c>
      <c r="P141" s="14">
        <f t="shared" si="196"/>
        <v>8500</v>
      </c>
      <c r="Q141" s="14">
        <f t="shared" ref="Q141:Q153" si="217">J141</f>
        <v>0</v>
      </c>
      <c r="R141" s="14">
        <f t="shared" si="198"/>
        <v>2806.65</v>
      </c>
      <c r="S141" s="14">
        <f t="shared" si="199"/>
        <v>6136</v>
      </c>
      <c r="T141" s="14">
        <f t="shared" si="200"/>
        <v>37193.35</v>
      </c>
    </row>
    <row r="142" spans="1:20" s="16" customFormat="1" ht="24.95" customHeight="1">
      <c r="A142" s="9">
        <v>110</v>
      </c>
      <c r="B142" s="12" t="s">
        <v>186</v>
      </c>
      <c r="C142" s="8" t="s">
        <v>66</v>
      </c>
      <c r="D142" s="9" t="s">
        <v>31</v>
      </c>
      <c r="E142" s="18" t="s">
        <v>35</v>
      </c>
      <c r="F142" s="13">
        <v>45050</v>
      </c>
      <c r="G142" s="13">
        <v>45234</v>
      </c>
      <c r="H142" s="14">
        <v>55000</v>
      </c>
      <c r="I142" s="14">
        <v>2559.6799999999998</v>
      </c>
      <c r="J142" s="14">
        <v>0</v>
      </c>
      <c r="K142" s="14">
        <f t="shared" si="213"/>
        <v>1578.5</v>
      </c>
      <c r="L142" s="14">
        <f t="shared" si="214"/>
        <v>3905</v>
      </c>
      <c r="M142" s="36">
        <f t="shared" si="203"/>
        <v>632.5</v>
      </c>
      <c r="N142" s="14">
        <f t="shared" si="215"/>
        <v>1672</v>
      </c>
      <c r="O142" s="14">
        <f t="shared" si="216"/>
        <v>3899.5</v>
      </c>
      <c r="P142" s="14">
        <f t="shared" si="196"/>
        <v>11687.5</v>
      </c>
      <c r="Q142" s="14">
        <f t="shared" si="217"/>
        <v>0</v>
      </c>
      <c r="R142" s="14">
        <f t="shared" si="198"/>
        <v>5810.18</v>
      </c>
      <c r="S142" s="14">
        <f t="shared" si="199"/>
        <v>8437</v>
      </c>
      <c r="T142" s="14">
        <f t="shared" si="200"/>
        <v>49189.82</v>
      </c>
    </row>
    <row r="143" spans="1:20" s="16" customFormat="1" ht="24.95" customHeight="1">
      <c r="A143" s="9">
        <v>111</v>
      </c>
      <c r="B143" s="12" t="s">
        <v>187</v>
      </c>
      <c r="C143" s="8" t="s">
        <v>66</v>
      </c>
      <c r="D143" s="9" t="s">
        <v>31</v>
      </c>
      <c r="E143" s="9" t="s">
        <v>32</v>
      </c>
      <c r="F143" s="13">
        <v>45049</v>
      </c>
      <c r="G143" s="13">
        <v>45233</v>
      </c>
      <c r="H143" s="14">
        <v>55000</v>
      </c>
      <c r="I143" s="14">
        <v>2559.6799999999998</v>
      </c>
      <c r="J143" s="14">
        <v>0</v>
      </c>
      <c r="K143" s="14">
        <f t="shared" si="213"/>
        <v>1578.5</v>
      </c>
      <c r="L143" s="14">
        <f t="shared" si="214"/>
        <v>3905</v>
      </c>
      <c r="M143" s="36">
        <f t="shared" si="203"/>
        <v>632.5</v>
      </c>
      <c r="N143" s="14">
        <f t="shared" si="215"/>
        <v>1672</v>
      </c>
      <c r="O143" s="14">
        <f t="shared" si="216"/>
        <v>3899.5</v>
      </c>
      <c r="P143" s="14">
        <f t="shared" si="196"/>
        <v>11687.5</v>
      </c>
      <c r="Q143" s="14">
        <f t="shared" si="217"/>
        <v>0</v>
      </c>
      <c r="R143" s="14">
        <f t="shared" si="198"/>
        <v>5810.18</v>
      </c>
      <c r="S143" s="14">
        <f t="shared" si="199"/>
        <v>8437</v>
      </c>
      <c r="T143" s="14">
        <f t="shared" si="200"/>
        <v>49189.82</v>
      </c>
    </row>
    <row r="144" spans="1:20" s="16" customFormat="1" ht="24.95" customHeight="1">
      <c r="A144" s="9">
        <v>112</v>
      </c>
      <c r="B144" s="12" t="s">
        <v>188</v>
      </c>
      <c r="C144" s="8" t="s">
        <v>66</v>
      </c>
      <c r="D144" s="9" t="s">
        <v>31</v>
      </c>
      <c r="E144" s="18" t="s">
        <v>35</v>
      </c>
      <c r="F144" s="13">
        <v>45049</v>
      </c>
      <c r="G144" s="13">
        <v>45233</v>
      </c>
      <c r="H144" s="14">
        <v>55000</v>
      </c>
      <c r="I144" s="14">
        <v>2559.6799999999998</v>
      </c>
      <c r="J144" s="14">
        <v>0</v>
      </c>
      <c r="K144" s="14">
        <f t="shared" si="213"/>
        <v>1578.5</v>
      </c>
      <c r="L144" s="14">
        <f>H144*7.1%</f>
        <v>3905</v>
      </c>
      <c r="M144" s="36">
        <f t="shared" si="203"/>
        <v>632.5</v>
      </c>
      <c r="N144" s="14">
        <f t="shared" si="215"/>
        <v>1672</v>
      </c>
      <c r="O144" s="14">
        <f t="shared" si="216"/>
        <v>3899.5</v>
      </c>
      <c r="P144" s="14">
        <f t="shared" si="196"/>
        <v>11687.5</v>
      </c>
      <c r="Q144" s="14">
        <v>5346</v>
      </c>
      <c r="R144" s="14">
        <f t="shared" si="198"/>
        <v>11156.18</v>
      </c>
      <c r="S144" s="14">
        <f t="shared" si="199"/>
        <v>8437</v>
      </c>
      <c r="T144" s="14">
        <f t="shared" si="200"/>
        <v>43843.82</v>
      </c>
    </row>
    <row r="145" spans="1:20" s="16" customFormat="1" ht="24.95" customHeight="1">
      <c r="A145" s="9">
        <v>113</v>
      </c>
      <c r="B145" s="12" t="s">
        <v>189</v>
      </c>
      <c r="C145" s="8" t="s">
        <v>66</v>
      </c>
      <c r="D145" s="9" t="s">
        <v>31</v>
      </c>
      <c r="E145" s="9" t="s">
        <v>32</v>
      </c>
      <c r="F145" s="13">
        <v>45049</v>
      </c>
      <c r="G145" s="13">
        <v>45233</v>
      </c>
      <c r="H145" s="14">
        <v>55000</v>
      </c>
      <c r="I145" s="14">
        <v>2559.6799999999998</v>
      </c>
      <c r="J145" s="14">
        <v>0</v>
      </c>
      <c r="K145" s="14">
        <f t="shared" si="213"/>
        <v>1578.5</v>
      </c>
      <c r="L145" s="14">
        <f>H145*7.1%</f>
        <v>3905</v>
      </c>
      <c r="M145" s="36">
        <f t="shared" si="203"/>
        <v>632.5</v>
      </c>
      <c r="N145" s="14">
        <f t="shared" si="215"/>
        <v>1672</v>
      </c>
      <c r="O145" s="14">
        <f t="shared" si="216"/>
        <v>3899.5</v>
      </c>
      <c r="P145" s="14">
        <f t="shared" si="196"/>
        <v>11687.5</v>
      </c>
      <c r="Q145" s="14">
        <f t="shared" si="217"/>
        <v>0</v>
      </c>
      <c r="R145" s="14">
        <f t="shared" si="198"/>
        <v>5810.18</v>
      </c>
      <c r="S145" s="14">
        <f t="shared" si="199"/>
        <v>8437</v>
      </c>
      <c r="T145" s="14">
        <f t="shared" si="200"/>
        <v>49189.82</v>
      </c>
    </row>
    <row r="146" spans="1:20" s="16" customFormat="1" ht="24.95" customHeight="1">
      <c r="A146" s="9">
        <v>114</v>
      </c>
      <c r="B146" s="12" t="s">
        <v>190</v>
      </c>
      <c r="C146" s="8" t="s">
        <v>66</v>
      </c>
      <c r="D146" s="9" t="s">
        <v>31</v>
      </c>
      <c r="E146" s="9" t="s">
        <v>32</v>
      </c>
      <c r="F146" s="13">
        <v>45049</v>
      </c>
      <c r="G146" s="13">
        <v>45233</v>
      </c>
      <c r="H146" s="14">
        <v>55000</v>
      </c>
      <c r="I146" s="14">
        <v>2559.6799999999998</v>
      </c>
      <c r="J146" s="14">
        <v>0</v>
      </c>
      <c r="K146" s="14">
        <f t="shared" si="213"/>
        <v>1578.5</v>
      </c>
      <c r="L146" s="14">
        <f t="shared" si="214"/>
        <v>3905</v>
      </c>
      <c r="M146" s="36">
        <f t="shared" si="203"/>
        <v>632.5</v>
      </c>
      <c r="N146" s="14">
        <f t="shared" si="215"/>
        <v>1672</v>
      </c>
      <c r="O146" s="14">
        <f t="shared" si="216"/>
        <v>3899.5</v>
      </c>
      <c r="P146" s="14">
        <f t="shared" si="196"/>
        <v>11687.5</v>
      </c>
      <c r="Q146" s="14">
        <f t="shared" si="217"/>
        <v>0</v>
      </c>
      <c r="R146" s="14">
        <f t="shared" si="198"/>
        <v>5810.18</v>
      </c>
      <c r="S146" s="14">
        <f t="shared" si="199"/>
        <v>8437</v>
      </c>
      <c r="T146" s="14">
        <f t="shared" si="200"/>
        <v>49189.82</v>
      </c>
    </row>
    <row r="147" spans="1:20" s="16" customFormat="1" ht="24.95" customHeight="1">
      <c r="A147" s="9">
        <v>115</v>
      </c>
      <c r="B147" s="12" t="s">
        <v>191</v>
      </c>
      <c r="C147" s="8" t="s">
        <v>180</v>
      </c>
      <c r="D147" s="9" t="s">
        <v>31</v>
      </c>
      <c r="E147" s="9" t="s">
        <v>32</v>
      </c>
      <c r="F147" s="13">
        <v>45058</v>
      </c>
      <c r="G147" s="13">
        <v>45242</v>
      </c>
      <c r="H147" s="14">
        <v>43000</v>
      </c>
      <c r="I147" s="14">
        <v>866.06</v>
      </c>
      <c r="J147" s="14">
        <v>0</v>
      </c>
      <c r="K147" s="14">
        <f>H147*2.87%</f>
        <v>1234.0999999999999</v>
      </c>
      <c r="L147" s="14">
        <f>H147*7.1%</f>
        <v>3053</v>
      </c>
      <c r="M147" s="36">
        <f t="shared" si="203"/>
        <v>494.5</v>
      </c>
      <c r="N147" s="14">
        <f>H147*3.04%</f>
        <v>1307.2</v>
      </c>
      <c r="O147" s="14">
        <f>H147*7.09%</f>
        <v>3048.7</v>
      </c>
      <c r="P147" s="14">
        <f t="shared" si="196"/>
        <v>9137.5</v>
      </c>
      <c r="Q147" s="14">
        <f t="shared" si="217"/>
        <v>0</v>
      </c>
      <c r="R147" s="14">
        <f t="shared" si="198"/>
        <v>3407.36</v>
      </c>
      <c r="S147" s="14">
        <f t="shared" si="199"/>
        <v>6596.2</v>
      </c>
      <c r="T147" s="14">
        <f t="shared" si="200"/>
        <v>39592.639999999999</v>
      </c>
    </row>
    <row r="148" spans="1:20" s="16" customFormat="1" ht="24.95" customHeight="1">
      <c r="A148" s="9">
        <v>116</v>
      </c>
      <c r="B148" s="12" t="s">
        <v>192</v>
      </c>
      <c r="C148" s="8" t="s">
        <v>180</v>
      </c>
      <c r="D148" s="9" t="s">
        <v>31</v>
      </c>
      <c r="E148" s="9" t="s">
        <v>35</v>
      </c>
      <c r="F148" s="13">
        <v>45058</v>
      </c>
      <c r="G148" s="13">
        <v>45242</v>
      </c>
      <c r="H148" s="14">
        <v>43000</v>
      </c>
      <c r="I148" s="14">
        <v>866.06</v>
      </c>
      <c r="J148" s="14">
        <v>0</v>
      </c>
      <c r="K148" s="14">
        <f>H148*2.87%</f>
        <v>1234.0999999999999</v>
      </c>
      <c r="L148" s="14">
        <f>H148*7.1%</f>
        <v>3053</v>
      </c>
      <c r="M148" s="36">
        <f t="shared" si="203"/>
        <v>494.5</v>
      </c>
      <c r="N148" s="14">
        <f>H148*3.04%</f>
        <v>1307.2</v>
      </c>
      <c r="O148" s="14">
        <f>H148*7.09%</f>
        <v>3048.7</v>
      </c>
      <c r="P148" s="14">
        <f t="shared" si="196"/>
        <v>9137.5</v>
      </c>
      <c r="Q148" s="14">
        <f t="shared" si="217"/>
        <v>0</v>
      </c>
      <c r="R148" s="14">
        <f t="shared" si="198"/>
        <v>3407.36</v>
      </c>
      <c r="S148" s="14">
        <f t="shared" si="199"/>
        <v>6596.2</v>
      </c>
      <c r="T148" s="14">
        <f t="shared" si="200"/>
        <v>39592.639999999999</v>
      </c>
    </row>
    <row r="149" spans="1:20" s="16" customFormat="1" ht="24.95" customHeight="1">
      <c r="A149" s="9">
        <v>117</v>
      </c>
      <c r="B149" s="12" t="s">
        <v>193</v>
      </c>
      <c r="C149" s="8" t="s">
        <v>66</v>
      </c>
      <c r="D149" s="9" t="s">
        <v>31</v>
      </c>
      <c r="E149" s="9" t="s">
        <v>32</v>
      </c>
      <c r="F149" s="13">
        <v>45062</v>
      </c>
      <c r="G149" s="13">
        <v>45246</v>
      </c>
      <c r="H149" s="14">
        <v>55000</v>
      </c>
      <c r="I149" s="14">
        <v>2559.6799999999998</v>
      </c>
      <c r="J149" s="14">
        <v>0</v>
      </c>
      <c r="K149" s="14">
        <f t="shared" ref="K149" si="218">H149*2.87%</f>
        <v>1578.5</v>
      </c>
      <c r="L149" s="14">
        <f t="shared" ref="L149" si="219">H149*7.1%</f>
        <v>3905</v>
      </c>
      <c r="M149" s="36">
        <f t="shared" si="203"/>
        <v>632.5</v>
      </c>
      <c r="N149" s="14">
        <f t="shared" ref="N149" si="220">H149*3.04%</f>
        <v>1672</v>
      </c>
      <c r="O149" s="14">
        <f t="shared" ref="O149" si="221">H149*7.09%</f>
        <v>3899.5</v>
      </c>
      <c r="P149" s="14">
        <f t="shared" si="196"/>
        <v>11687.5</v>
      </c>
      <c r="Q149" s="14">
        <f t="shared" si="217"/>
        <v>0</v>
      </c>
      <c r="R149" s="14">
        <f t="shared" si="198"/>
        <v>5810.18</v>
      </c>
      <c r="S149" s="14">
        <f t="shared" si="199"/>
        <v>8437</v>
      </c>
      <c r="T149" s="14">
        <f t="shared" si="200"/>
        <v>49189.82</v>
      </c>
    </row>
    <row r="150" spans="1:20" s="16" customFormat="1" ht="24.95" customHeight="1">
      <c r="A150" s="9">
        <v>118</v>
      </c>
      <c r="B150" s="12" t="s">
        <v>194</v>
      </c>
      <c r="C150" s="8" t="s">
        <v>66</v>
      </c>
      <c r="D150" s="9" t="s">
        <v>31</v>
      </c>
      <c r="E150" s="9" t="s">
        <v>32</v>
      </c>
      <c r="F150" s="13">
        <v>45058</v>
      </c>
      <c r="G150" s="13">
        <v>45242</v>
      </c>
      <c r="H150" s="14">
        <v>55000</v>
      </c>
      <c r="I150" s="14">
        <v>2559.6799999999998</v>
      </c>
      <c r="J150" s="14">
        <v>0</v>
      </c>
      <c r="K150" s="14">
        <f t="shared" ref="K150:K151" si="222">H150*2.87%</f>
        <v>1578.5</v>
      </c>
      <c r="L150" s="14">
        <f t="shared" ref="L150:L151" si="223">H150*7.1%</f>
        <v>3905</v>
      </c>
      <c r="M150" s="36">
        <f t="shared" si="203"/>
        <v>632.5</v>
      </c>
      <c r="N150" s="14">
        <f t="shared" ref="N150:N151" si="224">H150*3.04%</f>
        <v>1672</v>
      </c>
      <c r="O150" s="14">
        <f t="shared" ref="O150:O151" si="225">H150*7.09%</f>
        <v>3899.5</v>
      </c>
      <c r="P150" s="14">
        <f t="shared" si="196"/>
        <v>11687.5</v>
      </c>
      <c r="Q150" s="14">
        <f t="shared" si="217"/>
        <v>0</v>
      </c>
      <c r="R150" s="14">
        <f t="shared" si="198"/>
        <v>5810.18</v>
      </c>
      <c r="S150" s="14">
        <f t="shared" si="199"/>
        <v>8437</v>
      </c>
      <c r="T150" s="14">
        <f t="shared" si="200"/>
        <v>49189.82</v>
      </c>
    </row>
    <row r="151" spans="1:20" s="16" customFormat="1" ht="24.95" customHeight="1">
      <c r="A151" s="9">
        <v>119</v>
      </c>
      <c r="B151" s="12" t="s">
        <v>195</v>
      </c>
      <c r="C151" s="8" t="s">
        <v>180</v>
      </c>
      <c r="D151" s="9" t="s">
        <v>31</v>
      </c>
      <c r="E151" s="9" t="s">
        <v>32</v>
      </c>
      <c r="F151" s="13">
        <v>45058</v>
      </c>
      <c r="G151" s="13">
        <v>45242</v>
      </c>
      <c r="H151" s="14">
        <v>45000</v>
      </c>
      <c r="I151" s="14">
        <v>1148.33</v>
      </c>
      <c r="J151" s="14">
        <v>0</v>
      </c>
      <c r="K151" s="14">
        <f t="shared" si="222"/>
        <v>1291.5</v>
      </c>
      <c r="L151" s="14">
        <f t="shared" si="223"/>
        <v>3195</v>
      </c>
      <c r="M151" s="36">
        <f t="shared" si="203"/>
        <v>517.5</v>
      </c>
      <c r="N151" s="14">
        <f t="shared" si="224"/>
        <v>1368</v>
      </c>
      <c r="O151" s="14">
        <f t="shared" si="225"/>
        <v>3190.5</v>
      </c>
      <c r="P151" s="14">
        <f t="shared" si="196"/>
        <v>9562.5</v>
      </c>
      <c r="Q151" s="14">
        <f t="shared" si="217"/>
        <v>0</v>
      </c>
      <c r="R151" s="14">
        <f t="shared" si="198"/>
        <v>3807.83</v>
      </c>
      <c r="S151" s="14">
        <f t="shared" si="199"/>
        <v>6903</v>
      </c>
      <c r="T151" s="14">
        <f t="shared" si="200"/>
        <v>41192.17</v>
      </c>
    </row>
    <row r="152" spans="1:20" s="16" customFormat="1" ht="24.95" customHeight="1">
      <c r="A152" s="9">
        <v>120</v>
      </c>
      <c r="B152" s="12" t="s">
        <v>196</v>
      </c>
      <c r="C152" s="8" t="s">
        <v>66</v>
      </c>
      <c r="D152" s="9" t="s">
        <v>31</v>
      </c>
      <c r="E152" s="9" t="s">
        <v>32</v>
      </c>
      <c r="F152" s="13">
        <v>44927</v>
      </c>
      <c r="G152" s="13">
        <v>45108</v>
      </c>
      <c r="H152" s="14">
        <v>60000</v>
      </c>
      <c r="I152" s="14">
        <v>3486.68</v>
      </c>
      <c r="J152" s="14">
        <v>0</v>
      </c>
      <c r="K152" s="14">
        <v>1722</v>
      </c>
      <c r="L152" s="14">
        <v>4260</v>
      </c>
      <c r="M152" s="36">
        <f t="shared" si="203"/>
        <v>690</v>
      </c>
      <c r="N152" s="14">
        <v>1824</v>
      </c>
      <c r="O152" s="14">
        <f t="shared" ref="O152:O154" si="226">H152*7.09%</f>
        <v>4254</v>
      </c>
      <c r="P152" s="14">
        <f t="shared" si="196"/>
        <v>12750</v>
      </c>
      <c r="Q152" s="14">
        <f t="shared" si="217"/>
        <v>0</v>
      </c>
      <c r="R152" s="14">
        <f t="shared" si="198"/>
        <v>7032.68</v>
      </c>
      <c r="S152" s="14">
        <f t="shared" si="199"/>
        <v>9204</v>
      </c>
      <c r="T152" s="14">
        <f t="shared" si="200"/>
        <v>52967.32</v>
      </c>
    </row>
    <row r="153" spans="1:20" s="16" customFormat="1" ht="24.95" customHeight="1">
      <c r="A153" s="9">
        <v>121</v>
      </c>
      <c r="B153" s="12" t="s">
        <v>197</v>
      </c>
      <c r="C153" s="8" t="s">
        <v>180</v>
      </c>
      <c r="D153" s="9" t="s">
        <v>31</v>
      </c>
      <c r="E153" s="9" t="s">
        <v>35</v>
      </c>
      <c r="F153" s="13">
        <v>44901</v>
      </c>
      <c r="G153" s="13">
        <v>45083</v>
      </c>
      <c r="H153" s="14">
        <v>48000</v>
      </c>
      <c r="I153" s="14">
        <v>1571.73</v>
      </c>
      <c r="J153" s="14">
        <v>0</v>
      </c>
      <c r="K153" s="14">
        <v>1377.6</v>
      </c>
      <c r="L153" s="14">
        <v>3408</v>
      </c>
      <c r="M153" s="36">
        <f t="shared" si="203"/>
        <v>552</v>
      </c>
      <c r="N153" s="14">
        <v>1459.2</v>
      </c>
      <c r="O153" s="14">
        <f t="shared" si="226"/>
        <v>3403.2</v>
      </c>
      <c r="P153" s="14">
        <f t="shared" si="196"/>
        <v>10200</v>
      </c>
      <c r="Q153" s="14">
        <f t="shared" si="217"/>
        <v>0</v>
      </c>
      <c r="R153" s="14">
        <f t="shared" si="198"/>
        <v>4408.53</v>
      </c>
      <c r="S153" s="14">
        <f t="shared" si="199"/>
        <v>7363.2</v>
      </c>
      <c r="T153" s="14">
        <f t="shared" si="200"/>
        <v>43591.47</v>
      </c>
    </row>
    <row r="154" spans="1:20" s="16" customFormat="1" ht="24.95" customHeight="1">
      <c r="A154" s="9">
        <v>122</v>
      </c>
      <c r="B154" s="12" t="s">
        <v>198</v>
      </c>
      <c r="C154" s="8" t="s">
        <v>66</v>
      </c>
      <c r="D154" s="9" t="s">
        <v>31</v>
      </c>
      <c r="E154" s="9" t="s">
        <v>35</v>
      </c>
      <c r="F154" s="13">
        <v>44896</v>
      </c>
      <c r="G154" s="13">
        <v>45078</v>
      </c>
      <c r="H154" s="14">
        <v>80000</v>
      </c>
      <c r="I154" s="14">
        <v>0</v>
      </c>
      <c r="J154" s="14">
        <v>0</v>
      </c>
      <c r="K154" s="14">
        <f t="shared" ref="K154" si="227">H154*2.87%</f>
        <v>2296</v>
      </c>
      <c r="L154" s="14">
        <f t="shared" ref="L154" si="228">H154*7.1%</f>
        <v>5680</v>
      </c>
      <c r="M154" s="66">
        <v>860.29</v>
      </c>
      <c r="N154" s="14">
        <f t="shared" ref="N154" si="229">H154*3.04%</f>
        <v>2432</v>
      </c>
      <c r="O154" s="14">
        <f t="shared" si="226"/>
        <v>5672</v>
      </c>
      <c r="P154" s="14">
        <f t="shared" si="196"/>
        <v>16940.29</v>
      </c>
      <c r="Q154" s="14">
        <v>0</v>
      </c>
      <c r="R154" s="14">
        <f t="shared" si="198"/>
        <v>4728</v>
      </c>
      <c r="S154" s="14">
        <f t="shared" si="199"/>
        <v>12212.29</v>
      </c>
      <c r="T154" s="14">
        <f t="shared" si="200"/>
        <v>75272</v>
      </c>
    </row>
    <row r="155" spans="1:20" s="16" customFormat="1" ht="24.95" customHeight="1">
      <c r="A155" s="9">
        <v>123</v>
      </c>
      <c r="B155" s="12" t="s">
        <v>199</v>
      </c>
      <c r="C155" s="8" t="s">
        <v>180</v>
      </c>
      <c r="D155" s="9" t="s">
        <v>31</v>
      </c>
      <c r="E155" s="9" t="s">
        <v>32</v>
      </c>
      <c r="F155" s="13">
        <v>44896</v>
      </c>
      <c r="G155" s="13">
        <v>45078</v>
      </c>
      <c r="H155" s="14">
        <v>48000</v>
      </c>
      <c r="I155" s="14">
        <v>1571.73</v>
      </c>
      <c r="J155" s="14">
        <v>0</v>
      </c>
      <c r="K155" s="14">
        <v>1377.6</v>
      </c>
      <c r="L155" s="14">
        <v>3408</v>
      </c>
      <c r="M155" s="36">
        <f t="shared" ref="M155:M156" si="230">H155*1.15%</f>
        <v>552</v>
      </c>
      <c r="N155" s="14">
        <v>1459.2</v>
      </c>
      <c r="O155" s="14">
        <f t="shared" ref="O155:O157" si="231">H155*7.09%</f>
        <v>3403.2</v>
      </c>
      <c r="P155" s="14">
        <f t="shared" ref="P155:P157" si="232">K155+L155+M155+N155+O155</f>
        <v>10200</v>
      </c>
      <c r="Q155" s="14">
        <f t="shared" ref="Q155:Q156" si="233">J155</f>
        <v>0</v>
      </c>
      <c r="R155" s="14">
        <f t="shared" ref="R155:R157" si="234">I155+K155+N155+Q155</f>
        <v>4408.53</v>
      </c>
      <c r="S155" s="14">
        <f t="shared" ref="S155:S157" si="235">L155+M155+O155</f>
        <v>7363.2</v>
      </c>
      <c r="T155" s="14">
        <f t="shared" ref="T155:T157" si="236">H155-R155</f>
        <v>43591.47</v>
      </c>
    </row>
    <row r="156" spans="1:20" s="16" customFormat="1" ht="24.95" customHeight="1">
      <c r="A156" s="9">
        <v>124</v>
      </c>
      <c r="B156" s="12" t="s">
        <v>200</v>
      </c>
      <c r="C156" s="8" t="s">
        <v>66</v>
      </c>
      <c r="D156" s="9" t="s">
        <v>31</v>
      </c>
      <c r="E156" s="9" t="s">
        <v>32</v>
      </c>
      <c r="F156" s="13">
        <v>44927</v>
      </c>
      <c r="G156" s="13">
        <v>45108</v>
      </c>
      <c r="H156" s="14">
        <v>55000</v>
      </c>
      <c r="I156" s="14">
        <v>2559.6799999999998</v>
      </c>
      <c r="J156" s="14">
        <v>0</v>
      </c>
      <c r="K156" s="14">
        <f t="shared" ref="K156:K157" si="237">H156*2.87%</f>
        <v>1578.5</v>
      </c>
      <c r="L156" s="14">
        <f t="shared" ref="L156:L157" si="238">H156*7.1%</f>
        <v>3905</v>
      </c>
      <c r="M156" s="36">
        <f t="shared" si="230"/>
        <v>632.5</v>
      </c>
      <c r="N156" s="14">
        <f t="shared" ref="N156:N157" si="239">H156*3.04%</f>
        <v>1672</v>
      </c>
      <c r="O156" s="14">
        <f t="shared" si="231"/>
        <v>3899.5</v>
      </c>
      <c r="P156" s="14">
        <f t="shared" si="232"/>
        <v>11687.5</v>
      </c>
      <c r="Q156" s="14">
        <f t="shared" si="233"/>
        <v>0</v>
      </c>
      <c r="R156" s="14">
        <f t="shared" si="234"/>
        <v>5810.18</v>
      </c>
      <c r="S156" s="14">
        <f t="shared" si="235"/>
        <v>8437</v>
      </c>
      <c r="T156" s="14">
        <f t="shared" si="236"/>
        <v>49189.82</v>
      </c>
    </row>
    <row r="157" spans="1:20" s="16" customFormat="1" ht="24.95" customHeight="1">
      <c r="A157" s="9">
        <v>125</v>
      </c>
      <c r="B157" s="12" t="s">
        <v>201</v>
      </c>
      <c r="C157" s="8" t="s">
        <v>66</v>
      </c>
      <c r="D157" s="9" t="s">
        <v>31</v>
      </c>
      <c r="E157" s="9" t="s">
        <v>35</v>
      </c>
      <c r="F157" s="13">
        <v>44896</v>
      </c>
      <c r="G157" s="13">
        <v>45078</v>
      </c>
      <c r="H157" s="14">
        <v>70000</v>
      </c>
      <c r="I157" s="14">
        <v>5368.48</v>
      </c>
      <c r="J157" s="14">
        <v>0</v>
      </c>
      <c r="K157" s="14">
        <f t="shared" si="237"/>
        <v>2009</v>
      </c>
      <c r="L157" s="14">
        <f t="shared" si="238"/>
        <v>4970</v>
      </c>
      <c r="M157" s="66">
        <v>805</v>
      </c>
      <c r="N157" s="14">
        <f t="shared" si="239"/>
        <v>2128</v>
      </c>
      <c r="O157" s="14">
        <f t="shared" si="231"/>
        <v>4963</v>
      </c>
      <c r="P157" s="14">
        <f t="shared" si="232"/>
        <v>14875</v>
      </c>
      <c r="Q157" s="14">
        <v>0</v>
      </c>
      <c r="R157" s="14">
        <f t="shared" si="234"/>
        <v>9505.48</v>
      </c>
      <c r="S157" s="14">
        <f t="shared" si="235"/>
        <v>10738</v>
      </c>
      <c r="T157" s="14">
        <f t="shared" si="236"/>
        <v>60494.52</v>
      </c>
    </row>
    <row r="158" spans="1:20" s="16" customFormat="1" ht="24.95" customHeight="1">
      <c r="A158" s="9">
        <v>126</v>
      </c>
      <c r="B158" s="12" t="s">
        <v>202</v>
      </c>
      <c r="C158" s="8" t="s">
        <v>180</v>
      </c>
      <c r="D158" s="9" t="s">
        <v>31</v>
      </c>
      <c r="E158" s="9" t="s">
        <v>32</v>
      </c>
      <c r="F158" s="13">
        <v>44896</v>
      </c>
      <c r="G158" s="13">
        <v>45078</v>
      </c>
      <c r="H158" s="14">
        <v>48000</v>
      </c>
      <c r="I158" s="14">
        <v>1571.73</v>
      </c>
      <c r="J158" s="14">
        <v>0</v>
      </c>
      <c r="K158" s="14">
        <v>1377.6</v>
      </c>
      <c r="L158" s="14">
        <v>3408</v>
      </c>
      <c r="M158" s="36">
        <f t="shared" ref="M158:M166" si="240">H158*1.15%</f>
        <v>552</v>
      </c>
      <c r="N158" s="14">
        <v>1459.2</v>
      </c>
      <c r="O158" s="14">
        <f t="shared" ref="O158" si="241">H158*7.09%</f>
        <v>3403.2</v>
      </c>
      <c r="P158" s="14">
        <f t="shared" ref="P158" si="242">K158+L158+M158+N158+O158</f>
        <v>10200</v>
      </c>
      <c r="Q158" s="14">
        <f t="shared" ref="Q158" si="243">J158</f>
        <v>0</v>
      </c>
      <c r="R158" s="14">
        <f t="shared" ref="R158" si="244">I158+K158+N158+Q158</f>
        <v>4408.53</v>
      </c>
      <c r="S158" s="14">
        <f t="shared" ref="S158" si="245">L158+M158+O158</f>
        <v>7363.2</v>
      </c>
      <c r="T158" s="14">
        <f t="shared" ref="T158" si="246">H158-R158</f>
        <v>43591.47</v>
      </c>
    </row>
    <row r="159" spans="1:20" s="16" customFormat="1" ht="24.95" customHeight="1">
      <c r="A159" s="9">
        <v>127</v>
      </c>
      <c r="B159" s="12" t="s">
        <v>203</v>
      </c>
      <c r="C159" s="8" t="s">
        <v>180</v>
      </c>
      <c r="D159" s="9" t="s">
        <v>31</v>
      </c>
      <c r="E159" s="9" t="s">
        <v>32</v>
      </c>
      <c r="F159" s="13">
        <v>44896</v>
      </c>
      <c r="G159" s="13">
        <v>45078</v>
      </c>
      <c r="H159" s="14">
        <v>48000</v>
      </c>
      <c r="I159" s="14">
        <v>1571.73</v>
      </c>
      <c r="J159" s="14">
        <v>0</v>
      </c>
      <c r="K159" s="14">
        <v>1377.6</v>
      </c>
      <c r="L159" s="14">
        <v>3408</v>
      </c>
      <c r="M159" s="36">
        <f t="shared" si="240"/>
        <v>552</v>
      </c>
      <c r="N159" s="14">
        <v>1459.2</v>
      </c>
      <c r="O159" s="14">
        <f t="shared" ref="O159" si="247">H159*7.09%</f>
        <v>3403.2</v>
      </c>
      <c r="P159" s="14">
        <f t="shared" ref="P159" si="248">K159+L159+M159+N159+O159</f>
        <v>10200</v>
      </c>
      <c r="Q159" s="14">
        <f t="shared" ref="Q159" si="249">J159</f>
        <v>0</v>
      </c>
      <c r="R159" s="14">
        <f t="shared" ref="R159" si="250">I159+K159+N159+Q159</f>
        <v>4408.53</v>
      </c>
      <c r="S159" s="14">
        <f t="shared" ref="S159" si="251">L159+M159+O159</f>
        <v>7363.2</v>
      </c>
      <c r="T159" s="14">
        <f t="shared" ref="T159" si="252">H159-R159</f>
        <v>43591.47</v>
      </c>
    </row>
    <row r="160" spans="1:20" s="16" customFormat="1" ht="24.95" customHeight="1">
      <c r="A160" s="9">
        <v>128</v>
      </c>
      <c r="B160" s="12" t="s">
        <v>204</v>
      </c>
      <c r="C160" s="8" t="s">
        <v>180</v>
      </c>
      <c r="D160" s="9" t="s">
        <v>31</v>
      </c>
      <c r="E160" s="9" t="s">
        <v>32</v>
      </c>
      <c r="F160" s="13">
        <v>44896</v>
      </c>
      <c r="G160" s="13">
        <v>45078</v>
      </c>
      <c r="H160" s="14">
        <v>48000</v>
      </c>
      <c r="I160" s="14">
        <v>1571.73</v>
      </c>
      <c r="J160" s="14">
        <v>0</v>
      </c>
      <c r="K160" s="14">
        <v>1377.6</v>
      </c>
      <c r="L160" s="14">
        <v>3408</v>
      </c>
      <c r="M160" s="36">
        <f t="shared" si="240"/>
        <v>552</v>
      </c>
      <c r="N160" s="14">
        <v>1459.2</v>
      </c>
      <c r="O160" s="14">
        <f t="shared" ref="O160:O162" si="253">H160*7.09%</f>
        <v>3403.2</v>
      </c>
      <c r="P160" s="14">
        <f t="shared" ref="P160:P162" si="254">K160+L160+M160+N160+O160</f>
        <v>10200</v>
      </c>
      <c r="Q160" s="14">
        <f t="shared" ref="Q160:Q162" si="255">J160</f>
        <v>0</v>
      </c>
      <c r="R160" s="14">
        <f t="shared" ref="R160:R162" si="256">I160+K160+N160+Q160</f>
        <v>4408.53</v>
      </c>
      <c r="S160" s="14">
        <f t="shared" ref="S160:S162" si="257">L160+M160+O160</f>
        <v>7363.2</v>
      </c>
      <c r="T160" s="14">
        <f t="shared" ref="T160:T162" si="258">H160-R160</f>
        <v>43591.47</v>
      </c>
    </row>
    <row r="161" spans="1:20" s="16" customFormat="1" ht="24.95" customHeight="1">
      <c r="A161" s="9">
        <v>129</v>
      </c>
      <c r="B161" s="12" t="s">
        <v>205</v>
      </c>
      <c r="C161" s="8" t="s">
        <v>66</v>
      </c>
      <c r="D161" s="9" t="s">
        <v>31</v>
      </c>
      <c r="E161" s="9" t="s">
        <v>32</v>
      </c>
      <c r="F161" s="13">
        <v>44927</v>
      </c>
      <c r="G161" s="13">
        <v>45108</v>
      </c>
      <c r="H161" s="14">
        <v>55000</v>
      </c>
      <c r="I161" s="14">
        <v>2559.6799999999998</v>
      </c>
      <c r="J161" s="14">
        <v>0</v>
      </c>
      <c r="K161" s="14">
        <f t="shared" ref="K161" si="259">H161*2.87%</f>
        <v>1578.5</v>
      </c>
      <c r="L161" s="14">
        <f t="shared" ref="L161" si="260">H161*7.1%</f>
        <v>3905</v>
      </c>
      <c r="M161" s="36">
        <f t="shared" si="240"/>
        <v>632.5</v>
      </c>
      <c r="N161" s="14">
        <f t="shared" ref="N161" si="261">H161*3.04%</f>
        <v>1672</v>
      </c>
      <c r="O161" s="14">
        <f t="shared" si="253"/>
        <v>3899.5</v>
      </c>
      <c r="P161" s="14">
        <f t="shared" si="254"/>
        <v>11687.5</v>
      </c>
      <c r="Q161" s="14">
        <f t="shared" si="255"/>
        <v>0</v>
      </c>
      <c r="R161" s="14">
        <f t="shared" si="256"/>
        <v>5810.18</v>
      </c>
      <c r="S161" s="14">
        <f t="shared" si="257"/>
        <v>8437</v>
      </c>
      <c r="T161" s="14">
        <f t="shared" si="258"/>
        <v>49189.82</v>
      </c>
    </row>
    <row r="162" spans="1:20" s="16" customFormat="1" ht="24.95" customHeight="1">
      <c r="A162" s="9">
        <v>130</v>
      </c>
      <c r="B162" s="12" t="s">
        <v>206</v>
      </c>
      <c r="C162" s="8" t="s">
        <v>180</v>
      </c>
      <c r="D162" s="9" t="s">
        <v>31</v>
      </c>
      <c r="E162" s="9" t="s">
        <v>35</v>
      </c>
      <c r="F162" s="13">
        <v>44896</v>
      </c>
      <c r="G162" s="13">
        <v>45078</v>
      </c>
      <c r="H162" s="14">
        <v>48000</v>
      </c>
      <c r="I162" s="14">
        <v>1571.73</v>
      </c>
      <c r="J162" s="14">
        <v>0</v>
      </c>
      <c r="K162" s="14">
        <v>1377.6</v>
      </c>
      <c r="L162" s="14">
        <v>3408</v>
      </c>
      <c r="M162" s="36">
        <f t="shared" si="240"/>
        <v>552</v>
      </c>
      <c r="N162" s="14">
        <v>1459.2</v>
      </c>
      <c r="O162" s="14">
        <f t="shared" si="253"/>
        <v>3403.2</v>
      </c>
      <c r="P162" s="14">
        <f t="shared" si="254"/>
        <v>10200</v>
      </c>
      <c r="Q162" s="14">
        <f t="shared" si="255"/>
        <v>0</v>
      </c>
      <c r="R162" s="14">
        <f t="shared" si="256"/>
        <v>4408.53</v>
      </c>
      <c r="S162" s="14">
        <f t="shared" si="257"/>
        <v>7363.2</v>
      </c>
      <c r="T162" s="14">
        <f t="shared" si="258"/>
        <v>43591.47</v>
      </c>
    </row>
    <row r="163" spans="1:20" s="16" customFormat="1" ht="24.95" customHeight="1">
      <c r="A163" s="9">
        <v>131</v>
      </c>
      <c r="B163" s="12" t="s">
        <v>207</v>
      </c>
      <c r="C163" s="8" t="s">
        <v>180</v>
      </c>
      <c r="D163" s="9" t="s">
        <v>31</v>
      </c>
      <c r="E163" s="9" t="s">
        <v>32</v>
      </c>
      <c r="F163" s="13">
        <v>44896</v>
      </c>
      <c r="G163" s="13">
        <v>45078</v>
      </c>
      <c r="H163" s="14">
        <v>48000</v>
      </c>
      <c r="I163" s="14">
        <v>1571.73</v>
      </c>
      <c r="J163" s="14">
        <v>0</v>
      </c>
      <c r="K163" s="14">
        <v>1377.6</v>
      </c>
      <c r="L163" s="14">
        <v>3408</v>
      </c>
      <c r="M163" s="36">
        <f t="shared" si="240"/>
        <v>552</v>
      </c>
      <c r="N163" s="14">
        <v>1459.2</v>
      </c>
      <c r="O163" s="14">
        <f t="shared" ref="O163:O168" si="262">H163*7.09%</f>
        <v>3403.2</v>
      </c>
      <c r="P163" s="14">
        <f t="shared" ref="P163:P168" si="263">K163+L163+M163+N163+O163</f>
        <v>10200</v>
      </c>
      <c r="Q163" s="14">
        <f t="shared" ref="Q163:Q166" si="264">J163</f>
        <v>0</v>
      </c>
      <c r="R163" s="14">
        <f t="shared" ref="R163:R168" si="265">I163+K163+N163+Q163</f>
        <v>4408.53</v>
      </c>
      <c r="S163" s="14">
        <f t="shared" ref="S163:S168" si="266">L163+M163+O163</f>
        <v>7363.2</v>
      </c>
      <c r="T163" s="14">
        <f t="shared" ref="T163:T168" si="267">H163-R163</f>
        <v>43591.47</v>
      </c>
    </row>
    <row r="164" spans="1:20" s="16" customFormat="1" ht="24.95" customHeight="1">
      <c r="A164" s="9">
        <v>132</v>
      </c>
      <c r="B164" s="12" t="s">
        <v>208</v>
      </c>
      <c r="C164" s="8" t="s">
        <v>180</v>
      </c>
      <c r="D164" s="9" t="s">
        <v>31</v>
      </c>
      <c r="E164" s="9" t="s">
        <v>35</v>
      </c>
      <c r="F164" s="13">
        <v>44896</v>
      </c>
      <c r="G164" s="13">
        <v>45078</v>
      </c>
      <c r="H164" s="14">
        <v>48000</v>
      </c>
      <c r="I164" s="14">
        <v>1571.73</v>
      </c>
      <c r="J164" s="14">
        <v>0</v>
      </c>
      <c r="K164" s="14">
        <v>1377.6</v>
      </c>
      <c r="L164" s="14">
        <v>3408</v>
      </c>
      <c r="M164" s="36">
        <f t="shared" si="240"/>
        <v>552</v>
      </c>
      <c r="N164" s="14">
        <v>1459.2</v>
      </c>
      <c r="O164" s="14">
        <f t="shared" si="262"/>
        <v>3403.2</v>
      </c>
      <c r="P164" s="14">
        <f t="shared" si="263"/>
        <v>10200</v>
      </c>
      <c r="Q164" s="14">
        <f t="shared" si="264"/>
        <v>0</v>
      </c>
      <c r="R164" s="14">
        <f t="shared" si="265"/>
        <v>4408.53</v>
      </c>
      <c r="S164" s="14">
        <f t="shared" si="266"/>
        <v>7363.2</v>
      </c>
      <c r="T164" s="14">
        <f t="shared" si="267"/>
        <v>43591.47</v>
      </c>
    </row>
    <row r="165" spans="1:20" s="16" customFormat="1" ht="24.95" customHeight="1">
      <c r="A165" s="9">
        <v>133</v>
      </c>
      <c r="B165" s="52" t="s">
        <v>209</v>
      </c>
      <c r="C165" s="8" t="s">
        <v>66</v>
      </c>
      <c r="D165" s="9" t="s">
        <v>31</v>
      </c>
      <c r="E165" s="9" t="s">
        <v>32</v>
      </c>
      <c r="F165" s="13">
        <v>45033</v>
      </c>
      <c r="G165" s="13">
        <v>45216</v>
      </c>
      <c r="H165" s="14">
        <v>60000</v>
      </c>
      <c r="I165" s="14">
        <v>3486.68</v>
      </c>
      <c r="J165" s="14">
        <v>0</v>
      </c>
      <c r="K165" s="14">
        <v>1722</v>
      </c>
      <c r="L165" s="14">
        <v>4260</v>
      </c>
      <c r="M165" s="36">
        <f t="shared" si="240"/>
        <v>690</v>
      </c>
      <c r="N165" s="14">
        <v>1824</v>
      </c>
      <c r="O165" s="14">
        <f t="shared" si="262"/>
        <v>4254</v>
      </c>
      <c r="P165" s="14">
        <f t="shared" si="263"/>
        <v>12750</v>
      </c>
      <c r="Q165" s="14">
        <f t="shared" si="264"/>
        <v>0</v>
      </c>
      <c r="R165" s="14">
        <f t="shared" si="265"/>
        <v>7032.68</v>
      </c>
      <c r="S165" s="14">
        <f t="shared" si="266"/>
        <v>9204</v>
      </c>
      <c r="T165" s="14">
        <f t="shared" si="267"/>
        <v>52967.32</v>
      </c>
    </row>
    <row r="166" spans="1:20" s="16" customFormat="1" ht="24.95" customHeight="1">
      <c r="A166" s="9">
        <v>134</v>
      </c>
      <c r="B166" s="52" t="s">
        <v>210</v>
      </c>
      <c r="C166" s="8" t="s">
        <v>66</v>
      </c>
      <c r="D166" s="9" t="s">
        <v>31</v>
      </c>
      <c r="E166" s="9" t="s">
        <v>32</v>
      </c>
      <c r="F166" s="13">
        <v>45047</v>
      </c>
      <c r="G166" s="13">
        <v>45231</v>
      </c>
      <c r="H166" s="14">
        <v>55000</v>
      </c>
      <c r="I166" s="14">
        <v>2559.6799999999998</v>
      </c>
      <c r="J166" s="14">
        <v>0</v>
      </c>
      <c r="K166" s="14">
        <f t="shared" ref="K166:K167" si="268">H166*2.87%</f>
        <v>1578.5</v>
      </c>
      <c r="L166" s="14">
        <f t="shared" ref="L166:L167" si="269">H166*7.1%</f>
        <v>3905</v>
      </c>
      <c r="M166" s="36">
        <f t="shared" si="240"/>
        <v>632.5</v>
      </c>
      <c r="N166" s="14">
        <f t="shared" ref="N166:N167" si="270">H166*3.04%</f>
        <v>1672</v>
      </c>
      <c r="O166" s="14">
        <f t="shared" si="262"/>
        <v>3899.5</v>
      </c>
      <c r="P166" s="14">
        <f t="shared" si="263"/>
        <v>11687.5</v>
      </c>
      <c r="Q166" s="14">
        <f t="shared" si="264"/>
        <v>0</v>
      </c>
      <c r="R166" s="14">
        <f t="shared" si="265"/>
        <v>5810.18</v>
      </c>
      <c r="S166" s="14">
        <f t="shared" si="266"/>
        <v>8437</v>
      </c>
      <c r="T166" s="14">
        <f t="shared" si="267"/>
        <v>49189.82</v>
      </c>
    </row>
    <row r="167" spans="1:20" s="16" customFormat="1" ht="24.95" customHeight="1">
      <c r="A167" s="9">
        <v>135</v>
      </c>
      <c r="B167" s="52" t="s">
        <v>211</v>
      </c>
      <c r="C167" s="8" t="s">
        <v>66</v>
      </c>
      <c r="D167" s="9" t="s">
        <v>31</v>
      </c>
      <c r="E167" s="9" t="s">
        <v>32</v>
      </c>
      <c r="F167" s="13">
        <v>45047</v>
      </c>
      <c r="G167" s="13">
        <v>45231</v>
      </c>
      <c r="H167" s="14">
        <v>80000</v>
      </c>
      <c r="I167" s="14">
        <v>7400.87</v>
      </c>
      <c r="J167" s="14">
        <v>0</v>
      </c>
      <c r="K167" s="14">
        <f t="shared" si="268"/>
        <v>2296</v>
      </c>
      <c r="L167" s="14">
        <f t="shared" si="269"/>
        <v>5680</v>
      </c>
      <c r="M167" s="66">
        <v>860.29</v>
      </c>
      <c r="N167" s="14">
        <f t="shared" si="270"/>
        <v>2432</v>
      </c>
      <c r="O167" s="14">
        <f t="shared" si="262"/>
        <v>5672</v>
      </c>
      <c r="P167" s="14">
        <f t="shared" si="263"/>
        <v>16940.29</v>
      </c>
      <c r="Q167" s="14">
        <v>0</v>
      </c>
      <c r="R167" s="14">
        <f t="shared" si="265"/>
        <v>12128.87</v>
      </c>
      <c r="S167" s="14">
        <f t="shared" si="266"/>
        <v>12212.29</v>
      </c>
      <c r="T167" s="14">
        <f t="shared" si="267"/>
        <v>67871.13</v>
      </c>
    </row>
    <row r="168" spans="1:20" s="16" customFormat="1" ht="24.95" customHeight="1">
      <c r="A168" s="9">
        <v>136</v>
      </c>
      <c r="B168" s="52" t="s">
        <v>212</v>
      </c>
      <c r="C168" s="8" t="s">
        <v>180</v>
      </c>
      <c r="D168" s="9" t="s">
        <v>31</v>
      </c>
      <c r="E168" s="9" t="s">
        <v>32</v>
      </c>
      <c r="F168" s="13">
        <v>45047</v>
      </c>
      <c r="G168" s="13">
        <v>45231</v>
      </c>
      <c r="H168" s="14">
        <v>35000</v>
      </c>
      <c r="I168" s="14">
        <v>0</v>
      </c>
      <c r="J168" s="14">
        <v>0</v>
      </c>
      <c r="K168" s="14">
        <f>H168*2.87%</f>
        <v>1004.5</v>
      </c>
      <c r="L168" s="14">
        <f>H168*7.1%</f>
        <v>2485</v>
      </c>
      <c r="M168" s="36">
        <f t="shared" ref="M168:M169" si="271">H168*1.15%</f>
        <v>402.5</v>
      </c>
      <c r="N168" s="14">
        <f>H168*3.04%</f>
        <v>1064</v>
      </c>
      <c r="O168" s="14">
        <f t="shared" si="262"/>
        <v>2481.5</v>
      </c>
      <c r="P168" s="14">
        <f t="shared" si="263"/>
        <v>7437.5</v>
      </c>
      <c r="Q168" s="14">
        <v>4696</v>
      </c>
      <c r="R168" s="14">
        <f t="shared" si="265"/>
        <v>6764.5</v>
      </c>
      <c r="S168" s="14">
        <f t="shared" si="266"/>
        <v>5369</v>
      </c>
      <c r="T168" s="14">
        <f t="shared" si="267"/>
        <v>28235.5</v>
      </c>
    </row>
    <row r="169" spans="1:20" s="16" customFormat="1" ht="24.95" customHeight="1">
      <c r="A169" s="9">
        <v>137</v>
      </c>
      <c r="B169" s="52" t="s">
        <v>213</v>
      </c>
      <c r="C169" s="8" t="s">
        <v>180</v>
      </c>
      <c r="D169" s="9" t="s">
        <v>31</v>
      </c>
      <c r="E169" s="9" t="s">
        <v>32</v>
      </c>
      <c r="F169" s="13">
        <v>45033</v>
      </c>
      <c r="G169" s="13">
        <v>45216</v>
      </c>
      <c r="H169" s="14">
        <v>48000</v>
      </c>
      <c r="I169" s="14">
        <v>1571.73</v>
      </c>
      <c r="J169" s="14">
        <v>0</v>
      </c>
      <c r="K169" s="14">
        <v>1377.6</v>
      </c>
      <c r="L169" s="14">
        <v>3408</v>
      </c>
      <c r="M169" s="36">
        <f t="shared" si="271"/>
        <v>552</v>
      </c>
      <c r="N169" s="14">
        <v>1459.2</v>
      </c>
      <c r="O169" s="14">
        <f t="shared" ref="O169" si="272">H169*7.09%</f>
        <v>3403.2</v>
      </c>
      <c r="P169" s="14">
        <f t="shared" ref="P169:P172" si="273">K169+L169+M169+N169+O169</f>
        <v>10200</v>
      </c>
      <c r="Q169" s="14">
        <f t="shared" ref="Q169:Q172" si="274">J169</f>
        <v>0</v>
      </c>
      <c r="R169" s="14">
        <f t="shared" ref="R169:R172" si="275">I169+K169+N169+Q169</f>
        <v>4408.53</v>
      </c>
      <c r="S169" s="14">
        <f t="shared" ref="S169:S172" si="276">L169+M169+O169</f>
        <v>7363.2</v>
      </c>
      <c r="T169" s="14">
        <f t="shared" ref="T169:T172" si="277">H169-R169</f>
        <v>43591.47</v>
      </c>
    </row>
    <row r="170" spans="1:20" s="16" customFormat="1" ht="24.95" customHeight="1">
      <c r="A170" s="9">
        <v>138</v>
      </c>
      <c r="B170" s="52" t="s">
        <v>214</v>
      </c>
      <c r="C170" s="8" t="s">
        <v>66</v>
      </c>
      <c r="D170" s="9" t="s">
        <v>31</v>
      </c>
      <c r="E170" s="9" t="s">
        <v>35</v>
      </c>
      <c r="F170" s="13">
        <v>45060</v>
      </c>
      <c r="G170" s="13">
        <v>45244</v>
      </c>
      <c r="H170" s="14">
        <v>90000</v>
      </c>
      <c r="I170" s="14">
        <v>9753.1200000000008</v>
      </c>
      <c r="J170" s="14">
        <v>0</v>
      </c>
      <c r="K170" s="14">
        <f>H170*2.87%</f>
        <v>2583</v>
      </c>
      <c r="L170" s="14">
        <f>H170*7.1%</f>
        <v>6390</v>
      </c>
      <c r="M170" s="66">
        <v>860.29</v>
      </c>
      <c r="N170" s="14">
        <f>H170*3.04%</f>
        <v>2736</v>
      </c>
      <c r="O170" s="14">
        <f>H170*7.09%</f>
        <v>6381</v>
      </c>
      <c r="P170" s="14">
        <f t="shared" si="273"/>
        <v>18950.29</v>
      </c>
      <c r="Q170" s="14">
        <v>11246</v>
      </c>
      <c r="R170" s="14">
        <f t="shared" si="275"/>
        <v>26318.12</v>
      </c>
      <c r="S170" s="14">
        <f t="shared" si="276"/>
        <v>13631.29</v>
      </c>
      <c r="T170" s="14">
        <f t="shared" si="277"/>
        <v>63681.88</v>
      </c>
    </row>
    <row r="171" spans="1:20" s="16" customFormat="1" ht="24.95" customHeight="1">
      <c r="A171" s="9">
        <v>139</v>
      </c>
      <c r="B171" s="52" t="s">
        <v>215</v>
      </c>
      <c r="C171" s="8" t="s">
        <v>180</v>
      </c>
      <c r="D171" s="9" t="s">
        <v>31</v>
      </c>
      <c r="E171" s="9" t="s">
        <v>32</v>
      </c>
      <c r="F171" s="13">
        <v>44907</v>
      </c>
      <c r="G171" s="13">
        <v>45089</v>
      </c>
      <c r="H171" s="14">
        <v>43000</v>
      </c>
      <c r="I171" s="14">
        <v>866.06</v>
      </c>
      <c r="J171" s="14">
        <v>0</v>
      </c>
      <c r="K171" s="14">
        <f>H171*2.87%</f>
        <v>1234.0999999999999</v>
      </c>
      <c r="L171" s="14">
        <f>H171*7.1%</f>
        <v>3053</v>
      </c>
      <c r="M171" s="36">
        <f t="shared" ref="M171:M172" si="278">H171*1.15%</f>
        <v>494.5</v>
      </c>
      <c r="N171" s="14">
        <f>H171*3.04%</f>
        <v>1307.2</v>
      </c>
      <c r="O171" s="14">
        <f>H171*7.09%</f>
        <v>3048.7</v>
      </c>
      <c r="P171" s="14">
        <f t="shared" si="273"/>
        <v>9137.5</v>
      </c>
      <c r="Q171" s="14">
        <f t="shared" si="274"/>
        <v>0</v>
      </c>
      <c r="R171" s="14">
        <f t="shared" si="275"/>
        <v>3407.36</v>
      </c>
      <c r="S171" s="14">
        <f t="shared" si="276"/>
        <v>6596.2</v>
      </c>
      <c r="T171" s="14">
        <f t="shared" si="277"/>
        <v>39592.639999999999</v>
      </c>
    </row>
    <row r="172" spans="1:20" s="16" customFormat="1" ht="24.95" customHeight="1">
      <c r="A172" s="9">
        <v>140</v>
      </c>
      <c r="B172" s="52" t="s">
        <v>216</v>
      </c>
      <c r="C172" s="8" t="s">
        <v>66</v>
      </c>
      <c r="D172" s="9" t="s">
        <v>31</v>
      </c>
      <c r="E172" s="9" t="s">
        <v>32</v>
      </c>
      <c r="F172" s="13">
        <v>44562</v>
      </c>
      <c r="G172" s="13">
        <v>45108</v>
      </c>
      <c r="H172" s="14">
        <v>55000</v>
      </c>
      <c r="I172" s="14">
        <v>2559.6799999999998</v>
      </c>
      <c r="J172" s="14">
        <v>0</v>
      </c>
      <c r="K172" s="14">
        <f t="shared" ref="K172" si="279">H172*2.87%</f>
        <v>1578.5</v>
      </c>
      <c r="L172" s="14">
        <f t="shared" ref="L172" si="280">H172*7.1%</f>
        <v>3905</v>
      </c>
      <c r="M172" s="36">
        <f t="shared" si="278"/>
        <v>632.5</v>
      </c>
      <c r="N172" s="14">
        <f t="shared" ref="N172" si="281">H172*3.04%</f>
        <v>1672</v>
      </c>
      <c r="O172" s="14">
        <f t="shared" ref="O172" si="282">H172*7.09%</f>
        <v>3899.5</v>
      </c>
      <c r="P172" s="14">
        <f t="shared" si="273"/>
        <v>11687.5</v>
      </c>
      <c r="Q172" s="14">
        <f t="shared" si="274"/>
        <v>0</v>
      </c>
      <c r="R172" s="14">
        <f t="shared" si="275"/>
        <v>5810.18</v>
      </c>
      <c r="S172" s="14">
        <f t="shared" si="276"/>
        <v>8437</v>
      </c>
      <c r="T172" s="14">
        <f t="shared" si="277"/>
        <v>49189.82</v>
      </c>
    </row>
    <row r="173" spans="1:20" s="16" customFormat="1" ht="24.95" customHeight="1">
      <c r="A173" s="9">
        <v>141</v>
      </c>
      <c r="B173" s="12" t="s">
        <v>217</v>
      </c>
      <c r="C173" s="8" t="s">
        <v>218</v>
      </c>
      <c r="D173" s="9" t="s">
        <v>31</v>
      </c>
      <c r="E173" s="18" t="s">
        <v>32</v>
      </c>
      <c r="F173" s="13">
        <v>44986</v>
      </c>
      <c r="G173" s="13">
        <v>45170</v>
      </c>
      <c r="H173" s="14">
        <v>70000</v>
      </c>
      <c r="I173" s="14">
        <v>5052.99</v>
      </c>
      <c r="J173" s="14">
        <v>0</v>
      </c>
      <c r="K173" s="14">
        <f>H173*2.87%</f>
        <v>2009</v>
      </c>
      <c r="L173" s="14">
        <f>H173*7.1%</f>
        <v>4970</v>
      </c>
      <c r="M173" s="66">
        <v>805</v>
      </c>
      <c r="N173" s="14">
        <f>H173*3.04%</f>
        <v>2128</v>
      </c>
      <c r="O173" s="14">
        <f>H173*7.09%</f>
        <v>4963</v>
      </c>
      <c r="P173" s="14">
        <f>K173+L173+M173+N173+O173</f>
        <v>14875</v>
      </c>
      <c r="Q173" s="14">
        <v>6623.45</v>
      </c>
      <c r="R173" s="14">
        <f>I173+K173+N173+Q173</f>
        <v>15813.44</v>
      </c>
      <c r="S173" s="14">
        <f>L173+M173+O173</f>
        <v>10738</v>
      </c>
      <c r="T173" s="14">
        <f>H173-R173</f>
        <v>54186.559999999998</v>
      </c>
    </row>
    <row r="174" spans="1:20" s="16" customFormat="1" ht="24.95" customHeight="1">
      <c r="A174" s="9">
        <v>142</v>
      </c>
      <c r="B174" s="59" t="s">
        <v>219</v>
      </c>
      <c r="C174" s="60" t="s">
        <v>66</v>
      </c>
      <c r="D174" s="61" t="s">
        <v>31</v>
      </c>
      <c r="E174" s="64" t="s">
        <v>32</v>
      </c>
      <c r="F174" s="62">
        <v>44621</v>
      </c>
      <c r="G174" s="62">
        <v>45170</v>
      </c>
      <c r="H174" s="63">
        <v>55000</v>
      </c>
      <c r="I174" s="63">
        <v>2559.6799999999998</v>
      </c>
      <c r="J174" s="63">
        <v>0</v>
      </c>
      <c r="K174" s="63">
        <f t="shared" ref="K174" si="283">H174*2.87%</f>
        <v>1578.5</v>
      </c>
      <c r="L174" s="63">
        <f t="shared" ref="L174" si="284">H174*7.1%</f>
        <v>3905</v>
      </c>
      <c r="M174" s="36">
        <f t="shared" ref="M174:M175" si="285">H174*1.15%</f>
        <v>632.5</v>
      </c>
      <c r="N174" s="63">
        <f t="shared" ref="N174" si="286">H174*3.04%</f>
        <v>1672</v>
      </c>
      <c r="O174" s="63">
        <f t="shared" ref="O174" si="287">H174*7.09%</f>
        <v>3899.5</v>
      </c>
      <c r="P174" s="63">
        <f t="shared" ref="P174" si="288">K174+L174+M174+N174+O174</f>
        <v>11687.5</v>
      </c>
      <c r="Q174" s="63">
        <f t="shared" ref="Q174" si="289">J174</f>
        <v>0</v>
      </c>
      <c r="R174" s="63">
        <f t="shared" ref="R174" si="290">I174+K174+N174+Q174</f>
        <v>5810.18</v>
      </c>
      <c r="S174" s="63">
        <f t="shared" ref="S174" si="291">L174+M174+O174</f>
        <v>8437</v>
      </c>
      <c r="T174" s="63">
        <f t="shared" ref="T174" si="292">H174-R174</f>
        <v>49189.82</v>
      </c>
    </row>
    <row r="175" spans="1:20" s="16" customFormat="1" ht="24.95" customHeight="1">
      <c r="A175" s="9">
        <v>143</v>
      </c>
      <c r="B175" s="12" t="s">
        <v>220</v>
      </c>
      <c r="C175" s="8" t="s">
        <v>221</v>
      </c>
      <c r="D175" s="9" t="s">
        <v>31</v>
      </c>
      <c r="E175" s="18" t="s">
        <v>32</v>
      </c>
      <c r="F175" s="13">
        <v>45017</v>
      </c>
      <c r="G175" s="13">
        <v>45200</v>
      </c>
      <c r="H175" s="14">
        <v>40000</v>
      </c>
      <c r="I175" s="14">
        <v>442.65</v>
      </c>
      <c r="J175" s="14">
        <v>0</v>
      </c>
      <c r="K175" s="14">
        <v>1148</v>
      </c>
      <c r="L175" s="14">
        <v>2840</v>
      </c>
      <c r="M175" s="36">
        <f t="shared" si="285"/>
        <v>460</v>
      </c>
      <c r="N175" s="14">
        <v>1216</v>
      </c>
      <c r="O175" s="14">
        <f t="shared" si="202"/>
        <v>2836</v>
      </c>
      <c r="P175" s="14">
        <f t="shared" si="196"/>
        <v>8500</v>
      </c>
      <c r="Q175" s="14">
        <v>8987.51</v>
      </c>
      <c r="R175" s="14">
        <f t="shared" si="198"/>
        <v>11794.16</v>
      </c>
      <c r="S175" s="14">
        <f t="shared" si="199"/>
        <v>6136</v>
      </c>
      <c r="T175" s="14">
        <f t="shared" si="200"/>
        <v>28205.84</v>
      </c>
    </row>
    <row r="176" spans="1:20" s="58" customFormat="1" ht="24.95" customHeight="1">
      <c r="A176" s="38" t="s">
        <v>222</v>
      </c>
      <c r="B176" s="10"/>
      <c r="C176" s="10"/>
      <c r="D176" s="10"/>
      <c r="E176" s="10"/>
      <c r="F176" s="23"/>
      <c r="G176" s="23"/>
      <c r="H176" s="10"/>
      <c r="I176" s="10"/>
      <c r="J176" s="10"/>
      <c r="K176" s="10"/>
      <c r="L176" s="10"/>
      <c r="M176" s="33"/>
      <c r="N176" s="10"/>
      <c r="O176" s="10"/>
      <c r="P176" s="10"/>
      <c r="Q176" s="10"/>
      <c r="R176" s="10"/>
      <c r="S176" s="10"/>
      <c r="T176" s="10"/>
    </row>
    <row r="177" spans="1:20" s="16" customFormat="1" ht="24.95" customHeight="1">
      <c r="A177" s="9">
        <v>144</v>
      </c>
      <c r="B177" s="52" t="s">
        <v>223</v>
      </c>
      <c r="C177" s="8" t="s">
        <v>224</v>
      </c>
      <c r="D177" s="9" t="s">
        <v>31</v>
      </c>
      <c r="E177" s="9" t="s">
        <v>32</v>
      </c>
      <c r="F177" s="13">
        <v>45017</v>
      </c>
      <c r="G177" s="13">
        <v>45200</v>
      </c>
      <c r="H177" s="14">
        <v>170000</v>
      </c>
      <c r="I177" s="14">
        <v>19766.64</v>
      </c>
      <c r="J177" s="14">
        <v>0</v>
      </c>
      <c r="K177" s="14">
        <v>4879</v>
      </c>
      <c r="L177" s="14">
        <v>12070</v>
      </c>
      <c r="M177" s="66">
        <v>860.29</v>
      </c>
      <c r="N177" s="14">
        <v>5168</v>
      </c>
      <c r="O177" s="15">
        <v>12053</v>
      </c>
      <c r="P177" s="14">
        <f>K177+L177+M177+N177+O177</f>
        <v>35030.29</v>
      </c>
      <c r="Q177" s="14">
        <v>49019.91</v>
      </c>
      <c r="R177" s="14">
        <f>I177+K177+N177+Q177</f>
        <v>78833.55</v>
      </c>
      <c r="S177" s="14">
        <f>L177+M177+O177</f>
        <v>24983.29</v>
      </c>
      <c r="T177" s="14">
        <f>H177-R177</f>
        <v>91166.45</v>
      </c>
    </row>
    <row r="178" spans="1:20" s="58" customFormat="1" ht="24.95" customHeight="1">
      <c r="A178" s="38" t="s">
        <v>225</v>
      </c>
      <c r="B178" s="10"/>
      <c r="C178" s="10"/>
      <c r="D178" s="10"/>
      <c r="E178" s="10"/>
      <c r="F178" s="23"/>
      <c r="G178" s="23"/>
      <c r="H178" s="10"/>
      <c r="I178" s="10"/>
      <c r="J178" s="10"/>
      <c r="K178" s="10"/>
      <c r="L178" s="10"/>
      <c r="M178" s="33"/>
      <c r="N178" s="10"/>
      <c r="O178" s="10"/>
      <c r="P178" s="10"/>
      <c r="Q178" s="10"/>
      <c r="R178" s="10"/>
      <c r="S178" s="10"/>
      <c r="T178" s="10"/>
    </row>
    <row r="179" spans="1:20" s="16" customFormat="1" ht="24.95" customHeight="1">
      <c r="A179" s="9">
        <v>145</v>
      </c>
      <c r="B179" s="12" t="s">
        <v>226</v>
      </c>
      <c r="C179" s="8" t="s">
        <v>40</v>
      </c>
      <c r="D179" s="9" t="s">
        <v>31</v>
      </c>
      <c r="E179" s="9" t="s">
        <v>35</v>
      </c>
      <c r="F179" s="13">
        <v>44927</v>
      </c>
      <c r="G179" s="13">
        <v>45108</v>
      </c>
      <c r="H179" s="14">
        <v>130000</v>
      </c>
      <c r="I179" s="14">
        <v>19162.12</v>
      </c>
      <c r="J179" s="14">
        <v>0</v>
      </c>
      <c r="K179" s="14">
        <f t="shared" ref="K179" si="293">H179*2.87%</f>
        <v>3731</v>
      </c>
      <c r="L179" s="14">
        <f t="shared" ref="L179" si="294">H179*7.1%</f>
        <v>9230</v>
      </c>
      <c r="M179" s="66">
        <v>860.29</v>
      </c>
      <c r="N179" s="14">
        <f t="shared" ref="N179" si="295">H179*3.04%</f>
        <v>3952</v>
      </c>
      <c r="O179" s="14">
        <f t="shared" ref="O179" si="296">H179*7.09%</f>
        <v>9217</v>
      </c>
      <c r="P179" s="14">
        <f t="shared" ref="P179" si="297">K179+L179+M179+N179+O179</f>
        <v>26990.29</v>
      </c>
      <c r="Q179" s="14">
        <f t="shared" ref="Q179" si="298">J179</f>
        <v>0</v>
      </c>
      <c r="R179" s="14">
        <f t="shared" ref="R179" si="299">I179+K179+N179+Q179</f>
        <v>26845.119999999999</v>
      </c>
      <c r="S179" s="14">
        <f t="shared" ref="S179" si="300">L179+M179+O179</f>
        <v>19307.29</v>
      </c>
      <c r="T179" s="14">
        <f t="shared" ref="T179" si="301">H179-R179</f>
        <v>103154.88</v>
      </c>
    </row>
    <row r="180" spans="1:20" s="57" customFormat="1" ht="24.95" customHeight="1">
      <c r="A180" s="24" t="s">
        <v>227</v>
      </c>
      <c r="B180" s="10"/>
      <c r="C180" s="10"/>
      <c r="D180" s="10"/>
      <c r="E180" s="10"/>
      <c r="F180" s="23"/>
      <c r="G180" s="23"/>
      <c r="H180" s="10"/>
      <c r="I180" s="10"/>
      <c r="J180" s="10"/>
      <c r="K180" s="10"/>
      <c r="L180" s="10"/>
      <c r="M180" s="33"/>
      <c r="N180" s="10"/>
      <c r="O180" s="10"/>
      <c r="P180" s="10"/>
      <c r="Q180" s="10"/>
      <c r="R180" s="10"/>
      <c r="S180" s="10"/>
      <c r="T180" s="10"/>
    </row>
    <row r="181" spans="1:20" s="11" customFormat="1" ht="24.95" customHeight="1">
      <c r="A181" s="9">
        <v>146</v>
      </c>
      <c r="B181" s="12" t="s">
        <v>228</v>
      </c>
      <c r="C181" s="8" t="s">
        <v>229</v>
      </c>
      <c r="D181" s="9" t="s">
        <v>31</v>
      </c>
      <c r="E181" s="9" t="s">
        <v>35</v>
      </c>
      <c r="F181" s="13">
        <v>44911</v>
      </c>
      <c r="G181" s="13">
        <v>45093</v>
      </c>
      <c r="H181" s="14">
        <v>90000</v>
      </c>
      <c r="I181" s="14">
        <v>9753.1200000000008</v>
      </c>
      <c r="J181" s="14">
        <v>0</v>
      </c>
      <c r="K181" s="14">
        <f>H181*2.87%</f>
        <v>2583</v>
      </c>
      <c r="L181" s="14">
        <f>H181*7.1%</f>
        <v>6390</v>
      </c>
      <c r="M181" s="66">
        <v>860.29</v>
      </c>
      <c r="N181" s="14">
        <f>H181*3.04%</f>
        <v>2736</v>
      </c>
      <c r="O181" s="14">
        <f>H181*7.09%</f>
        <v>6381</v>
      </c>
      <c r="P181" s="14">
        <f>K181+L181+M181+N181+O181</f>
        <v>18950.29</v>
      </c>
      <c r="Q181" s="14">
        <f>J181</f>
        <v>0</v>
      </c>
      <c r="R181" s="14">
        <f>I181+K181+N181+Q181</f>
        <v>15072.12</v>
      </c>
      <c r="S181" s="14">
        <f>L181+M181+O181</f>
        <v>13631.29</v>
      </c>
      <c r="T181" s="14">
        <f>H181-R181</f>
        <v>74927.88</v>
      </c>
    </row>
    <row r="182" spans="1:20" s="57" customFormat="1" ht="24.95" customHeight="1">
      <c r="A182" s="24" t="s">
        <v>230</v>
      </c>
      <c r="B182" s="10"/>
      <c r="C182" s="10"/>
      <c r="D182" s="10"/>
      <c r="E182" s="10"/>
      <c r="F182" s="23"/>
      <c r="G182" s="23"/>
      <c r="H182" s="10"/>
      <c r="I182" s="10"/>
      <c r="J182" s="10"/>
      <c r="K182" s="10"/>
      <c r="L182" s="10"/>
      <c r="M182" s="37"/>
      <c r="N182" s="10"/>
      <c r="O182" s="10"/>
      <c r="P182" s="10"/>
      <c r="Q182" s="10"/>
      <c r="R182" s="10"/>
      <c r="S182" s="10"/>
      <c r="T182" s="10"/>
    </row>
    <row r="183" spans="1:20" s="16" customFormat="1" ht="24.95" customHeight="1">
      <c r="A183" s="9">
        <v>147</v>
      </c>
      <c r="B183" s="52" t="s">
        <v>231</v>
      </c>
      <c r="C183" s="8" t="s">
        <v>232</v>
      </c>
      <c r="D183" s="9" t="s">
        <v>31</v>
      </c>
      <c r="E183" s="18" t="s">
        <v>35</v>
      </c>
      <c r="F183" s="13">
        <v>45047</v>
      </c>
      <c r="G183" s="13">
        <v>45231</v>
      </c>
      <c r="H183" s="14">
        <v>90000</v>
      </c>
      <c r="I183" s="14">
        <v>7462.45</v>
      </c>
      <c r="J183" s="14">
        <v>0</v>
      </c>
      <c r="K183" s="14">
        <f>H183*2.87%</f>
        <v>2583</v>
      </c>
      <c r="L183" s="14">
        <f>H183*7.1%</f>
        <v>6390</v>
      </c>
      <c r="M183" s="66">
        <v>860.29</v>
      </c>
      <c r="N183" s="14">
        <f>H183*3.04%</f>
        <v>2736</v>
      </c>
      <c r="O183" s="14">
        <f>H183*7.09%</f>
        <v>6381</v>
      </c>
      <c r="P183" s="14">
        <f>K183+L183+M183+N183+O183</f>
        <v>18950.29</v>
      </c>
      <c r="Q183" s="14">
        <v>25046</v>
      </c>
      <c r="R183" s="14">
        <f>I183+K183+N183+Q183</f>
        <v>37827.449999999997</v>
      </c>
      <c r="S183" s="14">
        <f>L183+M183+O183</f>
        <v>13631.29</v>
      </c>
      <c r="T183" s="14">
        <f>H183-R183</f>
        <v>52172.55</v>
      </c>
    </row>
    <row r="184" spans="1:20" s="16" customFormat="1" ht="24.95" customHeight="1">
      <c r="A184" s="9">
        <v>148</v>
      </c>
      <c r="B184" s="12" t="s">
        <v>233</v>
      </c>
      <c r="C184" s="8" t="s">
        <v>221</v>
      </c>
      <c r="D184" s="9" t="s">
        <v>31</v>
      </c>
      <c r="E184" s="18" t="s">
        <v>32</v>
      </c>
      <c r="F184" s="13">
        <v>45017</v>
      </c>
      <c r="G184" s="13">
        <v>45200</v>
      </c>
      <c r="H184" s="14">
        <v>48000</v>
      </c>
      <c r="I184" s="14">
        <v>1571.73</v>
      </c>
      <c r="J184" s="14">
        <v>0</v>
      </c>
      <c r="K184" s="14">
        <v>1377.6</v>
      </c>
      <c r="L184" s="14">
        <v>3408</v>
      </c>
      <c r="M184" s="36">
        <f t="shared" ref="M184" si="302">H184*1.15%</f>
        <v>552</v>
      </c>
      <c r="N184" s="14">
        <v>1459.2</v>
      </c>
      <c r="O184" s="14">
        <f t="shared" ref="O184" si="303">H184*7.09%</f>
        <v>3403.2</v>
      </c>
      <c r="P184" s="14">
        <f>K184+L184+M184+N184+O184</f>
        <v>10200</v>
      </c>
      <c r="Q184" s="14">
        <f>J184</f>
        <v>0</v>
      </c>
      <c r="R184" s="14">
        <f>I184+K184+N184+Q184</f>
        <v>4408.53</v>
      </c>
      <c r="S184" s="14">
        <f>L184+M184+O184</f>
        <v>7363.2</v>
      </c>
      <c r="T184" s="14">
        <f>H184-R184</f>
        <v>43591.47</v>
      </c>
    </row>
    <row r="185" spans="1:20" s="58" customFormat="1" ht="24.95" customHeight="1">
      <c r="A185" s="24" t="s">
        <v>234</v>
      </c>
      <c r="B185" s="10"/>
      <c r="C185" s="10"/>
      <c r="D185" s="10"/>
      <c r="E185" s="10"/>
      <c r="F185" s="23"/>
      <c r="G185" s="23"/>
      <c r="H185" s="10"/>
      <c r="I185" s="10"/>
      <c r="J185" s="10"/>
      <c r="K185" s="10"/>
      <c r="L185" s="10"/>
      <c r="M185" s="37"/>
      <c r="N185" s="10"/>
      <c r="O185" s="10"/>
      <c r="P185" s="10"/>
      <c r="Q185" s="10"/>
      <c r="R185" s="10"/>
      <c r="S185" s="10"/>
      <c r="T185" s="10"/>
    </row>
    <row r="186" spans="1:20" s="16" customFormat="1" ht="24.95" customHeight="1">
      <c r="A186" s="9">
        <v>149</v>
      </c>
      <c r="B186" s="12" t="s">
        <v>235</v>
      </c>
      <c r="C186" s="8" t="s">
        <v>236</v>
      </c>
      <c r="D186" s="9" t="s">
        <v>31</v>
      </c>
      <c r="E186" s="18" t="s">
        <v>32</v>
      </c>
      <c r="F186" s="13">
        <v>45017</v>
      </c>
      <c r="G186" s="13">
        <v>45200</v>
      </c>
      <c r="H186" s="14">
        <v>110000</v>
      </c>
      <c r="I186" s="14">
        <v>14457.62</v>
      </c>
      <c r="J186" s="14">
        <v>0</v>
      </c>
      <c r="K186" s="14">
        <v>3157</v>
      </c>
      <c r="L186" s="14">
        <v>7810</v>
      </c>
      <c r="M186" s="66">
        <v>860.29</v>
      </c>
      <c r="N186" s="14">
        <v>3344</v>
      </c>
      <c r="O186" s="14">
        <v>7799</v>
      </c>
      <c r="P186" s="14">
        <f>K186+L186+M186+N186+O186</f>
        <v>22970.29</v>
      </c>
      <c r="Q186" s="14">
        <f>J186</f>
        <v>0</v>
      </c>
      <c r="R186" s="14">
        <f>I186+K186+N186+Q186</f>
        <v>20958.62</v>
      </c>
      <c r="S186" s="14">
        <f>L186+M186+O186</f>
        <v>16469.29</v>
      </c>
      <c r="T186" s="14">
        <f>H186-R186</f>
        <v>89041.38</v>
      </c>
    </row>
    <row r="187" spans="1:20" s="58" customFormat="1" ht="24.95" customHeight="1">
      <c r="A187" s="24" t="s">
        <v>237</v>
      </c>
      <c r="B187" s="10"/>
      <c r="C187" s="10"/>
      <c r="D187" s="10"/>
      <c r="E187" s="10"/>
      <c r="F187" s="23"/>
      <c r="G187" s="23"/>
      <c r="H187" s="10"/>
      <c r="I187" s="10"/>
      <c r="J187" s="10"/>
      <c r="K187" s="10"/>
      <c r="L187" s="10"/>
      <c r="M187" s="33"/>
      <c r="N187" s="10"/>
      <c r="O187" s="10"/>
      <c r="P187" s="10"/>
      <c r="Q187" s="10"/>
      <c r="R187" s="10"/>
      <c r="S187" s="10"/>
      <c r="T187" s="10"/>
    </row>
    <row r="188" spans="1:20" s="16" customFormat="1" ht="24.95" customHeight="1">
      <c r="A188" s="19">
        <v>150</v>
      </c>
      <c r="B188" s="12" t="s">
        <v>238</v>
      </c>
      <c r="C188" s="8" t="s">
        <v>239</v>
      </c>
      <c r="D188" s="9" t="s">
        <v>31</v>
      </c>
      <c r="E188" s="9" t="s">
        <v>32</v>
      </c>
      <c r="F188" s="13">
        <v>44986</v>
      </c>
      <c r="G188" s="13">
        <v>45170</v>
      </c>
      <c r="H188" s="15">
        <v>55000</v>
      </c>
      <c r="I188" s="15">
        <v>2559.6799999999998</v>
      </c>
      <c r="J188" s="14">
        <v>0</v>
      </c>
      <c r="K188" s="15">
        <v>1578.5</v>
      </c>
      <c r="L188" s="14">
        <v>3905</v>
      </c>
      <c r="M188" s="36">
        <f t="shared" ref="M188" si="304">H188*1.15%</f>
        <v>632.5</v>
      </c>
      <c r="N188" s="15">
        <v>1672</v>
      </c>
      <c r="O188" s="14">
        <f>H188*7.09%</f>
        <v>3899.5</v>
      </c>
      <c r="P188" s="14">
        <f>K188+L188+M188+N188+O188</f>
        <v>11687.5</v>
      </c>
      <c r="Q188" s="14">
        <v>0</v>
      </c>
      <c r="R188" s="14">
        <f>I188+K188+N188+Q188</f>
        <v>5810.18</v>
      </c>
      <c r="S188" s="14">
        <f>L188+M188+O188</f>
        <v>8437</v>
      </c>
      <c r="T188" s="14">
        <f>H188-R188</f>
        <v>49189.82</v>
      </c>
    </row>
    <row r="189" spans="1:20" s="58" customFormat="1" ht="24.95" customHeight="1">
      <c r="A189" s="24" t="s">
        <v>240</v>
      </c>
      <c r="B189" s="10"/>
      <c r="C189" s="10"/>
      <c r="D189" s="10"/>
      <c r="E189" s="10"/>
      <c r="F189" s="23"/>
      <c r="G189" s="23"/>
      <c r="H189" s="10"/>
      <c r="I189" s="10"/>
      <c r="J189" s="10"/>
      <c r="K189" s="10"/>
      <c r="L189" s="10"/>
      <c r="M189" s="33"/>
      <c r="N189" s="10"/>
      <c r="O189" s="10"/>
      <c r="P189" s="10"/>
      <c r="Q189" s="10"/>
      <c r="R189" s="10"/>
      <c r="S189" s="10"/>
      <c r="T189" s="10"/>
    </row>
    <row r="190" spans="1:20" s="16" customFormat="1" ht="24.95" customHeight="1">
      <c r="A190" s="9">
        <v>151</v>
      </c>
      <c r="B190" s="12" t="s">
        <v>241</v>
      </c>
      <c r="C190" s="8" t="s">
        <v>242</v>
      </c>
      <c r="D190" s="9" t="s">
        <v>31</v>
      </c>
      <c r="E190" s="18" t="s">
        <v>35</v>
      </c>
      <c r="F190" s="13">
        <v>44986</v>
      </c>
      <c r="G190" s="13">
        <v>45170</v>
      </c>
      <c r="H190" s="14">
        <v>90000</v>
      </c>
      <c r="I190" s="14">
        <v>9753.1200000000008</v>
      </c>
      <c r="J190" s="14">
        <v>0</v>
      </c>
      <c r="K190" s="14">
        <f>H190*2.87%</f>
        <v>2583</v>
      </c>
      <c r="L190" s="14">
        <f>H190*7.1%</f>
        <v>6390</v>
      </c>
      <c r="M190" s="66">
        <v>860.29</v>
      </c>
      <c r="N190" s="14">
        <f>H190*3.04%</f>
        <v>2736</v>
      </c>
      <c r="O190" s="14">
        <f>H190*7.09%</f>
        <v>6381</v>
      </c>
      <c r="P190" s="14">
        <f>K190+L190+M190+N190+O190</f>
        <v>18950.29</v>
      </c>
      <c r="Q190" s="14">
        <f>J190</f>
        <v>0</v>
      </c>
      <c r="R190" s="14">
        <f>I190+K190+N190+Q190</f>
        <v>15072.12</v>
      </c>
      <c r="S190" s="14">
        <f>L190+M190+O190</f>
        <v>13631.29</v>
      </c>
      <c r="T190" s="14">
        <f>H190-R190</f>
        <v>74927.88</v>
      </c>
    </row>
    <row r="191" spans="1:20" s="57" customFormat="1" ht="24.95" customHeight="1">
      <c r="A191" s="24" t="s">
        <v>243</v>
      </c>
      <c r="B191" s="10"/>
      <c r="C191" s="10"/>
      <c r="D191" s="10"/>
      <c r="E191" s="10"/>
      <c r="F191" s="23"/>
      <c r="G191" s="23"/>
      <c r="H191" s="10"/>
      <c r="I191" s="10"/>
      <c r="J191" s="10"/>
      <c r="K191" s="10"/>
      <c r="L191" s="10"/>
      <c r="M191" s="33"/>
      <c r="N191" s="10"/>
      <c r="O191" s="10"/>
      <c r="P191" s="10"/>
      <c r="Q191" s="10"/>
      <c r="R191" s="10"/>
      <c r="S191" s="10"/>
      <c r="T191" s="10"/>
    </row>
    <row r="192" spans="1:20" s="11" customFormat="1" ht="24.95" customHeight="1">
      <c r="A192" s="9">
        <v>152</v>
      </c>
      <c r="B192" s="12" t="s">
        <v>244</v>
      </c>
      <c r="C192" s="8" t="s">
        <v>40</v>
      </c>
      <c r="D192" s="9" t="s">
        <v>31</v>
      </c>
      <c r="E192" s="18" t="s">
        <v>32</v>
      </c>
      <c r="F192" s="13">
        <v>45001</v>
      </c>
      <c r="G192" s="13">
        <v>45185</v>
      </c>
      <c r="H192" s="14">
        <v>140000</v>
      </c>
      <c r="I192" s="14">
        <v>21514.37</v>
      </c>
      <c r="J192" s="14">
        <v>0</v>
      </c>
      <c r="K192" s="14">
        <f>H192*2.87%</f>
        <v>4018</v>
      </c>
      <c r="L192" s="14">
        <f>H192*7.1%</f>
        <v>9940</v>
      </c>
      <c r="M192" s="63">
        <v>860.29</v>
      </c>
      <c r="N192" s="14">
        <f>H192*3.04%</f>
        <v>4256</v>
      </c>
      <c r="O192" s="14">
        <f>H192*7.09%</f>
        <v>9926</v>
      </c>
      <c r="P192" s="14">
        <f t="shared" ref="P192:P208" si="305">K192+L192+M192+N192+O192</f>
        <v>29000.29</v>
      </c>
      <c r="Q192" s="14">
        <f>J192</f>
        <v>0</v>
      </c>
      <c r="R192" s="14">
        <f t="shared" ref="R192:R208" si="306">I192+K192+N192+Q192</f>
        <v>29788.37</v>
      </c>
      <c r="S192" s="14">
        <f t="shared" ref="S192:S208" si="307">L192+M192+O192</f>
        <v>20726.29</v>
      </c>
      <c r="T192" s="14">
        <f t="shared" ref="T192:T208" si="308">H192-R192</f>
        <v>110211.63</v>
      </c>
    </row>
    <row r="193" spans="1:20" s="11" customFormat="1" ht="24.95" customHeight="1">
      <c r="A193" s="9">
        <v>153</v>
      </c>
      <c r="B193" s="12" t="s">
        <v>245</v>
      </c>
      <c r="C193" s="8" t="s">
        <v>246</v>
      </c>
      <c r="D193" s="9" t="s">
        <v>31</v>
      </c>
      <c r="E193" s="18" t="s">
        <v>32</v>
      </c>
      <c r="F193" s="53" t="s">
        <v>247</v>
      </c>
      <c r="G193" s="53">
        <v>45119</v>
      </c>
      <c r="H193" s="14">
        <v>70000</v>
      </c>
      <c r="I193" s="14">
        <v>5368.48</v>
      </c>
      <c r="J193" s="14">
        <v>0</v>
      </c>
      <c r="K193" s="14">
        <f t="shared" ref="K193:K208" si="309">H193*2.87%</f>
        <v>2009</v>
      </c>
      <c r="L193" s="14">
        <f t="shared" ref="L193:L208" si="310">H193*7.1%</f>
        <v>4970</v>
      </c>
      <c r="M193" s="63">
        <v>805</v>
      </c>
      <c r="N193" s="14">
        <f t="shared" ref="N193:N208" si="311">H193*3.04%</f>
        <v>2128</v>
      </c>
      <c r="O193" s="14">
        <f t="shared" ref="O193:O208" si="312">H193*7.09%</f>
        <v>4963</v>
      </c>
      <c r="P193" s="14">
        <f t="shared" si="305"/>
        <v>14875</v>
      </c>
      <c r="Q193" s="14">
        <v>10546</v>
      </c>
      <c r="R193" s="14">
        <f t="shared" si="306"/>
        <v>20051.48</v>
      </c>
      <c r="S193" s="14">
        <f t="shared" si="307"/>
        <v>10738</v>
      </c>
      <c r="T193" s="14">
        <f t="shared" si="308"/>
        <v>49948.52</v>
      </c>
    </row>
    <row r="194" spans="1:20" s="11" customFormat="1" ht="24.95" customHeight="1">
      <c r="A194" s="9">
        <v>154</v>
      </c>
      <c r="B194" s="12" t="s">
        <v>248</v>
      </c>
      <c r="C194" s="8" t="s">
        <v>246</v>
      </c>
      <c r="D194" s="9" t="s">
        <v>31</v>
      </c>
      <c r="E194" s="18" t="s">
        <v>32</v>
      </c>
      <c r="F194" s="13">
        <v>44938</v>
      </c>
      <c r="G194" s="13">
        <v>45119</v>
      </c>
      <c r="H194" s="14">
        <v>70000</v>
      </c>
      <c r="I194" s="14">
        <v>5368.48</v>
      </c>
      <c r="J194" s="14">
        <v>0</v>
      </c>
      <c r="K194" s="14">
        <f t="shared" si="309"/>
        <v>2009</v>
      </c>
      <c r="L194" s="14">
        <f t="shared" si="310"/>
        <v>4970</v>
      </c>
      <c r="M194" s="63">
        <v>805</v>
      </c>
      <c r="N194" s="14">
        <f t="shared" si="311"/>
        <v>2128</v>
      </c>
      <c r="O194" s="14">
        <f t="shared" si="312"/>
        <v>4963</v>
      </c>
      <c r="P194" s="14">
        <f t="shared" si="305"/>
        <v>14875</v>
      </c>
      <c r="Q194" s="14">
        <v>25456</v>
      </c>
      <c r="R194" s="14">
        <f t="shared" si="306"/>
        <v>34961.480000000003</v>
      </c>
      <c r="S194" s="14">
        <f t="shared" si="307"/>
        <v>10738</v>
      </c>
      <c r="T194" s="14">
        <f t="shared" si="308"/>
        <v>35038.519999999997</v>
      </c>
    </row>
    <row r="195" spans="1:20" s="11" customFormat="1" ht="24.95" customHeight="1">
      <c r="A195" s="9">
        <v>155</v>
      </c>
      <c r="B195" s="12" t="s">
        <v>249</v>
      </c>
      <c r="C195" s="8" t="s">
        <v>246</v>
      </c>
      <c r="D195" s="9" t="s">
        <v>31</v>
      </c>
      <c r="E195" s="18" t="s">
        <v>35</v>
      </c>
      <c r="F195" s="13">
        <v>44938</v>
      </c>
      <c r="G195" s="13">
        <v>45119</v>
      </c>
      <c r="H195" s="14">
        <v>90000</v>
      </c>
      <c r="I195" s="14">
        <v>9753.1200000000008</v>
      </c>
      <c r="J195" s="14">
        <v>0</v>
      </c>
      <c r="K195" s="14">
        <f t="shared" si="309"/>
        <v>2583</v>
      </c>
      <c r="L195" s="14">
        <f t="shared" si="310"/>
        <v>6390</v>
      </c>
      <c r="M195" s="63">
        <v>860.29</v>
      </c>
      <c r="N195" s="14">
        <f t="shared" si="311"/>
        <v>2736</v>
      </c>
      <c r="O195" s="14">
        <f t="shared" si="312"/>
        <v>6381</v>
      </c>
      <c r="P195" s="14">
        <f t="shared" si="305"/>
        <v>18950.29</v>
      </c>
      <c r="Q195" s="14">
        <f>J195</f>
        <v>0</v>
      </c>
      <c r="R195" s="14">
        <f t="shared" si="306"/>
        <v>15072.12</v>
      </c>
      <c r="S195" s="14">
        <f t="shared" si="307"/>
        <v>13631.29</v>
      </c>
      <c r="T195" s="14">
        <f t="shared" si="308"/>
        <v>74927.88</v>
      </c>
    </row>
    <row r="196" spans="1:20" s="11" customFormat="1" ht="24.95" customHeight="1">
      <c r="A196" s="9">
        <v>156</v>
      </c>
      <c r="B196" s="12" t="s">
        <v>250</v>
      </c>
      <c r="C196" s="8" t="s">
        <v>246</v>
      </c>
      <c r="D196" s="9" t="s">
        <v>31</v>
      </c>
      <c r="E196" s="18" t="s">
        <v>32</v>
      </c>
      <c r="F196" s="13">
        <v>44938</v>
      </c>
      <c r="G196" s="13">
        <v>45119</v>
      </c>
      <c r="H196" s="14">
        <v>70000</v>
      </c>
      <c r="I196" s="14">
        <v>5368.48</v>
      </c>
      <c r="J196" s="14">
        <v>0</v>
      </c>
      <c r="K196" s="14">
        <f t="shared" si="309"/>
        <v>2009</v>
      </c>
      <c r="L196" s="14">
        <f t="shared" si="310"/>
        <v>4970</v>
      </c>
      <c r="M196" s="63">
        <v>805</v>
      </c>
      <c r="N196" s="14">
        <f t="shared" si="311"/>
        <v>2128</v>
      </c>
      <c r="O196" s="14">
        <f t="shared" si="312"/>
        <v>4963</v>
      </c>
      <c r="P196" s="14">
        <f t="shared" si="305"/>
        <v>14875</v>
      </c>
      <c r="Q196" s="14">
        <f>J196</f>
        <v>0</v>
      </c>
      <c r="R196" s="14">
        <f t="shared" si="306"/>
        <v>9505.48</v>
      </c>
      <c r="S196" s="14">
        <f t="shared" si="307"/>
        <v>10738</v>
      </c>
      <c r="T196" s="14">
        <f t="shared" si="308"/>
        <v>60494.52</v>
      </c>
    </row>
    <row r="197" spans="1:20" s="11" customFormat="1" ht="24.95" customHeight="1">
      <c r="A197" s="9">
        <v>157</v>
      </c>
      <c r="B197" s="12" t="s">
        <v>251</v>
      </c>
      <c r="C197" s="8" t="s">
        <v>246</v>
      </c>
      <c r="D197" s="9" t="s">
        <v>31</v>
      </c>
      <c r="E197" s="18" t="s">
        <v>32</v>
      </c>
      <c r="F197" s="13">
        <v>44958</v>
      </c>
      <c r="G197" s="13">
        <v>45139</v>
      </c>
      <c r="H197" s="14">
        <v>70000</v>
      </c>
      <c r="I197" s="14">
        <v>5052.99</v>
      </c>
      <c r="J197" s="14">
        <v>0</v>
      </c>
      <c r="K197" s="14">
        <f t="shared" ref="K197" si="313">H197*2.87%</f>
        <v>2009</v>
      </c>
      <c r="L197" s="14">
        <f t="shared" ref="L197" si="314">H197*7.1%</f>
        <v>4970</v>
      </c>
      <c r="M197" s="63">
        <v>805</v>
      </c>
      <c r="N197" s="14">
        <f t="shared" ref="N197" si="315">H197*3.04%</f>
        <v>2128</v>
      </c>
      <c r="O197" s="14">
        <f t="shared" ref="O197" si="316">H197*7.09%</f>
        <v>4963</v>
      </c>
      <c r="P197" s="14">
        <f t="shared" si="305"/>
        <v>14875</v>
      </c>
      <c r="Q197" s="14">
        <v>1577.45</v>
      </c>
      <c r="R197" s="14">
        <f t="shared" si="306"/>
        <v>10767.44</v>
      </c>
      <c r="S197" s="14">
        <f t="shared" si="307"/>
        <v>10738</v>
      </c>
      <c r="T197" s="14">
        <f t="shared" si="308"/>
        <v>59232.56</v>
      </c>
    </row>
    <row r="198" spans="1:20" s="11" customFormat="1" ht="24.95" customHeight="1">
      <c r="A198" s="9">
        <v>158</v>
      </c>
      <c r="B198" s="12" t="s">
        <v>252</v>
      </c>
      <c r="C198" s="8" t="s">
        <v>253</v>
      </c>
      <c r="D198" s="9" t="s">
        <v>31</v>
      </c>
      <c r="E198" s="18" t="s">
        <v>32</v>
      </c>
      <c r="F198" s="13">
        <v>44978</v>
      </c>
      <c r="G198" s="13">
        <v>45159</v>
      </c>
      <c r="H198" s="14">
        <v>45000</v>
      </c>
      <c r="I198" s="14">
        <v>0</v>
      </c>
      <c r="J198" s="14">
        <v>0</v>
      </c>
      <c r="K198" s="14">
        <f t="shared" ref="K198" si="317">H198*2.87%</f>
        <v>1291.5</v>
      </c>
      <c r="L198" s="14">
        <f t="shared" ref="L198" si="318">H198*7.1%</f>
        <v>3195</v>
      </c>
      <c r="M198" s="14">
        <f t="shared" ref="M198" si="319">H198*1.15%</f>
        <v>517.5</v>
      </c>
      <c r="N198" s="14">
        <f t="shared" ref="N198" si="320">H198*3.04%</f>
        <v>1368</v>
      </c>
      <c r="O198" s="14">
        <f t="shared" ref="O198" si="321">H198*7.09%</f>
        <v>3190.5</v>
      </c>
      <c r="P198" s="14">
        <f t="shared" si="305"/>
        <v>9562.5</v>
      </c>
      <c r="Q198" s="14">
        <f>J198</f>
        <v>0</v>
      </c>
      <c r="R198" s="14">
        <f t="shared" si="306"/>
        <v>2659.5</v>
      </c>
      <c r="S198" s="14">
        <f t="shared" si="307"/>
        <v>6903</v>
      </c>
      <c r="T198" s="14">
        <f t="shared" si="308"/>
        <v>42340.5</v>
      </c>
    </row>
    <row r="199" spans="1:20" s="11" customFormat="1" ht="24.95" customHeight="1">
      <c r="A199" s="9">
        <v>159</v>
      </c>
      <c r="B199" s="12" t="s">
        <v>254</v>
      </c>
      <c r="C199" s="8" t="s">
        <v>255</v>
      </c>
      <c r="D199" s="9" t="s">
        <v>31</v>
      </c>
      <c r="E199" s="18" t="s">
        <v>32</v>
      </c>
      <c r="F199" s="13">
        <v>44978</v>
      </c>
      <c r="G199" s="13">
        <v>45159</v>
      </c>
      <c r="H199" s="14">
        <v>70000</v>
      </c>
      <c r="I199" s="14">
        <v>5368.48</v>
      </c>
      <c r="J199" s="14">
        <v>0</v>
      </c>
      <c r="K199" s="14">
        <f t="shared" ref="K199" si="322">H199*2.87%</f>
        <v>2009</v>
      </c>
      <c r="L199" s="14">
        <f t="shared" ref="L199" si="323">H199*7.1%</f>
        <v>4970</v>
      </c>
      <c r="M199" s="63">
        <v>805</v>
      </c>
      <c r="N199" s="14">
        <f t="shared" ref="N199" si="324">H199*3.04%</f>
        <v>2128</v>
      </c>
      <c r="O199" s="14">
        <f t="shared" ref="O199" si="325">H199*7.09%</f>
        <v>4963</v>
      </c>
      <c r="P199" s="14">
        <f t="shared" si="305"/>
        <v>14875</v>
      </c>
      <c r="Q199" s="14">
        <v>10146</v>
      </c>
      <c r="R199" s="14">
        <f t="shared" si="306"/>
        <v>19651.48</v>
      </c>
      <c r="S199" s="14">
        <f>L199+M199+O199</f>
        <v>10738</v>
      </c>
      <c r="T199" s="14">
        <f t="shared" si="308"/>
        <v>50348.52</v>
      </c>
    </row>
    <row r="200" spans="1:20" s="11" customFormat="1" ht="24.95" customHeight="1">
      <c r="A200" s="9">
        <v>160</v>
      </c>
      <c r="B200" s="12" t="s">
        <v>256</v>
      </c>
      <c r="C200" s="8" t="s">
        <v>257</v>
      </c>
      <c r="D200" s="9" t="s">
        <v>31</v>
      </c>
      <c r="E200" s="18" t="s">
        <v>32</v>
      </c>
      <c r="F200" s="13">
        <v>44978</v>
      </c>
      <c r="G200" s="13">
        <v>45159</v>
      </c>
      <c r="H200" s="14">
        <v>80000</v>
      </c>
      <c r="I200" s="14">
        <v>0</v>
      </c>
      <c r="J200" s="14">
        <v>0</v>
      </c>
      <c r="K200" s="14">
        <f t="shared" ref="K200:K201" si="326">H200*2.87%</f>
        <v>2296</v>
      </c>
      <c r="L200" s="14">
        <f t="shared" ref="L200:L201" si="327">H200*7.1%</f>
        <v>5680</v>
      </c>
      <c r="M200" s="63">
        <v>860.29</v>
      </c>
      <c r="N200" s="14">
        <f t="shared" ref="N200:N201" si="328">H200*3.04%</f>
        <v>2432</v>
      </c>
      <c r="O200" s="14">
        <f t="shared" ref="O200:O201" si="329">H200*7.09%</f>
        <v>5672</v>
      </c>
      <c r="P200" s="14">
        <f t="shared" si="305"/>
        <v>16940.29</v>
      </c>
      <c r="Q200" s="14">
        <v>1577.45</v>
      </c>
      <c r="R200" s="14">
        <f t="shared" si="306"/>
        <v>6305.45</v>
      </c>
      <c r="S200" s="14">
        <f t="shared" si="307"/>
        <v>12212.29</v>
      </c>
      <c r="T200" s="14">
        <f t="shared" si="308"/>
        <v>73694.55</v>
      </c>
    </row>
    <row r="201" spans="1:20" s="11" customFormat="1" ht="24.95" customHeight="1">
      <c r="A201" s="9">
        <v>161</v>
      </c>
      <c r="B201" s="12" t="s">
        <v>258</v>
      </c>
      <c r="C201" s="8" t="s">
        <v>253</v>
      </c>
      <c r="D201" s="9" t="s">
        <v>31</v>
      </c>
      <c r="E201" s="18" t="s">
        <v>32</v>
      </c>
      <c r="F201" s="13">
        <v>44978</v>
      </c>
      <c r="G201" s="13">
        <v>45159</v>
      </c>
      <c r="H201" s="14">
        <v>45000</v>
      </c>
      <c r="I201" s="14">
        <v>1148.33</v>
      </c>
      <c r="J201" s="14">
        <v>0</v>
      </c>
      <c r="K201" s="14">
        <f t="shared" si="326"/>
        <v>1291.5</v>
      </c>
      <c r="L201" s="14">
        <f t="shared" si="327"/>
        <v>3195</v>
      </c>
      <c r="M201" s="14">
        <f t="shared" ref="M201" si="330">H201*1.15%</f>
        <v>517.5</v>
      </c>
      <c r="N201" s="14">
        <f t="shared" si="328"/>
        <v>1368</v>
      </c>
      <c r="O201" s="14">
        <f t="shared" si="329"/>
        <v>3190.5</v>
      </c>
      <c r="P201" s="14">
        <f t="shared" si="305"/>
        <v>9562.5</v>
      </c>
      <c r="Q201" s="14">
        <v>6046</v>
      </c>
      <c r="R201" s="14">
        <f t="shared" si="306"/>
        <v>9853.83</v>
      </c>
      <c r="S201" s="14">
        <f t="shared" si="307"/>
        <v>6903</v>
      </c>
      <c r="T201" s="14">
        <f t="shared" si="308"/>
        <v>35146.17</v>
      </c>
    </row>
    <row r="202" spans="1:20" s="11" customFormat="1" ht="24.95" customHeight="1">
      <c r="A202" s="9">
        <v>162</v>
      </c>
      <c r="B202" s="12" t="s">
        <v>259</v>
      </c>
      <c r="C202" s="8" t="s">
        <v>257</v>
      </c>
      <c r="D202" s="9" t="s">
        <v>31</v>
      </c>
      <c r="E202" s="18" t="s">
        <v>35</v>
      </c>
      <c r="F202" s="13">
        <v>45047</v>
      </c>
      <c r="G202" s="13">
        <v>45231</v>
      </c>
      <c r="H202" s="14">
        <v>80000</v>
      </c>
      <c r="I202" s="14">
        <v>7400.87</v>
      </c>
      <c r="J202" s="14">
        <v>0</v>
      </c>
      <c r="K202" s="14">
        <f t="shared" ref="K202" si="331">H202*2.87%</f>
        <v>2296</v>
      </c>
      <c r="L202" s="14">
        <f t="shared" ref="L202" si="332">H202*7.1%</f>
        <v>5680</v>
      </c>
      <c r="M202" s="63">
        <v>860.29</v>
      </c>
      <c r="N202" s="14">
        <f t="shared" ref="N202" si="333">H202*3.04%</f>
        <v>2432</v>
      </c>
      <c r="O202" s="14">
        <f t="shared" ref="O202" si="334">H202*7.09%</f>
        <v>5672</v>
      </c>
      <c r="P202" s="14">
        <f t="shared" si="305"/>
        <v>16940.29</v>
      </c>
      <c r="Q202" s="14">
        <v>0</v>
      </c>
      <c r="R202" s="14">
        <f t="shared" si="306"/>
        <v>12128.87</v>
      </c>
      <c r="S202" s="14">
        <f t="shared" si="307"/>
        <v>12212.29</v>
      </c>
      <c r="T202" s="14">
        <f t="shared" si="308"/>
        <v>67871.13</v>
      </c>
    </row>
    <row r="203" spans="1:20" s="11" customFormat="1" ht="24.95" customHeight="1">
      <c r="A203" s="9">
        <v>163</v>
      </c>
      <c r="B203" s="12" t="s">
        <v>260</v>
      </c>
      <c r="C203" s="8" t="s">
        <v>261</v>
      </c>
      <c r="D203" s="9" t="s">
        <v>31</v>
      </c>
      <c r="E203" s="18" t="s">
        <v>32</v>
      </c>
      <c r="F203" s="13">
        <v>45047</v>
      </c>
      <c r="G203" s="13">
        <v>45185</v>
      </c>
      <c r="H203" s="14">
        <v>75000</v>
      </c>
      <c r="I203" s="14">
        <v>6309.38</v>
      </c>
      <c r="J203" s="14">
        <v>0</v>
      </c>
      <c r="K203" s="14">
        <v>2152.5</v>
      </c>
      <c r="L203" s="14">
        <v>5325</v>
      </c>
      <c r="M203" s="63">
        <v>860.29</v>
      </c>
      <c r="N203" s="14">
        <v>2280</v>
      </c>
      <c r="O203" s="14">
        <v>5317.5</v>
      </c>
      <c r="P203" s="14">
        <f t="shared" si="305"/>
        <v>15935.29</v>
      </c>
      <c r="Q203" s="14">
        <f t="shared" ref="Q203" si="335">J203</f>
        <v>0</v>
      </c>
      <c r="R203" s="14">
        <f t="shared" si="306"/>
        <v>10741.88</v>
      </c>
      <c r="S203" s="14">
        <f t="shared" si="307"/>
        <v>11502.79</v>
      </c>
      <c r="T203" s="14">
        <f t="shared" si="308"/>
        <v>64258.12</v>
      </c>
    </row>
    <row r="204" spans="1:20" s="11" customFormat="1" ht="24.95" customHeight="1">
      <c r="A204" s="9">
        <v>164</v>
      </c>
      <c r="B204" s="12" t="s">
        <v>262</v>
      </c>
      <c r="C204" s="8" t="s">
        <v>261</v>
      </c>
      <c r="D204" s="9" t="s">
        <v>31</v>
      </c>
      <c r="E204" s="18" t="s">
        <v>35</v>
      </c>
      <c r="F204" s="13">
        <v>45047</v>
      </c>
      <c r="G204" s="13">
        <v>45231</v>
      </c>
      <c r="H204" s="14">
        <v>75000</v>
      </c>
      <c r="I204" s="14">
        <v>6309.38</v>
      </c>
      <c r="J204" s="14">
        <v>0</v>
      </c>
      <c r="K204" s="14">
        <v>2152.5</v>
      </c>
      <c r="L204" s="14">
        <v>5325</v>
      </c>
      <c r="M204" s="63">
        <v>860.29</v>
      </c>
      <c r="N204" s="14">
        <v>2280</v>
      </c>
      <c r="O204" s="14">
        <v>5317.5</v>
      </c>
      <c r="P204" s="14">
        <f t="shared" ref="P204:P205" si="336">K204+L204+M204+N204+O204</f>
        <v>15935.29</v>
      </c>
      <c r="Q204" s="14">
        <f t="shared" ref="Q204" si="337">J204</f>
        <v>0</v>
      </c>
      <c r="R204" s="14">
        <f t="shared" ref="R204:R205" si="338">I204+K204+N204+Q204</f>
        <v>10741.88</v>
      </c>
      <c r="S204" s="14">
        <f t="shared" ref="S204:S205" si="339">L204+M204+O204</f>
        <v>11502.79</v>
      </c>
      <c r="T204" s="14">
        <f t="shared" ref="T204:T205" si="340">H204-R204</f>
        <v>64258.12</v>
      </c>
    </row>
    <row r="205" spans="1:20" s="11" customFormat="1" ht="24.95" customHeight="1">
      <c r="A205" s="9">
        <v>165</v>
      </c>
      <c r="B205" s="12" t="s">
        <v>263</v>
      </c>
      <c r="C205" s="8" t="s">
        <v>261</v>
      </c>
      <c r="D205" s="9" t="s">
        <v>31</v>
      </c>
      <c r="E205" s="18" t="s">
        <v>32</v>
      </c>
      <c r="F205" s="13">
        <v>45047</v>
      </c>
      <c r="G205" s="13">
        <v>45231</v>
      </c>
      <c r="H205" s="14">
        <v>90000</v>
      </c>
      <c r="I205" s="14">
        <v>9753.1200000000008</v>
      </c>
      <c r="J205" s="14">
        <v>0</v>
      </c>
      <c r="K205" s="14">
        <f t="shared" ref="K205" si="341">H205*2.87%</f>
        <v>2583</v>
      </c>
      <c r="L205" s="14">
        <f t="shared" ref="L205" si="342">H205*7.1%</f>
        <v>6390</v>
      </c>
      <c r="M205" s="63">
        <v>860.29</v>
      </c>
      <c r="N205" s="14">
        <f t="shared" ref="N205" si="343">H205*3.04%</f>
        <v>2736</v>
      </c>
      <c r="O205" s="14">
        <f t="shared" ref="O205" si="344">H205*7.09%</f>
        <v>6381</v>
      </c>
      <c r="P205" s="14">
        <f t="shared" si="336"/>
        <v>18950.29</v>
      </c>
      <c r="Q205" s="14">
        <v>0</v>
      </c>
      <c r="R205" s="14">
        <f t="shared" si="338"/>
        <v>15072.12</v>
      </c>
      <c r="S205" s="14">
        <f t="shared" si="339"/>
        <v>13631.29</v>
      </c>
      <c r="T205" s="14">
        <f t="shared" si="340"/>
        <v>74927.88</v>
      </c>
    </row>
    <row r="206" spans="1:20" s="11" customFormat="1" ht="24.95" customHeight="1">
      <c r="A206" s="9">
        <v>166</v>
      </c>
      <c r="B206" s="12" t="s">
        <v>264</v>
      </c>
      <c r="C206" s="8" t="s">
        <v>261</v>
      </c>
      <c r="D206" s="9" t="s">
        <v>31</v>
      </c>
      <c r="E206" s="18" t="s">
        <v>32</v>
      </c>
      <c r="F206" s="13">
        <v>45047</v>
      </c>
      <c r="G206" s="13">
        <v>45231</v>
      </c>
      <c r="H206" s="14">
        <v>70000</v>
      </c>
      <c r="I206" s="14">
        <v>5368.48</v>
      </c>
      <c r="J206" s="14">
        <v>0</v>
      </c>
      <c r="K206" s="14">
        <f t="shared" ref="K206:K207" si="345">H206*2.87%</f>
        <v>2009</v>
      </c>
      <c r="L206" s="14">
        <f t="shared" ref="L206:L207" si="346">H206*7.1%</f>
        <v>4970</v>
      </c>
      <c r="M206" s="63">
        <v>805</v>
      </c>
      <c r="N206" s="14">
        <f t="shared" ref="N206:N207" si="347">H206*3.04%</f>
        <v>2128</v>
      </c>
      <c r="O206" s="14">
        <f t="shared" ref="O206:O207" si="348">H206*7.09%</f>
        <v>4963</v>
      </c>
      <c r="P206" s="14">
        <f t="shared" ref="P206:P207" si="349">K206+L206+M206+N206+O206</f>
        <v>14875</v>
      </c>
      <c r="Q206" s="14">
        <f>J206</f>
        <v>0</v>
      </c>
      <c r="R206" s="14">
        <f t="shared" ref="R206:R207" si="350">I206+K206+N206+Q206</f>
        <v>9505.48</v>
      </c>
      <c r="S206" s="14">
        <f t="shared" ref="S206:S207" si="351">L206+M206+O206</f>
        <v>10738</v>
      </c>
      <c r="T206" s="14">
        <f t="shared" ref="T206:T207" si="352">H206-R206</f>
        <v>60494.52</v>
      </c>
    </row>
    <row r="207" spans="1:20" s="11" customFormat="1" ht="24.95" customHeight="1">
      <c r="A207" s="9">
        <v>167</v>
      </c>
      <c r="B207" s="12" t="s">
        <v>265</v>
      </c>
      <c r="C207" s="8" t="s">
        <v>261</v>
      </c>
      <c r="D207" s="9" t="s">
        <v>31</v>
      </c>
      <c r="E207" s="18" t="s">
        <v>32</v>
      </c>
      <c r="F207" s="13">
        <v>44896</v>
      </c>
      <c r="G207" s="13">
        <v>45078</v>
      </c>
      <c r="H207" s="14">
        <v>90000</v>
      </c>
      <c r="I207" s="14">
        <v>9753.1200000000008</v>
      </c>
      <c r="J207" s="14">
        <v>0</v>
      </c>
      <c r="K207" s="14">
        <f t="shared" si="345"/>
        <v>2583</v>
      </c>
      <c r="L207" s="14">
        <f t="shared" si="346"/>
        <v>6390</v>
      </c>
      <c r="M207" s="63">
        <v>860.29</v>
      </c>
      <c r="N207" s="14">
        <f t="shared" si="347"/>
        <v>2736</v>
      </c>
      <c r="O207" s="14">
        <f t="shared" si="348"/>
        <v>6381</v>
      </c>
      <c r="P207" s="14">
        <f t="shared" si="349"/>
        <v>18950.29</v>
      </c>
      <c r="Q207" s="14">
        <v>0</v>
      </c>
      <c r="R207" s="14">
        <f t="shared" si="350"/>
        <v>15072.12</v>
      </c>
      <c r="S207" s="14">
        <f t="shared" si="351"/>
        <v>13631.29</v>
      </c>
      <c r="T207" s="14">
        <f t="shared" si="352"/>
        <v>74927.88</v>
      </c>
    </row>
    <row r="208" spans="1:20" s="11" customFormat="1" ht="24.95" customHeight="1">
      <c r="A208" s="9">
        <v>168</v>
      </c>
      <c r="B208" s="12" t="s">
        <v>266</v>
      </c>
      <c r="C208" s="8" t="s">
        <v>246</v>
      </c>
      <c r="D208" s="9" t="s">
        <v>31</v>
      </c>
      <c r="E208" s="18" t="s">
        <v>35</v>
      </c>
      <c r="F208" s="13">
        <v>44938</v>
      </c>
      <c r="G208" s="13">
        <v>45119</v>
      </c>
      <c r="H208" s="14">
        <v>90000</v>
      </c>
      <c r="I208" s="14">
        <v>9753.1200000000008</v>
      </c>
      <c r="J208" s="14">
        <v>0</v>
      </c>
      <c r="K208" s="14">
        <f t="shared" si="309"/>
        <v>2583</v>
      </c>
      <c r="L208" s="14">
        <f t="shared" si="310"/>
        <v>6390</v>
      </c>
      <c r="M208" s="63">
        <v>860.29</v>
      </c>
      <c r="N208" s="14">
        <f t="shared" si="311"/>
        <v>2736</v>
      </c>
      <c r="O208" s="14">
        <f t="shared" si="312"/>
        <v>6381</v>
      </c>
      <c r="P208" s="14">
        <f t="shared" si="305"/>
        <v>18950.29</v>
      </c>
      <c r="Q208" s="14">
        <v>11046</v>
      </c>
      <c r="R208" s="14">
        <f t="shared" si="306"/>
        <v>26118.12</v>
      </c>
      <c r="S208" s="14">
        <f t="shared" si="307"/>
        <v>13631.29</v>
      </c>
      <c r="T208" s="14">
        <f t="shared" si="308"/>
        <v>63881.88</v>
      </c>
    </row>
    <row r="209" spans="1:20" s="57" customFormat="1" ht="24.95" customHeight="1">
      <c r="A209" s="24" t="s">
        <v>267</v>
      </c>
      <c r="B209" s="10"/>
      <c r="C209" s="10"/>
      <c r="D209" s="10"/>
      <c r="E209" s="10"/>
      <c r="F209" s="23"/>
      <c r="G209" s="23"/>
      <c r="H209" s="10"/>
      <c r="I209" s="10"/>
      <c r="J209" s="10"/>
      <c r="K209" s="10"/>
      <c r="L209" s="10"/>
      <c r="M209" s="33"/>
      <c r="N209" s="10"/>
      <c r="O209" s="10"/>
      <c r="P209" s="10"/>
      <c r="Q209" s="10"/>
      <c r="R209" s="10"/>
      <c r="S209" s="10"/>
      <c r="T209" s="10"/>
    </row>
    <row r="210" spans="1:20" s="11" customFormat="1" ht="24.95" customHeight="1">
      <c r="A210" s="9">
        <v>169</v>
      </c>
      <c r="B210" s="12" t="s">
        <v>268</v>
      </c>
      <c r="C210" s="8" t="s">
        <v>232</v>
      </c>
      <c r="D210" s="9" t="s">
        <v>31</v>
      </c>
      <c r="E210" s="18" t="s">
        <v>32</v>
      </c>
      <c r="F210" s="13">
        <v>44896</v>
      </c>
      <c r="G210" s="13">
        <v>45078</v>
      </c>
      <c r="H210" s="14">
        <v>110000</v>
      </c>
      <c r="I210" s="14">
        <v>14457.62</v>
      </c>
      <c r="J210" s="14">
        <v>0</v>
      </c>
      <c r="K210" s="14">
        <f t="shared" ref="K210:K211" si="353">H210*2.87%</f>
        <v>3157</v>
      </c>
      <c r="L210" s="14">
        <f t="shared" ref="L210:L211" si="354">H210*7.1%</f>
        <v>7810</v>
      </c>
      <c r="M210" s="63">
        <v>860.29</v>
      </c>
      <c r="N210" s="14">
        <f t="shared" ref="N210:N211" si="355">H210*3.04%</f>
        <v>3344</v>
      </c>
      <c r="O210" s="14">
        <f t="shared" ref="O210:O211" si="356">H210*7.09%</f>
        <v>7799</v>
      </c>
      <c r="P210" s="14">
        <f t="shared" ref="P210:P211" si="357">K210+L210+M210+N210+O210</f>
        <v>22970.29</v>
      </c>
      <c r="Q210" s="14">
        <f t="shared" ref="Q210:Q211" si="358">J210</f>
        <v>0</v>
      </c>
      <c r="R210" s="14">
        <f t="shared" ref="R210:R211" si="359">I210+K210+N210+Q210</f>
        <v>20958.62</v>
      </c>
      <c r="S210" s="14">
        <f t="shared" ref="S210:S211" si="360">L210+M210+O210</f>
        <v>16469.29</v>
      </c>
      <c r="T210" s="14">
        <f t="shared" ref="T210:T211" si="361">H210-R210</f>
        <v>89041.38</v>
      </c>
    </row>
    <row r="211" spans="1:20" s="11" customFormat="1" ht="24.95" customHeight="1">
      <c r="A211" s="34">
        <v>170</v>
      </c>
      <c r="B211" s="12" t="s">
        <v>269</v>
      </c>
      <c r="C211" s="8" t="s">
        <v>218</v>
      </c>
      <c r="D211" s="42" t="s">
        <v>31</v>
      </c>
      <c r="E211" s="42" t="s">
        <v>35</v>
      </c>
      <c r="F211" s="43">
        <v>45033</v>
      </c>
      <c r="G211" s="43">
        <v>45216</v>
      </c>
      <c r="H211" s="50">
        <v>55000</v>
      </c>
      <c r="I211" s="50">
        <v>2559.6799999999998</v>
      </c>
      <c r="J211" s="50">
        <v>0</v>
      </c>
      <c r="K211" s="50">
        <f t="shared" si="353"/>
        <v>1578.5</v>
      </c>
      <c r="L211" s="14">
        <f t="shared" si="354"/>
        <v>3905</v>
      </c>
      <c r="M211" s="14">
        <f t="shared" ref="M211:M212" si="362">H211*1.15%</f>
        <v>632.5</v>
      </c>
      <c r="N211" s="50">
        <f t="shared" si="355"/>
        <v>1672</v>
      </c>
      <c r="O211" s="50">
        <f t="shared" si="356"/>
        <v>3899.5</v>
      </c>
      <c r="P211" s="50">
        <f t="shared" si="357"/>
        <v>11687.5</v>
      </c>
      <c r="Q211" s="50">
        <f t="shared" si="358"/>
        <v>0</v>
      </c>
      <c r="R211" s="50">
        <f t="shared" si="359"/>
        <v>5810.18</v>
      </c>
      <c r="S211" s="50">
        <f t="shared" si="360"/>
        <v>8437</v>
      </c>
      <c r="T211" s="50">
        <f t="shared" si="361"/>
        <v>49189.82</v>
      </c>
    </row>
    <row r="212" spans="1:20" s="11" customFormat="1" ht="24.95" customHeight="1">
      <c r="A212" s="9">
        <v>171</v>
      </c>
      <c r="B212" s="12" t="s">
        <v>270</v>
      </c>
      <c r="C212" s="8" t="s">
        <v>218</v>
      </c>
      <c r="D212" s="9" t="s">
        <v>31</v>
      </c>
      <c r="E212" s="18" t="s">
        <v>32</v>
      </c>
      <c r="F212" s="13">
        <v>45062</v>
      </c>
      <c r="G212" s="13">
        <v>45246</v>
      </c>
      <c r="H212" s="14">
        <v>50000</v>
      </c>
      <c r="I212" s="14">
        <v>1854</v>
      </c>
      <c r="J212" s="14">
        <v>0</v>
      </c>
      <c r="K212" s="14">
        <v>1435</v>
      </c>
      <c r="L212" s="14">
        <v>3550</v>
      </c>
      <c r="M212" s="14">
        <f t="shared" si="362"/>
        <v>575</v>
      </c>
      <c r="N212" s="14">
        <v>1520</v>
      </c>
      <c r="O212" s="14">
        <f>H212*7.09%</f>
        <v>3545</v>
      </c>
      <c r="P212" s="14">
        <f>K212+L212+M212+N212+O212</f>
        <v>10625</v>
      </c>
      <c r="Q212" s="14">
        <f>J212</f>
        <v>0</v>
      </c>
      <c r="R212" s="14">
        <f>I212+K212+N212+Q212</f>
        <v>4809</v>
      </c>
      <c r="S212" s="14">
        <f>L212+M212+O212</f>
        <v>7670</v>
      </c>
      <c r="T212" s="14">
        <f>H212-R212</f>
        <v>45191</v>
      </c>
    </row>
    <row r="213" spans="1:20" s="11" customFormat="1" ht="24.95" customHeight="1">
      <c r="A213" s="34">
        <v>172</v>
      </c>
      <c r="B213" s="12" t="s">
        <v>271</v>
      </c>
      <c r="C213" s="8" t="s">
        <v>272</v>
      </c>
      <c r="D213" s="9" t="s">
        <v>31</v>
      </c>
      <c r="E213" s="18" t="s">
        <v>32</v>
      </c>
      <c r="F213" s="43">
        <v>45017</v>
      </c>
      <c r="G213" s="43">
        <v>45200</v>
      </c>
      <c r="H213" s="14">
        <v>75000</v>
      </c>
      <c r="I213" s="14">
        <v>6309.38</v>
      </c>
      <c r="J213" s="14">
        <v>0</v>
      </c>
      <c r="K213" s="14">
        <f t="shared" ref="K213" si="363">H213*2.87%</f>
        <v>2152.5</v>
      </c>
      <c r="L213" s="14">
        <f t="shared" ref="L213" si="364">H213*7.1%</f>
        <v>5325</v>
      </c>
      <c r="M213" s="63">
        <v>860.29</v>
      </c>
      <c r="N213" s="14">
        <f t="shared" ref="N213" si="365">H213*3.04%</f>
        <v>2280</v>
      </c>
      <c r="O213" s="14">
        <f t="shared" ref="O213" si="366">H213*7.09%</f>
        <v>5317.5</v>
      </c>
      <c r="P213" s="14">
        <f>K213+L213+M213+N213+O213</f>
        <v>15935.29</v>
      </c>
      <c r="Q213" s="14">
        <f t="shared" ref="Q213" si="367">J213</f>
        <v>0</v>
      </c>
      <c r="R213" s="14">
        <f>I213+K213+N213+Q213</f>
        <v>10741.88</v>
      </c>
      <c r="S213" s="14">
        <f>L213+M213+O213</f>
        <v>11502.79</v>
      </c>
      <c r="T213" s="14">
        <f>H213-R213</f>
        <v>64258.12</v>
      </c>
    </row>
    <row r="214" spans="1:20" s="57" customFormat="1" ht="24.95" customHeight="1">
      <c r="A214" s="24" t="s">
        <v>273</v>
      </c>
      <c r="B214" s="10"/>
      <c r="C214" s="10"/>
      <c r="D214" s="10"/>
      <c r="E214" s="10"/>
      <c r="F214" s="23"/>
      <c r="G214" s="23"/>
      <c r="H214" s="10"/>
      <c r="I214" s="10"/>
      <c r="J214" s="10"/>
      <c r="K214" s="10"/>
      <c r="L214" s="10"/>
      <c r="M214" s="33"/>
      <c r="N214" s="10"/>
      <c r="O214" s="10"/>
      <c r="P214" s="10"/>
      <c r="Q214" s="10"/>
      <c r="R214" s="10"/>
      <c r="S214" s="10"/>
      <c r="T214" s="10"/>
    </row>
    <row r="215" spans="1:20" s="57" customFormat="1" ht="24.95" customHeight="1">
      <c r="A215" s="9">
        <v>173</v>
      </c>
      <c r="B215" s="12" t="s">
        <v>274</v>
      </c>
      <c r="C215" s="8" t="s">
        <v>232</v>
      </c>
      <c r="D215" s="9" t="s">
        <v>31</v>
      </c>
      <c r="E215" s="18" t="s">
        <v>32</v>
      </c>
      <c r="F215" s="13">
        <v>44999</v>
      </c>
      <c r="G215" s="13">
        <v>45183</v>
      </c>
      <c r="H215" s="14">
        <v>110000</v>
      </c>
      <c r="I215" s="14">
        <v>4063.34</v>
      </c>
      <c r="J215" s="14">
        <v>0</v>
      </c>
      <c r="K215" s="14">
        <v>3157</v>
      </c>
      <c r="L215" s="14">
        <v>7810</v>
      </c>
      <c r="M215" s="66">
        <v>860.29</v>
      </c>
      <c r="N215" s="14">
        <v>3344</v>
      </c>
      <c r="O215" s="14">
        <v>7799</v>
      </c>
      <c r="P215" s="14">
        <f>K215+L215+M215+N215+O215</f>
        <v>22970.29</v>
      </c>
      <c r="Q215" s="14">
        <f>J215</f>
        <v>0</v>
      </c>
      <c r="R215" s="14">
        <f>I215+K215+N215+Q215</f>
        <v>10564.34</v>
      </c>
      <c r="S215" s="14">
        <f>L215+M215+O215</f>
        <v>16469.29</v>
      </c>
      <c r="T215" s="14">
        <f>H215-R215</f>
        <v>99435.66</v>
      </c>
    </row>
    <row r="216" spans="1:20" s="16" customFormat="1" ht="24.95" customHeight="1">
      <c r="A216" s="9">
        <v>174</v>
      </c>
      <c r="B216" s="12" t="s">
        <v>275</v>
      </c>
      <c r="C216" s="8" t="s">
        <v>255</v>
      </c>
      <c r="D216" s="9" t="s">
        <v>31</v>
      </c>
      <c r="E216" s="9" t="s">
        <v>32</v>
      </c>
      <c r="F216" s="13">
        <v>45017</v>
      </c>
      <c r="G216" s="13">
        <v>45200</v>
      </c>
      <c r="H216" s="14">
        <v>70000</v>
      </c>
      <c r="I216" s="14">
        <v>5052.99</v>
      </c>
      <c r="J216" s="14">
        <v>0</v>
      </c>
      <c r="K216" s="14">
        <f>H216*2.87%</f>
        <v>2009</v>
      </c>
      <c r="L216" s="14">
        <f>H216*7.1%</f>
        <v>4970</v>
      </c>
      <c r="M216" s="66">
        <v>805</v>
      </c>
      <c r="N216" s="14">
        <f>H216*3.04%</f>
        <v>2128</v>
      </c>
      <c r="O216" s="14">
        <f>H216*7.09%</f>
        <v>4963</v>
      </c>
      <c r="P216" s="14">
        <f>K216+L216+M216+N216+O216</f>
        <v>14875</v>
      </c>
      <c r="Q216" s="14">
        <v>11185.47</v>
      </c>
      <c r="R216" s="14">
        <f>I216+K216+N216+Q216</f>
        <v>20375.46</v>
      </c>
      <c r="S216" s="14">
        <f>L216+M216+O216</f>
        <v>10738</v>
      </c>
      <c r="T216" s="14">
        <f>H216-R216</f>
        <v>49624.54</v>
      </c>
    </row>
    <row r="217" spans="1:20" s="16" customFormat="1" ht="24.95" customHeight="1">
      <c r="A217" s="9">
        <v>175</v>
      </c>
      <c r="B217" s="12" t="s">
        <v>276</v>
      </c>
      <c r="C217" s="8" t="s">
        <v>253</v>
      </c>
      <c r="D217" s="9" t="s">
        <v>31</v>
      </c>
      <c r="E217" s="18" t="s">
        <v>32</v>
      </c>
      <c r="F217" s="13">
        <v>45047</v>
      </c>
      <c r="G217" s="13">
        <v>45231</v>
      </c>
      <c r="H217" s="14">
        <v>48000</v>
      </c>
      <c r="I217" s="14">
        <v>1571.73</v>
      </c>
      <c r="J217" s="14">
        <v>0</v>
      </c>
      <c r="K217" s="14">
        <f>H217*2.87%</f>
        <v>1377.6</v>
      </c>
      <c r="L217" s="14">
        <f>H217*7.1%</f>
        <v>3408</v>
      </c>
      <c r="M217" s="36">
        <f t="shared" ref="M217" si="368">H217*1.15%</f>
        <v>552</v>
      </c>
      <c r="N217" s="14">
        <f>H217*3.04%</f>
        <v>1459.2</v>
      </c>
      <c r="O217" s="14">
        <f>H217*7.09%</f>
        <v>3403.2</v>
      </c>
      <c r="P217" s="14">
        <f>K217+L217+M217+N217+O217</f>
        <v>10200</v>
      </c>
      <c r="Q217" s="14">
        <v>21183.83</v>
      </c>
      <c r="R217" s="14">
        <f>I217+K217+N217+Q217</f>
        <v>25592.36</v>
      </c>
      <c r="S217" s="14">
        <f>L217+M217+O217</f>
        <v>7363.2</v>
      </c>
      <c r="T217" s="14">
        <f>H217-R217</f>
        <v>22407.64</v>
      </c>
    </row>
    <row r="218" spans="1:20" s="57" customFormat="1" ht="24.95" customHeight="1">
      <c r="A218" s="24" t="s">
        <v>277</v>
      </c>
      <c r="B218" s="10"/>
      <c r="C218" s="10"/>
      <c r="D218" s="10"/>
      <c r="E218" s="10"/>
      <c r="F218" s="23"/>
      <c r="G218" s="23"/>
      <c r="H218" s="10"/>
      <c r="I218" s="10"/>
      <c r="J218" s="10"/>
      <c r="K218" s="10"/>
      <c r="L218" s="10"/>
      <c r="M218" s="33"/>
      <c r="N218" s="10"/>
      <c r="O218" s="10"/>
      <c r="P218" s="10"/>
      <c r="Q218" s="10"/>
      <c r="R218" s="10"/>
      <c r="S218" s="10"/>
      <c r="T218" s="10"/>
    </row>
    <row r="219" spans="1:20" s="11" customFormat="1" ht="24.95" customHeight="1">
      <c r="A219" s="9">
        <v>176</v>
      </c>
      <c r="B219" s="12" t="s">
        <v>278</v>
      </c>
      <c r="C219" s="8" t="s">
        <v>279</v>
      </c>
      <c r="D219" s="9" t="s">
        <v>31</v>
      </c>
      <c r="E219" s="18" t="s">
        <v>35</v>
      </c>
      <c r="F219" s="13">
        <v>44957</v>
      </c>
      <c r="G219" s="13">
        <v>45138</v>
      </c>
      <c r="H219" s="14">
        <v>170000</v>
      </c>
      <c r="I219" s="14">
        <v>28571.119999999999</v>
      </c>
      <c r="J219" s="14">
        <v>0</v>
      </c>
      <c r="K219" s="14">
        <f>H219*2.87%</f>
        <v>4879</v>
      </c>
      <c r="L219" s="14">
        <f>H219*7.1%</f>
        <v>12070</v>
      </c>
      <c r="M219" s="66">
        <v>860.29</v>
      </c>
      <c r="N219" s="14">
        <v>5168</v>
      </c>
      <c r="O219" s="15">
        <v>12053</v>
      </c>
      <c r="P219" s="14">
        <f>K219+L219+M219+N219+O219</f>
        <v>35030.29</v>
      </c>
      <c r="Q219" s="14">
        <v>20046</v>
      </c>
      <c r="R219" s="14">
        <f>I219+K219+N219+Q219</f>
        <v>58664.12</v>
      </c>
      <c r="S219" s="14">
        <f>L219+M219+O219</f>
        <v>24983.29</v>
      </c>
      <c r="T219" s="14">
        <f>H219-R219</f>
        <v>111335.88</v>
      </c>
    </row>
    <row r="220" spans="1:20" s="11" customFormat="1" ht="24.95" customHeight="1">
      <c r="A220" s="9">
        <v>177</v>
      </c>
      <c r="B220" s="12" t="s">
        <v>280</v>
      </c>
      <c r="C220" s="8" t="s">
        <v>281</v>
      </c>
      <c r="D220" s="9" t="s">
        <v>31</v>
      </c>
      <c r="E220" s="18" t="s">
        <v>32</v>
      </c>
      <c r="F220" s="13">
        <v>45017</v>
      </c>
      <c r="G220" s="13">
        <v>45200</v>
      </c>
      <c r="H220" s="14">
        <v>48000</v>
      </c>
      <c r="I220" s="14">
        <v>1571.73</v>
      </c>
      <c r="J220" s="14">
        <v>0</v>
      </c>
      <c r="K220" s="14">
        <v>1377.6</v>
      </c>
      <c r="L220" s="14">
        <v>3408</v>
      </c>
      <c r="M220" s="36">
        <f t="shared" ref="M220" si="369">H220*1.15%</f>
        <v>552</v>
      </c>
      <c r="N220" s="14">
        <v>1459.2</v>
      </c>
      <c r="O220" s="14">
        <f t="shared" ref="O220" si="370">H220*7.09%</f>
        <v>3403.2</v>
      </c>
      <c r="P220" s="14">
        <f>K220+L220+M220+N220+O220</f>
        <v>10200</v>
      </c>
      <c r="Q220" s="14">
        <f>J220</f>
        <v>0</v>
      </c>
      <c r="R220" s="14">
        <f>I220+K220+N220+Q220</f>
        <v>4408.53</v>
      </c>
      <c r="S220" s="14">
        <f>L220+M220+O220</f>
        <v>7363.2</v>
      </c>
      <c r="T220" s="14">
        <f>H220-R220</f>
        <v>43591.47</v>
      </c>
    </row>
    <row r="221" spans="1:20" s="57" customFormat="1" ht="24.95" customHeight="1">
      <c r="A221" s="24" t="s">
        <v>282</v>
      </c>
      <c r="B221" s="10"/>
      <c r="C221" s="10"/>
      <c r="D221" s="10"/>
      <c r="E221" s="10"/>
      <c r="F221" s="23"/>
      <c r="G221" s="23"/>
      <c r="H221" s="10"/>
      <c r="I221" s="10"/>
      <c r="J221" s="10"/>
      <c r="K221" s="10"/>
      <c r="L221" s="10"/>
      <c r="M221" s="33"/>
      <c r="N221" s="10"/>
      <c r="O221" s="10"/>
      <c r="P221" s="10"/>
      <c r="Q221" s="10"/>
      <c r="R221" s="10"/>
      <c r="S221" s="10"/>
      <c r="T221" s="10"/>
    </row>
    <row r="222" spans="1:20" s="11" customFormat="1" ht="24.95" customHeight="1">
      <c r="A222" s="9">
        <v>178</v>
      </c>
      <c r="B222" s="12" t="s">
        <v>283</v>
      </c>
      <c r="C222" s="8" t="s">
        <v>40</v>
      </c>
      <c r="D222" s="9" t="s">
        <v>31</v>
      </c>
      <c r="E222" s="18" t="s">
        <v>35</v>
      </c>
      <c r="F222" s="13">
        <v>44957</v>
      </c>
      <c r="G222" s="13">
        <v>45138</v>
      </c>
      <c r="H222" s="14">
        <v>135000</v>
      </c>
      <c r="I222" s="14">
        <v>19943.88</v>
      </c>
      <c r="J222" s="14">
        <v>0</v>
      </c>
      <c r="K222" s="14">
        <f>H222*2.87%</f>
        <v>3874.5</v>
      </c>
      <c r="L222" s="14">
        <f>H222*7.1%</f>
        <v>9585</v>
      </c>
      <c r="M222" s="66">
        <v>860.29</v>
      </c>
      <c r="N222" s="14">
        <f>H222*3.04%</f>
        <v>4104</v>
      </c>
      <c r="O222" s="14">
        <f>H222*7.09%</f>
        <v>9571.5</v>
      </c>
      <c r="P222" s="14">
        <f>K222+L222+M222+N222+O222</f>
        <v>27995.29</v>
      </c>
      <c r="Q222" s="14">
        <v>19165.95</v>
      </c>
      <c r="R222" s="14">
        <f>I222+K222+N222+Q222</f>
        <v>47088.33</v>
      </c>
      <c r="S222" s="14">
        <f>L222+M222+O222</f>
        <v>20016.79</v>
      </c>
      <c r="T222" s="14">
        <f>H222-R222</f>
        <v>87911.67</v>
      </c>
    </row>
    <row r="223" spans="1:20" s="11" customFormat="1" ht="24.95" customHeight="1">
      <c r="A223" s="9">
        <v>179</v>
      </c>
      <c r="B223" s="12" t="s">
        <v>284</v>
      </c>
      <c r="C223" s="8" t="s">
        <v>239</v>
      </c>
      <c r="D223" s="9" t="s">
        <v>31</v>
      </c>
      <c r="E223" s="18" t="s">
        <v>32</v>
      </c>
      <c r="F223" s="13">
        <v>44979</v>
      </c>
      <c r="G223" s="13">
        <v>45160</v>
      </c>
      <c r="H223" s="14">
        <v>80000</v>
      </c>
      <c r="I223" s="14">
        <v>7400.87</v>
      </c>
      <c r="J223" s="14">
        <v>0</v>
      </c>
      <c r="K223" s="14">
        <f>H223*2.87%</f>
        <v>2296</v>
      </c>
      <c r="L223" s="14">
        <f>H223*7.1%</f>
        <v>5680</v>
      </c>
      <c r="M223" s="66">
        <v>860.29</v>
      </c>
      <c r="N223" s="14">
        <f>H223*3.04%</f>
        <v>2432</v>
      </c>
      <c r="O223" s="14">
        <f>H223*7.09%</f>
        <v>5672</v>
      </c>
      <c r="P223" s="14">
        <f t="shared" ref="P223" si="371">K223+L223+M223+N223+O223</f>
        <v>16940.29</v>
      </c>
      <c r="Q223" s="14">
        <v>10046</v>
      </c>
      <c r="R223" s="14">
        <f t="shared" ref="R223" si="372">I223+K223+N223+Q223</f>
        <v>22174.87</v>
      </c>
      <c r="S223" s="14">
        <f t="shared" ref="S223" si="373">L223+M223+O223</f>
        <v>12212.29</v>
      </c>
      <c r="T223" s="14">
        <f t="shared" ref="T223" si="374">H223-R223</f>
        <v>57825.13</v>
      </c>
    </row>
    <row r="224" spans="1:20" s="11" customFormat="1" ht="24.95" customHeight="1">
      <c r="A224" s="9">
        <v>180</v>
      </c>
      <c r="B224" s="12" t="s">
        <v>285</v>
      </c>
      <c r="C224" s="8" t="s">
        <v>286</v>
      </c>
      <c r="D224" s="9" t="s">
        <v>31</v>
      </c>
      <c r="E224" s="18" t="s">
        <v>35</v>
      </c>
      <c r="F224" s="13">
        <v>44957</v>
      </c>
      <c r="G224" s="13">
        <v>45138</v>
      </c>
      <c r="H224" s="14">
        <v>90000</v>
      </c>
      <c r="I224" s="14">
        <v>9753.1200000000008</v>
      </c>
      <c r="J224" s="14">
        <v>0</v>
      </c>
      <c r="K224" s="14">
        <f>H224*2.87%</f>
        <v>2583</v>
      </c>
      <c r="L224" s="14">
        <f>H224*7.1%</f>
        <v>6390</v>
      </c>
      <c r="M224" s="66">
        <v>860.29</v>
      </c>
      <c r="N224" s="14">
        <f>H224*3.04%</f>
        <v>2736</v>
      </c>
      <c r="O224" s="14">
        <f>H224*7.09%</f>
        <v>6381</v>
      </c>
      <c r="P224" s="14">
        <f>K224+L224+M224+N224+O224</f>
        <v>18950.29</v>
      </c>
      <c r="Q224" s="14">
        <v>24046</v>
      </c>
      <c r="R224" s="14">
        <f>I224+K224+N224+Q224</f>
        <v>39118.120000000003</v>
      </c>
      <c r="S224" s="14">
        <f>L224+M224+O224</f>
        <v>13631.29</v>
      </c>
      <c r="T224" s="14">
        <f>H224-R224</f>
        <v>50881.88</v>
      </c>
    </row>
    <row r="225" spans="1:20" s="57" customFormat="1" ht="24.95" customHeight="1">
      <c r="A225" s="24" t="s">
        <v>287</v>
      </c>
      <c r="B225" s="10"/>
      <c r="C225" s="10"/>
      <c r="D225" s="10"/>
      <c r="E225" s="10"/>
      <c r="F225" s="23"/>
      <c r="G225" s="23"/>
      <c r="H225" s="10"/>
      <c r="I225" s="10"/>
      <c r="J225" s="10"/>
      <c r="K225" s="10"/>
      <c r="L225" s="10"/>
      <c r="M225" s="33"/>
      <c r="N225" s="10"/>
      <c r="O225" s="10"/>
      <c r="P225" s="10"/>
      <c r="Q225" s="10"/>
      <c r="R225" s="10"/>
      <c r="S225" s="10"/>
      <c r="T225" s="10"/>
    </row>
    <row r="226" spans="1:20" s="11" customFormat="1" ht="24.95" customHeight="1">
      <c r="A226" s="9">
        <v>181</v>
      </c>
      <c r="B226" s="12" t="s">
        <v>288</v>
      </c>
      <c r="C226" s="8" t="s">
        <v>289</v>
      </c>
      <c r="D226" s="9" t="s">
        <v>31</v>
      </c>
      <c r="E226" s="18" t="s">
        <v>32</v>
      </c>
      <c r="F226" s="13">
        <v>44967</v>
      </c>
      <c r="G226" s="13">
        <v>45148</v>
      </c>
      <c r="H226" s="14">
        <v>135000</v>
      </c>
      <c r="I226" s="14">
        <v>20338.240000000002</v>
      </c>
      <c r="J226" s="14">
        <v>0</v>
      </c>
      <c r="K226" s="14">
        <f t="shared" ref="K226" si="375">H226*2.87%</f>
        <v>3874.5</v>
      </c>
      <c r="L226" s="14">
        <f t="shared" ref="L226" si="376">H226*7.1%</f>
        <v>9585</v>
      </c>
      <c r="M226" s="66">
        <v>860.29</v>
      </c>
      <c r="N226" s="14">
        <f t="shared" ref="N226" si="377">H226*3.04%</f>
        <v>4104</v>
      </c>
      <c r="O226" s="14">
        <f t="shared" ref="O226" si="378">H226*7.09%</f>
        <v>9571.5</v>
      </c>
      <c r="P226" s="14">
        <f t="shared" ref="P226:P231" si="379">K226+L226+M226+N226+O226</f>
        <v>27995.29</v>
      </c>
      <c r="Q226" s="14">
        <f t="shared" ref="Q226:Q231" si="380">J226</f>
        <v>0</v>
      </c>
      <c r="R226" s="14">
        <f t="shared" ref="R226:R231" si="381">I226+K226+N226+Q226</f>
        <v>28316.74</v>
      </c>
      <c r="S226" s="14">
        <f t="shared" ref="S226:S231" si="382">L226+M226+O226</f>
        <v>20016.79</v>
      </c>
      <c r="T226" s="14">
        <f t="shared" ref="T226:T231" si="383">H226-R226</f>
        <v>106683.26</v>
      </c>
    </row>
    <row r="227" spans="1:20" s="16" customFormat="1" ht="24.95" customHeight="1">
      <c r="A227" s="9">
        <v>182</v>
      </c>
      <c r="B227" s="12" t="s">
        <v>290</v>
      </c>
      <c r="C227" s="8" t="s">
        <v>77</v>
      </c>
      <c r="D227" s="9" t="s">
        <v>31</v>
      </c>
      <c r="E227" s="18" t="s">
        <v>32</v>
      </c>
      <c r="F227" s="13">
        <v>44939</v>
      </c>
      <c r="G227" s="13">
        <v>45120</v>
      </c>
      <c r="H227" s="14">
        <v>90000</v>
      </c>
      <c r="I227" s="14">
        <v>9358.76</v>
      </c>
      <c r="J227" s="14">
        <v>0</v>
      </c>
      <c r="K227" s="14">
        <f>H227*2.87%</f>
        <v>2583</v>
      </c>
      <c r="L227" s="14">
        <f>H227*7.1%</f>
        <v>6390</v>
      </c>
      <c r="M227" s="66">
        <v>860.29</v>
      </c>
      <c r="N227" s="14">
        <f>H227*3.04%</f>
        <v>2736</v>
      </c>
      <c r="O227" s="14">
        <f>H227*7.09%</f>
        <v>6381</v>
      </c>
      <c r="P227" s="14">
        <f>K227+L227+M227+N227+O227</f>
        <v>18950.29</v>
      </c>
      <c r="Q227" s="14">
        <v>1577.45</v>
      </c>
      <c r="R227" s="14">
        <f>I227+K227+N227+Q227</f>
        <v>16255.21</v>
      </c>
      <c r="S227" s="14">
        <f>L227+M227+O227</f>
        <v>13631.29</v>
      </c>
      <c r="T227" s="14">
        <f>H227-R227</f>
        <v>73744.789999999994</v>
      </c>
    </row>
    <row r="228" spans="1:20" s="16" customFormat="1" ht="24.95" customHeight="1">
      <c r="A228" s="9">
        <v>183</v>
      </c>
      <c r="B228" s="12" t="s">
        <v>291</v>
      </c>
      <c r="C228" s="8" t="s">
        <v>77</v>
      </c>
      <c r="D228" s="9" t="s">
        <v>31</v>
      </c>
      <c r="E228" s="9" t="s">
        <v>32</v>
      </c>
      <c r="F228" s="13">
        <v>44930</v>
      </c>
      <c r="G228" s="13">
        <v>45111</v>
      </c>
      <c r="H228" s="14">
        <v>90000</v>
      </c>
      <c r="I228" s="14">
        <v>9753.1200000000008</v>
      </c>
      <c r="J228" s="14">
        <v>0</v>
      </c>
      <c r="K228" s="14">
        <f>H228*2.87%</f>
        <v>2583</v>
      </c>
      <c r="L228" s="14">
        <f>H228*7.1%</f>
        <v>6390</v>
      </c>
      <c r="M228" s="66">
        <v>860.29</v>
      </c>
      <c r="N228" s="14">
        <f>H228*3.04%</f>
        <v>2736</v>
      </c>
      <c r="O228" s="14">
        <f>H228*7.09%</f>
        <v>6381</v>
      </c>
      <c r="P228" s="14">
        <f>K228+L228+M228+N228+O228</f>
        <v>18950.29</v>
      </c>
      <c r="Q228" s="14">
        <v>0</v>
      </c>
      <c r="R228" s="14">
        <f>I228+K228+N228+Q228</f>
        <v>15072.12</v>
      </c>
      <c r="S228" s="14">
        <f>L228+M228+O228</f>
        <v>13631.29</v>
      </c>
      <c r="T228" s="14">
        <f>H228-R228</f>
        <v>74927.88</v>
      </c>
    </row>
    <row r="229" spans="1:20" s="16" customFormat="1" ht="24.95" customHeight="1">
      <c r="A229" s="9">
        <v>184</v>
      </c>
      <c r="B229" s="12" t="s">
        <v>292</v>
      </c>
      <c r="C229" s="8" t="s">
        <v>77</v>
      </c>
      <c r="D229" s="9" t="s">
        <v>31</v>
      </c>
      <c r="E229" s="18" t="s">
        <v>32</v>
      </c>
      <c r="F229" s="13">
        <v>45017</v>
      </c>
      <c r="G229" s="13">
        <v>45200</v>
      </c>
      <c r="H229" s="14">
        <v>75000</v>
      </c>
      <c r="I229" s="14">
        <v>6309.38</v>
      </c>
      <c r="J229" s="14">
        <v>0</v>
      </c>
      <c r="K229" s="14">
        <v>2152.5</v>
      </c>
      <c r="L229" s="14">
        <v>5325</v>
      </c>
      <c r="M229" s="66">
        <v>860.29</v>
      </c>
      <c r="N229" s="14">
        <v>2280</v>
      </c>
      <c r="O229" s="14">
        <v>5317.5</v>
      </c>
      <c r="P229" s="14">
        <f t="shared" si="379"/>
        <v>15935.29</v>
      </c>
      <c r="Q229" s="14">
        <f t="shared" si="380"/>
        <v>0</v>
      </c>
      <c r="R229" s="14">
        <f t="shared" si="381"/>
        <v>10741.88</v>
      </c>
      <c r="S229" s="14">
        <f t="shared" si="382"/>
        <v>11502.79</v>
      </c>
      <c r="T229" s="14">
        <f t="shared" si="383"/>
        <v>64258.12</v>
      </c>
    </row>
    <row r="230" spans="1:20" s="11" customFormat="1" ht="24.95" customHeight="1">
      <c r="A230" s="9">
        <v>185</v>
      </c>
      <c r="B230" s="12" t="s">
        <v>293</v>
      </c>
      <c r="C230" s="8" t="s">
        <v>239</v>
      </c>
      <c r="D230" s="9" t="s">
        <v>31</v>
      </c>
      <c r="E230" s="18" t="s">
        <v>35</v>
      </c>
      <c r="F230" s="13">
        <v>44957</v>
      </c>
      <c r="G230" s="13">
        <v>45138</v>
      </c>
      <c r="H230" s="14">
        <v>90000</v>
      </c>
      <c r="I230" s="14">
        <v>9753.1200000000008</v>
      </c>
      <c r="J230" s="14">
        <v>0</v>
      </c>
      <c r="K230" s="14">
        <f>H230*2.87%</f>
        <v>2583</v>
      </c>
      <c r="L230" s="14">
        <f>H230*7.1%</f>
        <v>6390</v>
      </c>
      <c r="M230" s="66">
        <v>860.29</v>
      </c>
      <c r="N230" s="14">
        <f>H230*3.04%</f>
        <v>2736</v>
      </c>
      <c r="O230" s="14">
        <f>H230*7.09%</f>
        <v>6381</v>
      </c>
      <c r="P230" s="14">
        <f t="shared" si="379"/>
        <v>18950.29</v>
      </c>
      <c r="Q230" s="14">
        <f t="shared" si="380"/>
        <v>0</v>
      </c>
      <c r="R230" s="14">
        <f t="shared" si="381"/>
        <v>15072.12</v>
      </c>
      <c r="S230" s="14">
        <f t="shared" si="382"/>
        <v>13631.29</v>
      </c>
      <c r="T230" s="14">
        <f t="shared" si="383"/>
        <v>74927.88</v>
      </c>
    </row>
    <row r="231" spans="1:20" s="16" customFormat="1" ht="24.95" customHeight="1">
      <c r="A231" s="9">
        <v>186</v>
      </c>
      <c r="B231" s="12" t="s">
        <v>294</v>
      </c>
      <c r="C231" s="8" t="s">
        <v>34</v>
      </c>
      <c r="D231" s="9" t="s">
        <v>31</v>
      </c>
      <c r="E231" s="18" t="s">
        <v>35</v>
      </c>
      <c r="F231" s="13">
        <v>45062</v>
      </c>
      <c r="G231" s="13">
        <v>45246</v>
      </c>
      <c r="H231" s="14">
        <v>48000</v>
      </c>
      <c r="I231" s="14">
        <v>1571.73</v>
      </c>
      <c r="J231" s="14">
        <v>0</v>
      </c>
      <c r="K231" s="14">
        <v>1377.6</v>
      </c>
      <c r="L231" s="14">
        <v>3408</v>
      </c>
      <c r="M231" s="36">
        <f t="shared" ref="M231" si="384">H231*1.15%</f>
        <v>552</v>
      </c>
      <c r="N231" s="14">
        <v>1459.2</v>
      </c>
      <c r="O231" s="14">
        <f>H231*7.09%</f>
        <v>3403.2</v>
      </c>
      <c r="P231" s="14">
        <f t="shared" si="379"/>
        <v>10200</v>
      </c>
      <c r="Q231" s="14">
        <f t="shared" si="380"/>
        <v>0</v>
      </c>
      <c r="R231" s="14">
        <f t="shared" si="381"/>
        <v>4408.53</v>
      </c>
      <c r="S231" s="14">
        <f t="shared" si="382"/>
        <v>7363.2</v>
      </c>
      <c r="T231" s="14">
        <f t="shared" si="383"/>
        <v>43591.47</v>
      </c>
    </row>
    <row r="232" spans="1:20" s="57" customFormat="1" ht="24.95" customHeight="1">
      <c r="A232" s="24" t="s">
        <v>295</v>
      </c>
      <c r="B232" s="10"/>
      <c r="C232" s="10"/>
      <c r="D232" s="10"/>
      <c r="E232" s="10"/>
      <c r="F232" s="23"/>
      <c r="G232" s="23"/>
      <c r="H232" s="10"/>
      <c r="I232" s="10"/>
      <c r="J232" s="10"/>
      <c r="K232" s="10"/>
      <c r="L232" s="10"/>
      <c r="M232" s="33"/>
      <c r="N232" s="10"/>
      <c r="O232" s="10"/>
      <c r="P232" s="10"/>
      <c r="Q232" s="10"/>
      <c r="R232" s="10"/>
      <c r="S232" s="10"/>
      <c r="T232" s="10"/>
    </row>
    <row r="233" spans="1:20" s="11" customFormat="1" ht="24.95" customHeight="1">
      <c r="A233" s="9">
        <v>187</v>
      </c>
      <c r="B233" s="12" t="s">
        <v>296</v>
      </c>
      <c r="C233" s="8" t="s">
        <v>297</v>
      </c>
      <c r="D233" s="9" t="s">
        <v>31</v>
      </c>
      <c r="E233" s="18" t="s">
        <v>32</v>
      </c>
      <c r="F233" s="13">
        <v>45070</v>
      </c>
      <c r="G233" s="13">
        <v>45254</v>
      </c>
      <c r="H233" s="14">
        <v>130000</v>
      </c>
      <c r="I233" s="14">
        <v>19162.12</v>
      </c>
      <c r="J233" s="14">
        <v>0</v>
      </c>
      <c r="K233" s="14">
        <f t="shared" ref="K233" si="385">H233*2.87%</f>
        <v>3731</v>
      </c>
      <c r="L233" s="14">
        <f t="shared" ref="L233" si="386">H233*7.1%</f>
        <v>9230</v>
      </c>
      <c r="M233" s="66">
        <v>860.29</v>
      </c>
      <c r="N233" s="14">
        <f t="shared" ref="N233" si="387">H233*3.04%</f>
        <v>3952</v>
      </c>
      <c r="O233" s="14">
        <f t="shared" ref="O233" si="388">H233*7.09%</f>
        <v>9217</v>
      </c>
      <c r="P233" s="14">
        <f t="shared" ref="P233" si="389">K233+L233+M233+N233+O233</f>
        <v>26990.29</v>
      </c>
      <c r="Q233" s="14">
        <f t="shared" ref="Q233" si="390">J233</f>
        <v>0</v>
      </c>
      <c r="R233" s="14">
        <f t="shared" ref="R233" si="391">I233+K233+N233+Q233</f>
        <v>26845.119999999999</v>
      </c>
      <c r="S233" s="14">
        <f t="shared" ref="S233" si="392">L233+M233+O233</f>
        <v>19307.29</v>
      </c>
      <c r="T233" s="14">
        <f t="shared" ref="T233" si="393">H233-R233</f>
        <v>103154.88</v>
      </c>
    </row>
    <row r="234" spans="1:20" s="57" customFormat="1" ht="24.95" customHeight="1">
      <c r="A234" s="24" t="s">
        <v>298</v>
      </c>
      <c r="B234" s="10"/>
      <c r="C234" s="10"/>
      <c r="D234" s="10"/>
      <c r="E234" s="10"/>
      <c r="F234" s="23"/>
      <c r="G234" s="23"/>
      <c r="H234" s="10"/>
      <c r="I234" s="10"/>
      <c r="J234" s="10"/>
      <c r="K234" s="10"/>
      <c r="L234" s="10"/>
      <c r="M234" s="33"/>
      <c r="N234" s="10"/>
      <c r="O234" s="10"/>
      <c r="P234" s="10"/>
      <c r="Q234" s="10"/>
      <c r="R234" s="10"/>
      <c r="S234" s="10"/>
      <c r="T234" s="10"/>
    </row>
    <row r="235" spans="1:20" s="11" customFormat="1" ht="24.95" customHeight="1">
      <c r="A235" s="9">
        <v>188</v>
      </c>
      <c r="B235" s="12" t="s">
        <v>299</v>
      </c>
      <c r="C235" s="8" t="s">
        <v>40</v>
      </c>
      <c r="D235" s="9" t="s">
        <v>31</v>
      </c>
      <c r="E235" s="18" t="s">
        <v>35</v>
      </c>
      <c r="F235" s="13">
        <v>44957</v>
      </c>
      <c r="G235" s="13">
        <v>45138</v>
      </c>
      <c r="H235" s="14">
        <v>140000</v>
      </c>
      <c r="I235" s="14">
        <v>21514.37</v>
      </c>
      <c r="J235" s="14">
        <v>0</v>
      </c>
      <c r="K235" s="14">
        <f>H235*2.87%</f>
        <v>4018</v>
      </c>
      <c r="L235" s="14">
        <f>H235*7.1%</f>
        <v>9940</v>
      </c>
      <c r="M235" s="63">
        <v>860.29</v>
      </c>
      <c r="N235" s="14">
        <f>H235*3.04%</f>
        <v>4256</v>
      </c>
      <c r="O235" s="14">
        <f>H235*7.09%</f>
        <v>9926</v>
      </c>
      <c r="P235" s="14">
        <f>K235+L235+M235+N235+O235</f>
        <v>29000.29</v>
      </c>
      <c r="Q235" s="14">
        <v>12646</v>
      </c>
      <c r="R235" s="14">
        <f>I235+K235+N235+Q235</f>
        <v>42434.37</v>
      </c>
      <c r="S235" s="14">
        <f>L235+M235+O235</f>
        <v>20726.29</v>
      </c>
      <c r="T235" s="14">
        <f>H235-R235</f>
        <v>97565.63</v>
      </c>
    </row>
    <row r="236" spans="1:20" s="11" customFormat="1" ht="24.95" customHeight="1">
      <c r="A236" s="34">
        <v>189</v>
      </c>
      <c r="B236" s="12" t="s">
        <v>300</v>
      </c>
      <c r="C236" s="8" t="s">
        <v>301</v>
      </c>
      <c r="D236" s="9" t="s">
        <v>31</v>
      </c>
      <c r="E236" s="18" t="s">
        <v>32</v>
      </c>
      <c r="F236" s="13">
        <v>45047</v>
      </c>
      <c r="G236" s="13">
        <v>45231</v>
      </c>
      <c r="H236" s="14">
        <v>60000</v>
      </c>
      <c r="I236" s="14">
        <v>3486.68</v>
      </c>
      <c r="J236" s="14">
        <v>0</v>
      </c>
      <c r="K236" s="14">
        <f>H236*2.87%</f>
        <v>1722</v>
      </c>
      <c r="L236" s="14">
        <f>H236*7.1%</f>
        <v>4260</v>
      </c>
      <c r="M236" s="14">
        <f t="shared" ref="M236" si="394">H236*1.15%</f>
        <v>690</v>
      </c>
      <c r="N236" s="14">
        <f>H236*3.04%</f>
        <v>1824</v>
      </c>
      <c r="O236" s="14">
        <f>H236*7.09%</f>
        <v>4254</v>
      </c>
      <c r="P236" s="14">
        <f>K236+L236+M236+N236+O236</f>
        <v>12750</v>
      </c>
      <c r="Q236" s="14">
        <f>J236</f>
        <v>0</v>
      </c>
      <c r="R236" s="14">
        <f>I236+K236+N236+Q236</f>
        <v>7032.68</v>
      </c>
      <c r="S236" s="14">
        <f>L236+M236+O236</f>
        <v>9204</v>
      </c>
      <c r="T236" s="14">
        <f>H236-R236</f>
        <v>52967.32</v>
      </c>
    </row>
    <row r="237" spans="1:20" s="11" customFormat="1" ht="24.95" customHeight="1">
      <c r="A237" s="9">
        <v>190</v>
      </c>
      <c r="B237" s="12" t="s">
        <v>302</v>
      </c>
      <c r="C237" s="8" t="s">
        <v>303</v>
      </c>
      <c r="D237" s="9" t="s">
        <v>31</v>
      </c>
      <c r="E237" s="18" t="s">
        <v>35</v>
      </c>
      <c r="F237" s="13">
        <v>44958</v>
      </c>
      <c r="G237" s="13">
        <v>45139</v>
      </c>
      <c r="H237" s="14">
        <v>80000</v>
      </c>
      <c r="I237" s="14">
        <v>7400.87</v>
      </c>
      <c r="J237" s="14">
        <v>0</v>
      </c>
      <c r="K237" s="14">
        <f>H237*2.87%</f>
        <v>2296</v>
      </c>
      <c r="L237" s="14">
        <f>H237*7.1%</f>
        <v>5680</v>
      </c>
      <c r="M237" s="63">
        <v>860.29</v>
      </c>
      <c r="N237" s="14">
        <f>H237*3.04%</f>
        <v>2432</v>
      </c>
      <c r="O237" s="14">
        <f>H237*7.09%</f>
        <v>5672</v>
      </c>
      <c r="P237" s="14">
        <f>K237+L237+M237+N237+O237</f>
        <v>16940.29</v>
      </c>
      <c r="Q237" s="14">
        <f>J237</f>
        <v>0</v>
      </c>
      <c r="R237" s="14">
        <f>I237+K237+N237+Q237</f>
        <v>12128.87</v>
      </c>
      <c r="S237" s="14">
        <f>L237+M237+O237</f>
        <v>12212.29</v>
      </c>
      <c r="T237" s="14">
        <f>H237-R237</f>
        <v>67871.13</v>
      </c>
    </row>
    <row r="238" spans="1:20" s="57" customFormat="1" ht="24.95" customHeight="1">
      <c r="A238" s="38" t="s">
        <v>304</v>
      </c>
      <c r="B238" s="10"/>
      <c r="C238" s="10"/>
      <c r="D238" s="10"/>
      <c r="E238" s="10"/>
      <c r="F238" s="23"/>
      <c r="G238" s="23"/>
      <c r="H238" s="10"/>
      <c r="I238" s="10"/>
      <c r="J238" s="10"/>
      <c r="K238" s="10"/>
      <c r="L238" s="10"/>
      <c r="M238" s="33"/>
      <c r="N238" s="10"/>
      <c r="O238" s="10"/>
      <c r="P238" s="10"/>
      <c r="Q238" s="10"/>
      <c r="R238" s="10"/>
      <c r="S238" s="10"/>
      <c r="T238" s="10"/>
    </row>
    <row r="239" spans="1:20" s="11" customFormat="1" ht="24.95" customHeight="1">
      <c r="A239" s="9">
        <v>191</v>
      </c>
      <c r="B239" s="12" t="s">
        <v>305</v>
      </c>
      <c r="C239" s="54" t="s">
        <v>306</v>
      </c>
      <c r="D239" s="9" t="s">
        <v>31</v>
      </c>
      <c r="E239" s="9" t="s">
        <v>35</v>
      </c>
      <c r="F239" s="13">
        <v>44896</v>
      </c>
      <c r="G239" s="13">
        <v>45078</v>
      </c>
      <c r="H239" s="14">
        <v>170000</v>
      </c>
      <c r="I239" s="14">
        <v>28571.119999999999</v>
      </c>
      <c r="J239" s="14">
        <v>0</v>
      </c>
      <c r="K239" s="14">
        <f>H239*2.87%</f>
        <v>4879</v>
      </c>
      <c r="L239" s="14">
        <f>H239*7.1%</f>
        <v>12070</v>
      </c>
      <c r="M239" s="66">
        <v>860.29</v>
      </c>
      <c r="N239" s="14">
        <v>5168</v>
      </c>
      <c r="O239" s="15">
        <v>12053</v>
      </c>
      <c r="P239" s="14">
        <f t="shared" ref="P239" si="395">K239+L239+M239+N239+O239</f>
        <v>35030.29</v>
      </c>
      <c r="Q239" s="14">
        <f>J239</f>
        <v>0</v>
      </c>
      <c r="R239" s="14">
        <f t="shared" ref="R239" si="396">I239+K239+N239+Q239</f>
        <v>38618.120000000003</v>
      </c>
      <c r="S239" s="14">
        <f t="shared" ref="S239" si="397">L239+M239+O239</f>
        <v>24983.29</v>
      </c>
      <c r="T239" s="14">
        <f t="shared" ref="T239" si="398">H239-R239</f>
        <v>131381.88</v>
      </c>
    </row>
    <row r="240" spans="1:20" s="11" customFormat="1" ht="24.95" customHeight="1">
      <c r="A240" s="9">
        <v>192</v>
      </c>
      <c r="B240" s="12" t="s">
        <v>307</v>
      </c>
      <c r="C240" s="54" t="s">
        <v>308</v>
      </c>
      <c r="D240" s="9" t="s">
        <v>31</v>
      </c>
      <c r="E240" s="9" t="s">
        <v>35</v>
      </c>
      <c r="F240" s="13">
        <v>44927</v>
      </c>
      <c r="G240" s="13">
        <v>45108</v>
      </c>
      <c r="H240" s="14">
        <v>140000</v>
      </c>
      <c r="I240" s="14">
        <v>21514.37</v>
      </c>
      <c r="J240" s="14">
        <v>0</v>
      </c>
      <c r="K240" s="14">
        <f>H240*2.87%</f>
        <v>4018</v>
      </c>
      <c r="L240" s="14">
        <f>H240*7.1%</f>
        <v>9940</v>
      </c>
      <c r="M240" s="66">
        <v>860.29</v>
      </c>
      <c r="N240" s="14">
        <f>H240*3.04%</f>
        <v>4256</v>
      </c>
      <c r="O240" s="14">
        <f>H240*7.09%</f>
        <v>9926</v>
      </c>
      <c r="P240" s="14">
        <f t="shared" ref="P240:P248" si="399">K240+L240+M240+N240+O240</f>
        <v>29000.29</v>
      </c>
      <c r="Q240" s="14">
        <f>J240</f>
        <v>0</v>
      </c>
      <c r="R240" s="14">
        <f t="shared" ref="R240:R248" si="400">I240+K240+N240+Q240</f>
        <v>29788.37</v>
      </c>
      <c r="S240" s="14">
        <f t="shared" ref="S240:S248" si="401">L240+M240+O240</f>
        <v>20726.29</v>
      </c>
      <c r="T240" s="14">
        <f t="shared" ref="T240:T248" si="402">H240-R240</f>
        <v>110211.63</v>
      </c>
    </row>
    <row r="241" spans="1:20" s="11" customFormat="1" ht="24.95" customHeight="1">
      <c r="A241" s="9">
        <v>193</v>
      </c>
      <c r="B241" s="12" t="s">
        <v>309</v>
      </c>
      <c r="C241" s="8" t="s">
        <v>310</v>
      </c>
      <c r="D241" s="9" t="s">
        <v>31</v>
      </c>
      <c r="E241" s="18" t="s">
        <v>35</v>
      </c>
      <c r="F241" s="13">
        <v>45017</v>
      </c>
      <c r="G241" s="13">
        <v>45200</v>
      </c>
      <c r="H241" s="14">
        <v>110000</v>
      </c>
      <c r="I241" s="14">
        <v>14457.62</v>
      </c>
      <c r="J241" s="14">
        <v>0</v>
      </c>
      <c r="K241" s="14">
        <f t="shared" ref="K241" si="403">H241*2.87%</f>
        <v>3157</v>
      </c>
      <c r="L241" s="14">
        <f t="shared" ref="L241" si="404">H241*7.1%</f>
        <v>7810</v>
      </c>
      <c r="M241" s="66">
        <v>860.29</v>
      </c>
      <c r="N241" s="14">
        <f t="shared" ref="N241" si="405">H241*3.04%</f>
        <v>3344</v>
      </c>
      <c r="O241" s="14">
        <f t="shared" ref="O241" si="406">H241*7.09%</f>
        <v>7799</v>
      </c>
      <c r="P241" s="14">
        <f>K241+L241+M241+N241+O241</f>
        <v>22970.29</v>
      </c>
      <c r="Q241" s="14">
        <f>J241</f>
        <v>0</v>
      </c>
      <c r="R241" s="14">
        <f>I241+K241+N241+Q241</f>
        <v>20958.62</v>
      </c>
      <c r="S241" s="14">
        <f>L241+M241+O241</f>
        <v>16469.29</v>
      </c>
      <c r="T241" s="14">
        <f>H241-R241</f>
        <v>89041.38</v>
      </c>
    </row>
    <row r="242" spans="1:20" s="16" customFormat="1" ht="24.95" customHeight="1">
      <c r="A242" s="9">
        <v>194</v>
      </c>
      <c r="B242" s="12" t="s">
        <v>311</v>
      </c>
      <c r="C242" s="8" t="s">
        <v>312</v>
      </c>
      <c r="D242" s="9" t="s">
        <v>31</v>
      </c>
      <c r="E242" s="18" t="s">
        <v>35</v>
      </c>
      <c r="F242" s="13">
        <v>44958</v>
      </c>
      <c r="G242" s="13">
        <v>45139</v>
      </c>
      <c r="H242" s="14">
        <v>90000</v>
      </c>
      <c r="I242" s="14">
        <v>9753.1200000000008</v>
      </c>
      <c r="J242" s="14">
        <v>0</v>
      </c>
      <c r="K242" s="14">
        <v>2583</v>
      </c>
      <c r="L242" s="14">
        <v>6390</v>
      </c>
      <c r="M242" s="66">
        <v>860.29</v>
      </c>
      <c r="N242" s="14">
        <v>2736</v>
      </c>
      <c r="O242" s="14">
        <v>6381</v>
      </c>
      <c r="P242" s="14">
        <f t="shared" si="399"/>
        <v>18950.29</v>
      </c>
      <c r="Q242" s="14">
        <f>J242</f>
        <v>0</v>
      </c>
      <c r="R242" s="14">
        <f t="shared" si="400"/>
        <v>15072.12</v>
      </c>
      <c r="S242" s="14">
        <f t="shared" si="401"/>
        <v>13631.29</v>
      </c>
      <c r="T242" s="14">
        <f t="shared" si="402"/>
        <v>74927.88</v>
      </c>
    </row>
    <row r="243" spans="1:20" s="16" customFormat="1" ht="24.95" customHeight="1">
      <c r="A243" s="9">
        <v>195</v>
      </c>
      <c r="B243" s="12" t="s">
        <v>313</v>
      </c>
      <c r="C243" s="8" t="s">
        <v>314</v>
      </c>
      <c r="D243" s="9" t="s">
        <v>31</v>
      </c>
      <c r="E243" s="9" t="s">
        <v>35</v>
      </c>
      <c r="F243" s="13">
        <v>44986</v>
      </c>
      <c r="G243" s="13">
        <v>45170</v>
      </c>
      <c r="H243" s="15">
        <v>85000</v>
      </c>
      <c r="I243" s="15">
        <v>8576.99</v>
      </c>
      <c r="J243" s="15">
        <v>0</v>
      </c>
      <c r="K243" s="15">
        <f>H243*2.87%</f>
        <v>2439.5</v>
      </c>
      <c r="L243" s="14">
        <f>H243*7.1%</f>
        <v>6035</v>
      </c>
      <c r="M243" s="66">
        <v>860.29</v>
      </c>
      <c r="N243" s="15">
        <f>H243*3.04%</f>
        <v>2584</v>
      </c>
      <c r="O243" s="15">
        <f>H243*7.09%</f>
        <v>6026.5</v>
      </c>
      <c r="P243" s="14">
        <f>K243+L243+M243+N243+O243</f>
        <v>17945.29</v>
      </c>
      <c r="Q243" s="14">
        <v>0</v>
      </c>
      <c r="R243" s="14">
        <f>I243+K243+N243+Q243</f>
        <v>13600.49</v>
      </c>
      <c r="S243" s="14">
        <f>L243+M243+O243</f>
        <v>12921.79</v>
      </c>
      <c r="T243" s="14">
        <f>H243-R243</f>
        <v>71399.509999999995</v>
      </c>
    </row>
    <row r="244" spans="1:20" s="16" customFormat="1" ht="24.95" customHeight="1">
      <c r="A244" s="9">
        <v>196</v>
      </c>
      <c r="B244" s="12" t="s">
        <v>315</v>
      </c>
      <c r="C244" s="8" t="s">
        <v>316</v>
      </c>
      <c r="D244" s="9" t="s">
        <v>31</v>
      </c>
      <c r="E244" s="9" t="s">
        <v>35</v>
      </c>
      <c r="F244" s="13">
        <v>44958</v>
      </c>
      <c r="G244" s="13">
        <v>45139</v>
      </c>
      <c r="H244" s="15">
        <v>72500</v>
      </c>
      <c r="I244" s="15">
        <v>5838.93</v>
      </c>
      <c r="J244" s="14">
        <v>0</v>
      </c>
      <c r="K244" s="15">
        <v>2080.75</v>
      </c>
      <c r="L244" s="14">
        <v>5147.5</v>
      </c>
      <c r="M244" s="66">
        <v>833.75</v>
      </c>
      <c r="N244" s="15">
        <v>2204</v>
      </c>
      <c r="O244" s="15">
        <v>5140.25</v>
      </c>
      <c r="P244" s="14">
        <f t="shared" ref="P244" si="407">K244+L244+M244+N244+O244</f>
        <v>15406.25</v>
      </c>
      <c r="Q244" s="14">
        <v>11646</v>
      </c>
      <c r="R244" s="14">
        <f t="shared" ref="R244" si="408">I244+K244+N244+Q244</f>
        <v>21769.68</v>
      </c>
      <c r="S244" s="14">
        <f t="shared" ref="S244" si="409">L244+M244+O244</f>
        <v>11121.5</v>
      </c>
      <c r="T244" s="14">
        <f t="shared" ref="T244" si="410">H244-R244</f>
        <v>50730.32</v>
      </c>
    </row>
    <row r="245" spans="1:20" s="16" customFormat="1" ht="24.95" customHeight="1">
      <c r="A245" s="9">
        <v>197</v>
      </c>
      <c r="B245" s="12" t="s">
        <v>317</v>
      </c>
      <c r="C245" s="8" t="s">
        <v>318</v>
      </c>
      <c r="D245" s="9" t="s">
        <v>31</v>
      </c>
      <c r="E245" s="18" t="s">
        <v>35</v>
      </c>
      <c r="F245" s="13">
        <v>45010</v>
      </c>
      <c r="G245" s="13">
        <v>45194</v>
      </c>
      <c r="H245" s="15">
        <v>48000</v>
      </c>
      <c r="I245" s="14">
        <v>1335.11</v>
      </c>
      <c r="J245" s="14">
        <v>0</v>
      </c>
      <c r="K245" s="14">
        <f>H245*2.87%</f>
        <v>1377.6</v>
      </c>
      <c r="L245" s="14">
        <f>H245*7.1%</f>
        <v>3408</v>
      </c>
      <c r="M245" s="36">
        <f t="shared" ref="M245" si="411">H245*1.15%</f>
        <v>552</v>
      </c>
      <c r="N245" s="14">
        <f>H245*3.04%</f>
        <v>1459.2</v>
      </c>
      <c r="O245" s="14">
        <f>H245*7.09%</f>
        <v>3403.2</v>
      </c>
      <c r="P245" s="14">
        <f t="shared" ref="P245:P246" si="412">K245+L245+M245+N245+O245</f>
        <v>10200</v>
      </c>
      <c r="Q245" s="14">
        <v>6623.45</v>
      </c>
      <c r="R245" s="14">
        <f t="shared" ref="R245:R246" si="413">I245+K245+N245+Q245</f>
        <v>10795.36</v>
      </c>
      <c r="S245" s="14">
        <f t="shared" ref="S245:S246" si="414">L245+M245+O245</f>
        <v>7363.2</v>
      </c>
      <c r="T245" s="14">
        <f t="shared" ref="T245:T246" si="415">H245-R245</f>
        <v>37204.639999999999</v>
      </c>
    </row>
    <row r="246" spans="1:20" s="16" customFormat="1" ht="24.95" customHeight="1">
      <c r="A246" s="9">
        <v>198</v>
      </c>
      <c r="B246" s="12" t="s">
        <v>319</v>
      </c>
      <c r="C246" s="8" t="s">
        <v>314</v>
      </c>
      <c r="D246" s="9" t="s">
        <v>31</v>
      </c>
      <c r="E246" s="9" t="s">
        <v>35</v>
      </c>
      <c r="F246" s="13">
        <v>44986</v>
      </c>
      <c r="G246" s="13">
        <v>45170</v>
      </c>
      <c r="H246" s="14">
        <v>75000</v>
      </c>
      <c r="I246" s="14">
        <v>6309.38</v>
      </c>
      <c r="J246" s="14">
        <v>0</v>
      </c>
      <c r="K246" s="14">
        <v>2152.5</v>
      </c>
      <c r="L246" s="14">
        <v>5325</v>
      </c>
      <c r="M246" s="66">
        <v>860.29</v>
      </c>
      <c r="N246" s="14">
        <v>2280</v>
      </c>
      <c r="O246" s="14">
        <v>5317.5</v>
      </c>
      <c r="P246" s="14">
        <f t="shared" si="412"/>
        <v>15935.29</v>
      </c>
      <c r="Q246" s="14">
        <f t="shared" ref="Q246" si="416">J246</f>
        <v>0</v>
      </c>
      <c r="R246" s="14">
        <f t="shared" si="413"/>
        <v>10741.88</v>
      </c>
      <c r="S246" s="14">
        <f t="shared" si="414"/>
        <v>11502.79</v>
      </c>
      <c r="T246" s="14">
        <f t="shared" si="415"/>
        <v>64258.12</v>
      </c>
    </row>
    <row r="247" spans="1:20" s="16" customFormat="1" ht="24.95" customHeight="1">
      <c r="A247" s="9">
        <v>199</v>
      </c>
      <c r="B247" s="12" t="s">
        <v>320</v>
      </c>
      <c r="C247" s="8" t="s">
        <v>321</v>
      </c>
      <c r="D247" s="9" t="s">
        <v>31</v>
      </c>
      <c r="E247" s="18" t="s">
        <v>32</v>
      </c>
      <c r="F247" s="13">
        <v>44959</v>
      </c>
      <c r="G247" s="13">
        <v>45140</v>
      </c>
      <c r="H247" s="14">
        <v>43000</v>
      </c>
      <c r="I247" s="14">
        <v>866.06</v>
      </c>
      <c r="J247" s="14">
        <v>0</v>
      </c>
      <c r="K247" s="14">
        <f t="shared" ref="K247:K253" si="417">H247*2.87%</f>
        <v>1234.0999999999999</v>
      </c>
      <c r="L247" s="14">
        <f t="shared" ref="L247:L253" si="418">H247*7.1%</f>
        <v>3053</v>
      </c>
      <c r="M247" s="36">
        <f t="shared" ref="M247:M253" si="419">H247*1.15%</f>
        <v>494.5</v>
      </c>
      <c r="N247" s="14">
        <f t="shared" ref="N247:N253" si="420">H247*3.04%</f>
        <v>1307.2</v>
      </c>
      <c r="O247" s="14">
        <f t="shared" ref="O247:O253" si="421">H247*7.09%</f>
        <v>3048.7</v>
      </c>
      <c r="P247" s="14">
        <f t="shared" si="399"/>
        <v>9137.5</v>
      </c>
      <c r="Q247" s="14">
        <f t="shared" ref="Q247" si="422">J247</f>
        <v>0</v>
      </c>
      <c r="R247" s="14">
        <f t="shared" si="400"/>
        <v>3407.36</v>
      </c>
      <c r="S247" s="14">
        <f t="shared" si="401"/>
        <v>6596.2</v>
      </c>
      <c r="T247" s="14">
        <f t="shared" si="402"/>
        <v>39592.639999999999</v>
      </c>
    </row>
    <row r="248" spans="1:20" s="16" customFormat="1" ht="24.95" customHeight="1">
      <c r="A248" s="9">
        <v>200</v>
      </c>
      <c r="B248" s="12" t="s">
        <v>322</v>
      </c>
      <c r="C248" s="8" t="s">
        <v>321</v>
      </c>
      <c r="D248" s="9" t="s">
        <v>31</v>
      </c>
      <c r="E248" s="9" t="s">
        <v>35</v>
      </c>
      <c r="F248" s="13">
        <v>44961</v>
      </c>
      <c r="G248" s="13">
        <v>45142</v>
      </c>
      <c r="H248" s="15">
        <v>48000</v>
      </c>
      <c r="I248" s="14">
        <v>1571.73</v>
      </c>
      <c r="J248" s="14">
        <v>0</v>
      </c>
      <c r="K248" s="14">
        <f t="shared" si="417"/>
        <v>1377.6</v>
      </c>
      <c r="L248" s="14">
        <f t="shared" si="418"/>
        <v>3408</v>
      </c>
      <c r="M248" s="36">
        <f t="shared" si="419"/>
        <v>552</v>
      </c>
      <c r="N248" s="14">
        <f t="shared" si="420"/>
        <v>1459.2</v>
      </c>
      <c r="O248" s="14">
        <f t="shared" si="421"/>
        <v>3403.2</v>
      </c>
      <c r="P248" s="14">
        <f t="shared" si="399"/>
        <v>10200</v>
      </c>
      <c r="Q248" s="14">
        <v>0</v>
      </c>
      <c r="R248" s="14">
        <f t="shared" si="400"/>
        <v>4408.53</v>
      </c>
      <c r="S248" s="14">
        <f t="shared" si="401"/>
        <v>7363.2</v>
      </c>
      <c r="T248" s="14">
        <f t="shared" si="402"/>
        <v>43591.47</v>
      </c>
    </row>
    <row r="249" spans="1:20" s="16" customFormat="1" ht="24.95" customHeight="1">
      <c r="A249" s="9">
        <v>201</v>
      </c>
      <c r="B249" s="12" t="s">
        <v>323</v>
      </c>
      <c r="C249" s="8" t="s">
        <v>321</v>
      </c>
      <c r="D249" s="9" t="s">
        <v>31</v>
      </c>
      <c r="E249" s="18" t="s">
        <v>32</v>
      </c>
      <c r="F249" s="13">
        <v>44958</v>
      </c>
      <c r="G249" s="13">
        <v>45139</v>
      </c>
      <c r="H249" s="15">
        <v>48000</v>
      </c>
      <c r="I249" s="14">
        <v>1571.73</v>
      </c>
      <c r="J249" s="14">
        <v>0</v>
      </c>
      <c r="K249" s="14">
        <f t="shared" si="417"/>
        <v>1377.6</v>
      </c>
      <c r="L249" s="14">
        <f t="shared" si="418"/>
        <v>3408</v>
      </c>
      <c r="M249" s="36">
        <f t="shared" si="419"/>
        <v>552</v>
      </c>
      <c r="N249" s="14">
        <f t="shared" si="420"/>
        <v>1459.2</v>
      </c>
      <c r="O249" s="14">
        <f t="shared" si="421"/>
        <v>3403.2</v>
      </c>
      <c r="P249" s="14">
        <f t="shared" ref="P249" si="423">K249+L249+M249+N249+O249</f>
        <v>10200</v>
      </c>
      <c r="Q249" s="14">
        <v>15046</v>
      </c>
      <c r="R249" s="14">
        <f t="shared" ref="R249" si="424">I249+K249+N249+Q249</f>
        <v>19454.53</v>
      </c>
      <c r="S249" s="14">
        <f t="shared" ref="S249" si="425">L249+M249+O249</f>
        <v>7363.2</v>
      </c>
      <c r="T249" s="14">
        <f t="shared" ref="T249" si="426">H249-R249</f>
        <v>28545.47</v>
      </c>
    </row>
    <row r="250" spans="1:20" s="16" customFormat="1" ht="24.95" customHeight="1">
      <c r="A250" s="9">
        <v>202</v>
      </c>
      <c r="B250" s="12" t="s">
        <v>324</v>
      </c>
      <c r="C250" s="8" t="s">
        <v>314</v>
      </c>
      <c r="D250" s="9" t="s">
        <v>31</v>
      </c>
      <c r="E250" s="18" t="s">
        <v>35</v>
      </c>
      <c r="F250" s="13">
        <v>44969</v>
      </c>
      <c r="G250" s="13">
        <v>45150</v>
      </c>
      <c r="H250" s="14">
        <v>60000</v>
      </c>
      <c r="I250" s="14">
        <v>3486.68</v>
      </c>
      <c r="J250" s="14">
        <v>0</v>
      </c>
      <c r="K250" s="14">
        <f t="shared" si="417"/>
        <v>1722</v>
      </c>
      <c r="L250" s="14">
        <f t="shared" si="418"/>
        <v>4260</v>
      </c>
      <c r="M250" s="36">
        <f t="shared" si="419"/>
        <v>690</v>
      </c>
      <c r="N250" s="14">
        <f t="shared" si="420"/>
        <v>1824</v>
      </c>
      <c r="O250" s="14">
        <f t="shared" si="421"/>
        <v>4254</v>
      </c>
      <c r="P250" s="14">
        <f>K250+L250+M250+N250+O250</f>
        <v>12750</v>
      </c>
      <c r="Q250" s="14">
        <f>J250</f>
        <v>0</v>
      </c>
      <c r="R250" s="14">
        <f>I250+K250+N250+Q250</f>
        <v>7032.68</v>
      </c>
      <c r="S250" s="14">
        <f>L250+M250+O250</f>
        <v>9204</v>
      </c>
      <c r="T250" s="14">
        <f>H250-R250</f>
        <v>52967.32</v>
      </c>
    </row>
    <row r="251" spans="1:20" s="16" customFormat="1" ht="24.95" customHeight="1">
      <c r="A251" s="9">
        <v>203</v>
      </c>
      <c r="B251" s="12" t="s">
        <v>325</v>
      </c>
      <c r="C251" s="8" t="s">
        <v>326</v>
      </c>
      <c r="D251" s="9" t="s">
        <v>31</v>
      </c>
      <c r="E251" s="18" t="s">
        <v>35</v>
      </c>
      <c r="F251" s="13">
        <v>44991</v>
      </c>
      <c r="G251" s="13">
        <v>45175</v>
      </c>
      <c r="H251" s="14">
        <v>43000</v>
      </c>
      <c r="I251" s="14">
        <v>866.06</v>
      </c>
      <c r="J251" s="14">
        <v>0</v>
      </c>
      <c r="K251" s="14">
        <f t="shared" si="417"/>
        <v>1234.0999999999999</v>
      </c>
      <c r="L251" s="14">
        <f t="shared" si="418"/>
        <v>3053</v>
      </c>
      <c r="M251" s="36">
        <f t="shared" si="419"/>
        <v>494.5</v>
      </c>
      <c r="N251" s="14">
        <f t="shared" si="420"/>
        <v>1307.2</v>
      </c>
      <c r="O251" s="14">
        <f t="shared" si="421"/>
        <v>3048.7</v>
      </c>
      <c r="P251" s="14">
        <f t="shared" ref="P251" si="427">K251+L251+M251+N251+O251</f>
        <v>9137.5</v>
      </c>
      <c r="Q251" s="14">
        <v>0</v>
      </c>
      <c r="R251" s="14">
        <f t="shared" ref="R251" si="428">I251+K251+N251+Q251</f>
        <v>3407.36</v>
      </c>
      <c r="S251" s="14">
        <f t="shared" ref="S251" si="429">L251+M251+O251</f>
        <v>6596.2</v>
      </c>
      <c r="T251" s="14">
        <f t="shared" ref="T251" si="430">H251-R251</f>
        <v>39592.639999999999</v>
      </c>
    </row>
    <row r="252" spans="1:20" s="16" customFormat="1" ht="24.95" customHeight="1">
      <c r="A252" s="9">
        <v>204</v>
      </c>
      <c r="B252" s="12" t="s">
        <v>327</v>
      </c>
      <c r="C252" s="8" t="s">
        <v>328</v>
      </c>
      <c r="D252" s="9" t="s">
        <v>31</v>
      </c>
      <c r="E252" s="18" t="s">
        <v>35</v>
      </c>
      <c r="F252" s="13">
        <v>44958</v>
      </c>
      <c r="G252" s="13">
        <v>45139</v>
      </c>
      <c r="H252" s="14">
        <v>43000</v>
      </c>
      <c r="I252" s="14">
        <v>866.06</v>
      </c>
      <c r="J252" s="14">
        <v>0</v>
      </c>
      <c r="K252" s="14">
        <f t="shared" si="417"/>
        <v>1234.0999999999999</v>
      </c>
      <c r="L252" s="14">
        <f t="shared" si="418"/>
        <v>3053</v>
      </c>
      <c r="M252" s="36">
        <f t="shared" si="419"/>
        <v>494.5</v>
      </c>
      <c r="N252" s="14">
        <f t="shared" si="420"/>
        <v>1307.2</v>
      </c>
      <c r="O252" s="14">
        <f t="shared" si="421"/>
        <v>3048.7</v>
      </c>
      <c r="P252" s="14">
        <f t="shared" ref="P252:P253" si="431">K252+L252+M252+N252+O252</f>
        <v>9137.5</v>
      </c>
      <c r="Q252" s="14">
        <v>0</v>
      </c>
      <c r="R252" s="14">
        <f t="shared" ref="R252:R253" si="432">I252+K252+N252+Q252</f>
        <v>3407.36</v>
      </c>
      <c r="S252" s="14">
        <f t="shared" ref="S252:S253" si="433">L252+M252+O252</f>
        <v>6596.2</v>
      </c>
      <c r="T252" s="14">
        <f t="shared" ref="T252:T253" si="434">H252-R252</f>
        <v>39592.639999999999</v>
      </c>
    </row>
    <row r="253" spans="1:20" s="16" customFormat="1" ht="24.95" customHeight="1">
      <c r="A253" s="9">
        <v>205</v>
      </c>
      <c r="B253" s="59" t="s">
        <v>329</v>
      </c>
      <c r="C253" s="60" t="s">
        <v>326</v>
      </c>
      <c r="D253" s="61" t="s">
        <v>31</v>
      </c>
      <c r="E253" s="64" t="s">
        <v>35</v>
      </c>
      <c r="F253" s="62">
        <v>44986</v>
      </c>
      <c r="G253" s="62">
        <v>45170</v>
      </c>
      <c r="H253" s="63">
        <v>45000</v>
      </c>
      <c r="I253" s="63">
        <v>1148.33</v>
      </c>
      <c r="J253" s="63">
        <v>0</v>
      </c>
      <c r="K253" s="63">
        <f t="shared" si="417"/>
        <v>1291.5</v>
      </c>
      <c r="L253" s="63">
        <f t="shared" si="418"/>
        <v>3195</v>
      </c>
      <c r="M253" s="36">
        <f t="shared" si="419"/>
        <v>517.5</v>
      </c>
      <c r="N253" s="63">
        <f t="shared" si="420"/>
        <v>1368</v>
      </c>
      <c r="O253" s="63">
        <f t="shared" si="421"/>
        <v>3190.5</v>
      </c>
      <c r="P253" s="63">
        <f t="shared" si="431"/>
        <v>9562.5</v>
      </c>
      <c r="Q253" s="63">
        <f>J253</f>
        <v>0</v>
      </c>
      <c r="R253" s="63">
        <f t="shared" si="432"/>
        <v>3807.83</v>
      </c>
      <c r="S253" s="63">
        <f t="shared" si="433"/>
        <v>6903</v>
      </c>
      <c r="T253" s="63">
        <f t="shared" si="434"/>
        <v>41192.17</v>
      </c>
    </row>
    <row r="254" spans="1:20" s="58" customFormat="1" ht="24.95" customHeight="1">
      <c r="A254" s="24" t="s">
        <v>330</v>
      </c>
      <c r="B254" s="10"/>
      <c r="C254" s="10"/>
      <c r="D254" s="10"/>
      <c r="E254" s="10"/>
      <c r="F254" s="23"/>
      <c r="G254" s="23"/>
      <c r="H254" s="10"/>
      <c r="I254" s="10"/>
      <c r="J254" s="10"/>
      <c r="K254" s="10"/>
      <c r="L254" s="10"/>
      <c r="M254" s="33"/>
      <c r="N254" s="10"/>
      <c r="O254" s="10"/>
      <c r="P254" s="10"/>
      <c r="Q254" s="10"/>
      <c r="R254" s="10"/>
      <c r="S254" s="10"/>
      <c r="T254" s="10"/>
    </row>
    <row r="255" spans="1:20" s="16" customFormat="1" ht="24.95" customHeight="1">
      <c r="A255" s="9">
        <v>206</v>
      </c>
      <c r="B255" s="12" t="s">
        <v>331</v>
      </c>
      <c r="C255" s="8" t="s">
        <v>332</v>
      </c>
      <c r="D255" s="9" t="s">
        <v>31</v>
      </c>
      <c r="E255" s="18" t="s">
        <v>35</v>
      </c>
      <c r="F255" s="13">
        <v>44958</v>
      </c>
      <c r="G255" s="13">
        <v>45139</v>
      </c>
      <c r="H255" s="14">
        <v>45000</v>
      </c>
      <c r="I255" s="14">
        <v>1148.33</v>
      </c>
      <c r="J255" s="14">
        <v>0</v>
      </c>
      <c r="K255" s="14">
        <f t="shared" ref="K255" si="435">H255*2.87%</f>
        <v>1291.5</v>
      </c>
      <c r="L255" s="14">
        <f t="shared" ref="L255" si="436">H255*7.1%</f>
        <v>3195</v>
      </c>
      <c r="M255" s="36">
        <f t="shared" ref="M255" si="437">H255*1.15%</f>
        <v>517.5</v>
      </c>
      <c r="N255" s="14">
        <f t="shared" ref="N255" si="438">H255*3.04%</f>
        <v>1368</v>
      </c>
      <c r="O255" s="14">
        <f t="shared" ref="O255" si="439">H255*7.09%</f>
        <v>3190.5</v>
      </c>
      <c r="P255" s="14">
        <f t="shared" ref="P255" si="440">K255+L255+M255+N255+O255</f>
        <v>9562.5</v>
      </c>
      <c r="Q255" s="14">
        <f>J255</f>
        <v>0</v>
      </c>
      <c r="R255" s="14">
        <f t="shared" ref="R255" si="441">I255+K255+N255+Q255</f>
        <v>3807.83</v>
      </c>
      <c r="S255" s="14">
        <f t="shared" ref="S255" si="442">L255+M255+O255</f>
        <v>6903</v>
      </c>
      <c r="T255" s="14">
        <f t="shared" ref="T255" si="443">H255-R255</f>
        <v>41192.17</v>
      </c>
    </row>
    <row r="256" spans="1:20" s="16" customFormat="1" ht="24.95" customHeight="1">
      <c r="A256" s="24" t="s">
        <v>333</v>
      </c>
      <c r="B256" s="10"/>
      <c r="C256" s="10"/>
      <c r="D256" s="10"/>
      <c r="E256" s="10"/>
      <c r="F256" s="23"/>
      <c r="G256" s="23"/>
      <c r="H256" s="10"/>
      <c r="I256" s="10"/>
      <c r="J256" s="10"/>
      <c r="K256" s="10"/>
      <c r="L256" s="10"/>
      <c r="M256" s="33"/>
      <c r="N256" s="10"/>
      <c r="O256" s="10"/>
      <c r="P256" s="10"/>
      <c r="Q256" s="10"/>
      <c r="R256" s="10"/>
      <c r="S256" s="10"/>
      <c r="T256" s="10"/>
    </row>
    <row r="257" spans="1:20" s="16" customFormat="1" ht="24.95" customHeight="1">
      <c r="A257" s="34">
        <v>207</v>
      </c>
      <c r="B257" s="12" t="s">
        <v>334</v>
      </c>
      <c r="C257" s="8" t="s">
        <v>40</v>
      </c>
      <c r="D257" s="9" t="s">
        <v>31</v>
      </c>
      <c r="E257" s="18" t="s">
        <v>35</v>
      </c>
      <c r="F257" s="13">
        <v>44986</v>
      </c>
      <c r="G257" s="13">
        <v>45170</v>
      </c>
      <c r="H257" s="63">
        <v>115000</v>
      </c>
      <c r="I257" s="63">
        <v>15633.74</v>
      </c>
      <c r="J257" s="63">
        <v>0</v>
      </c>
      <c r="K257" s="63">
        <v>3300.5</v>
      </c>
      <c r="L257" s="63">
        <v>8165</v>
      </c>
      <c r="M257" s="66">
        <v>860.29</v>
      </c>
      <c r="N257" s="63">
        <v>3496</v>
      </c>
      <c r="O257" s="63">
        <v>8153.5</v>
      </c>
      <c r="P257" s="63">
        <f>K257+L257+M257+N257+O257</f>
        <v>23975.29</v>
      </c>
      <c r="Q257" s="63">
        <f>J257</f>
        <v>0</v>
      </c>
      <c r="R257" s="63">
        <f>I257+K257+N257+Q257</f>
        <v>22430.240000000002</v>
      </c>
      <c r="S257" s="63">
        <f>L257+M257+O257</f>
        <v>17178.79</v>
      </c>
      <c r="T257" s="63">
        <f>H257-R257</f>
        <v>92569.76</v>
      </c>
    </row>
    <row r="258" spans="1:20" s="57" customFormat="1" ht="24.95" customHeight="1">
      <c r="A258" s="24" t="s">
        <v>335</v>
      </c>
      <c r="B258" s="10"/>
      <c r="C258" s="10"/>
      <c r="D258" s="10"/>
      <c r="E258" s="10"/>
      <c r="F258" s="23"/>
      <c r="G258" s="23"/>
      <c r="H258" s="10"/>
      <c r="I258" s="10"/>
      <c r="J258" s="10"/>
      <c r="K258" s="10"/>
      <c r="L258" s="10"/>
      <c r="M258" s="33"/>
      <c r="N258" s="10"/>
      <c r="O258" s="10"/>
      <c r="P258" s="10"/>
      <c r="Q258" s="10"/>
      <c r="R258" s="10"/>
      <c r="S258" s="10"/>
      <c r="T258" s="10"/>
    </row>
    <row r="259" spans="1:20" s="16" customFormat="1" ht="24.95" customHeight="1">
      <c r="A259" s="9">
        <v>208</v>
      </c>
      <c r="B259" s="12" t="s">
        <v>336</v>
      </c>
      <c r="C259" s="21" t="s">
        <v>85</v>
      </c>
      <c r="D259" s="9" t="s">
        <v>31</v>
      </c>
      <c r="E259" s="9" t="s">
        <v>32</v>
      </c>
      <c r="F259" s="13">
        <v>44958</v>
      </c>
      <c r="G259" s="13">
        <v>45139</v>
      </c>
      <c r="H259" s="14">
        <v>170000</v>
      </c>
      <c r="I259" s="14">
        <v>28571.119999999999</v>
      </c>
      <c r="J259" s="14">
        <v>0</v>
      </c>
      <c r="K259" s="14">
        <f>H259*2.87%</f>
        <v>4879</v>
      </c>
      <c r="L259" s="14">
        <f>H259*7.1%</f>
        <v>12070</v>
      </c>
      <c r="M259" s="66">
        <v>860.29</v>
      </c>
      <c r="N259" s="14">
        <v>5168</v>
      </c>
      <c r="O259" s="15">
        <v>12053</v>
      </c>
      <c r="P259" s="14">
        <f t="shared" ref="P259:P275" si="444">K259+L259+M259+N259+O259</f>
        <v>35030.29</v>
      </c>
      <c r="Q259" s="14">
        <f>J259</f>
        <v>0</v>
      </c>
      <c r="R259" s="14">
        <f t="shared" ref="R259:R275" si="445">I259+K259+N259+Q259</f>
        <v>38618.120000000003</v>
      </c>
      <c r="S259" s="14">
        <f t="shared" ref="S259:S275" si="446">L259+M259+O259</f>
        <v>24983.29</v>
      </c>
      <c r="T259" s="14">
        <f t="shared" ref="T259:T275" si="447">H259-R259</f>
        <v>131381.88</v>
      </c>
    </row>
    <row r="260" spans="1:20" s="58" customFormat="1" ht="24.95" customHeight="1">
      <c r="A260" s="24" t="s">
        <v>337</v>
      </c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s="16" customFormat="1" ht="24.95" customHeight="1">
      <c r="A261" s="9">
        <v>209</v>
      </c>
      <c r="B261" s="12" t="s">
        <v>338</v>
      </c>
      <c r="C261" s="8" t="s">
        <v>40</v>
      </c>
      <c r="D261" s="9" t="s">
        <v>31</v>
      </c>
      <c r="E261" s="18" t="s">
        <v>32</v>
      </c>
      <c r="F261" s="13">
        <v>44986</v>
      </c>
      <c r="G261" s="13">
        <v>45170</v>
      </c>
      <c r="H261" s="14">
        <v>131000</v>
      </c>
      <c r="I261" s="14">
        <v>19397.34</v>
      </c>
      <c r="J261" s="14">
        <v>0</v>
      </c>
      <c r="K261" s="14">
        <f>H261*2.87%</f>
        <v>3759.7</v>
      </c>
      <c r="L261" s="14">
        <f>H261*7.1%</f>
        <v>9301</v>
      </c>
      <c r="M261" s="66">
        <v>860.29</v>
      </c>
      <c r="N261" s="14">
        <f>H261*3.04%</f>
        <v>3982.4</v>
      </c>
      <c r="O261" s="14">
        <f>H261*7.09%</f>
        <v>9287.9</v>
      </c>
      <c r="P261" s="14">
        <f>K261+L261+M261+N261+O261</f>
        <v>27191.29</v>
      </c>
      <c r="Q261" s="14">
        <f>J261</f>
        <v>0</v>
      </c>
      <c r="R261" s="14">
        <f>I261+K261+N261+Q261</f>
        <v>27139.439999999999</v>
      </c>
      <c r="S261" s="14">
        <f>L261+M261+O261</f>
        <v>19449.189999999999</v>
      </c>
      <c r="T261" s="14">
        <f>H261-R261</f>
        <v>103860.56</v>
      </c>
    </row>
    <row r="262" spans="1:20" s="16" customFormat="1" ht="24.95" customHeight="1">
      <c r="A262" s="9">
        <v>210</v>
      </c>
      <c r="B262" s="12" t="s">
        <v>339</v>
      </c>
      <c r="C262" s="8" t="s">
        <v>340</v>
      </c>
      <c r="D262" s="9" t="s">
        <v>31</v>
      </c>
      <c r="E262" s="18" t="s">
        <v>35</v>
      </c>
      <c r="F262" s="13">
        <v>45017</v>
      </c>
      <c r="G262" s="13">
        <v>45200</v>
      </c>
      <c r="H262" s="14">
        <v>65000</v>
      </c>
      <c r="I262" s="14">
        <v>4112.09</v>
      </c>
      <c r="J262" s="14">
        <v>0</v>
      </c>
      <c r="K262" s="14">
        <v>1865.5</v>
      </c>
      <c r="L262" s="14">
        <v>4615</v>
      </c>
      <c r="M262" s="36">
        <f t="shared" ref="M262" si="448">H262*1.15%</f>
        <v>747.5</v>
      </c>
      <c r="N262" s="14">
        <v>1976</v>
      </c>
      <c r="O262" s="14">
        <f>H262*7.09%</f>
        <v>4608.5</v>
      </c>
      <c r="P262" s="14">
        <f t="shared" si="444"/>
        <v>13812.5</v>
      </c>
      <c r="Q262" s="14">
        <v>6623.45</v>
      </c>
      <c r="R262" s="14">
        <f t="shared" si="445"/>
        <v>14577.04</v>
      </c>
      <c r="S262" s="14">
        <f t="shared" si="446"/>
        <v>9971</v>
      </c>
      <c r="T262" s="14">
        <f t="shared" si="447"/>
        <v>50422.96</v>
      </c>
    </row>
    <row r="263" spans="1:20" s="16" customFormat="1" ht="24.95" customHeight="1">
      <c r="A263" s="9">
        <v>211</v>
      </c>
      <c r="B263" s="12" t="s">
        <v>341</v>
      </c>
      <c r="C263" s="8" t="s">
        <v>340</v>
      </c>
      <c r="D263" s="9" t="s">
        <v>31</v>
      </c>
      <c r="E263" s="18" t="s">
        <v>32</v>
      </c>
      <c r="F263" s="13">
        <v>45062</v>
      </c>
      <c r="G263" s="13">
        <v>45246</v>
      </c>
      <c r="H263" s="14">
        <v>75000</v>
      </c>
      <c r="I263" s="14">
        <v>6309.38</v>
      </c>
      <c r="J263" s="14">
        <v>0</v>
      </c>
      <c r="K263" s="14">
        <v>2152.5</v>
      </c>
      <c r="L263" s="14">
        <v>5325</v>
      </c>
      <c r="M263" s="66">
        <v>860.29</v>
      </c>
      <c r="N263" s="14">
        <v>2280</v>
      </c>
      <c r="O263" s="14">
        <v>5317.5</v>
      </c>
      <c r="P263" s="14">
        <f t="shared" si="444"/>
        <v>15935.29</v>
      </c>
      <c r="Q263" s="14">
        <f t="shared" ref="Q263:Q270" si="449">J263</f>
        <v>0</v>
      </c>
      <c r="R263" s="14">
        <f t="shared" si="445"/>
        <v>10741.88</v>
      </c>
      <c r="S263" s="14">
        <f t="shared" si="446"/>
        <v>11502.79</v>
      </c>
      <c r="T263" s="14">
        <f t="shared" si="447"/>
        <v>64258.12</v>
      </c>
    </row>
    <row r="264" spans="1:20" s="16" customFormat="1" ht="24.95" customHeight="1">
      <c r="A264" s="9">
        <v>212</v>
      </c>
      <c r="B264" s="12" t="s">
        <v>342</v>
      </c>
      <c r="C264" s="8" t="s">
        <v>343</v>
      </c>
      <c r="D264" s="9" t="s">
        <v>31</v>
      </c>
      <c r="E264" s="18" t="s">
        <v>35</v>
      </c>
      <c r="F264" s="13">
        <v>44958</v>
      </c>
      <c r="G264" s="13">
        <v>45139</v>
      </c>
      <c r="H264" s="14">
        <v>60000</v>
      </c>
      <c r="I264" s="14">
        <v>3486.68</v>
      </c>
      <c r="J264" s="14">
        <v>0</v>
      </c>
      <c r="K264" s="14">
        <v>1722</v>
      </c>
      <c r="L264" s="14">
        <v>4260</v>
      </c>
      <c r="M264" s="36">
        <f t="shared" ref="M264:M270" si="450">H264*1.15%</f>
        <v>690</v>
      </c>
      <c r="N264" s="14">
        <v>1824</v>
      </c>
      <c r="O264" s="14">
        <f t="shared" ref="O264:O275" si="451">H264*7.09%</f>
        <v>4254</v>
      </c>
      <c r="P264" s="14">
        <f t="shared" si="444"/>
        <v>12750</v>
      </c>
      <c r="Q264" s="14">
        <f t="shared" si="449"/>
        <v>0</v>
      </c>
      <c r="R264" s="14">
        <f t="shared" si="445"/>
        <v>7032.68</v>
      </c>
      <c r="S264" s="14">
        <f t="shared" si="446"/>
        <v>9204</v>
      </c>
      <c r="T264" s="14">
        <f t="shared" si="447"/>
        <v>52967.32</v>
      </c>
    </row>
    <row r="265" spans="1:20" s="16" customFormat="1" ht="24.95" customHeight="1">
      <c r="A265" s="9">
        <v>213</v>
      </c>
      <c r="B265" s="12" t="s">
        <v>344</v>
      </c>
      <c r="C265" s="8" t="s">
        <v>343</v>
      </c>
      <c r="D265" s="9" t="s">
        <v>31</v>
      </c>
      <c r="E265" s="18" t="s">
        <v>32</v>
      </c>
      <c r="F265" s="13">
        <v>45032</v>
      </c>
      <c r="G265" s="13">
        <v>45215</v>
      </c>
      <c r="H265" s="14">
        <v>60000</v>
      </c>
      <c r="I265" s="14">
        <v>3486.68</v>
      </c>
      <c r="J265" s="14">
        <v>0</v>
      </c>
      <c r="K265" s="14">
        <v>1722</v>
      </c>
      <c r="L265" s="14">
        <v>4260</v>
      </c>
      <c r="M265" s="36">
        <f t="shared" si="450"/>
        <v>690</v>
      </c>
      <c r="N265" s="14">
        <v>1824</v>
      </c>
      <c r="O265" s="14">
        <f t="shared" si="451"/>
        <v>4254</v>
      </c>
      <c r="P265" s="14">
        <f t="shared" si="444"/>
        <v>12750</v>
      </c>
      <c r="Q265" s="14">
        <f t="shared" si="449"/>
        <v>0</v>
      </c>
      <c r="R265" s="14">
        <f t="shared" si="445"/>
        <v>7032.68</v>
      </c>
      <c r="S265" s="14">
        <f t="shared" si="446"/>
        <v>9204</v>
      </c>
      <c r="T265" s="14">
        <f t="shared" si="447"/>
        <v>52967.32</v>
      </c>
    </row>
    <row r="266" spans="1:20" s="16" customFormat="1" ht="24.95" customHeight="1">
      <c r="A266" s="9">
        <v>214</v>
      </c>
      <c r="B266" s="12" t="s">
        <v>345</v>
      </c>
      <c r="C266" s="8" t="s">
        <v>343</v>
      </c>
      <c r="D266" s="9" t="s">
        <v>31</v>
      </c>
      <c r="E266" s="18" t="s">
        <v>35</v>
      </c>
      <c r="F266" s="13">
        <v>45017</v>
      </c>
      <c r="G266" s="13">
        <v>45200</v>
      </c>
      <c r="H266" s="14">
        <v>60000</v>
      </c>
      <c r="I266" s="14">
        <v>3486.68</v>
      </c>
      <c r="J266" s="14">
        <v>0</v>
      </c>
      <c r="K266" s="14">
        <v>1722</v>
      </c>
      <c r="L266" s="14">
        <v>4260</v>
      </c>
      <c r="M266" s="36">
        <f t="shared" si="450"/>
        <v>690</v>
      </c>
      <c r="N266" s="14">
        <v>1824</v>
      </c>
      <c r="O266" s="14">
        <f t="shared" si="451"/>
        <v>4254</v>
      </c>
      <c r="P266" s="14">
        <f t="shared" si="444"/>
        <v>12750</v>
      </c>
      <c r="Q266" s="14">
        <f t="shared" si="449"/>
        <v>0</v>
      </c>
      <c r="R266" s="14">
        <f t="shared" si="445"/>
        <v>7032.68</v>
      </c>
      <c r="S266" s="14">
        <f t="shared" si="446"/>
        <v>9204</v>
      </c>
      <c r="T266" s="14">
        <f t="shared" si="447"/>
        <v>52967.32</v>
      </c>
    </row>
    <row r="267" spans="1:20" s="16" customFormat="1" ht="24.95" customHeight="1">
      <c r="A267" s="9">
        <v>215</v>
      </c>
      <c r="B267" s="12" t="s">
        <v>346</v>
      </c>
      <c r="C267" s="8" t="s">
        <v>343</v>
      </c>
      <c r="D267" s="9" t="s">
        <v>31</v>
      </c>
      <c r="E267" s="18" t="s">
        <v>35</v>
      </c>
      <c r="F267" s="13">
        <v>45032</v>
      </c>
      <c r="G267" s="13">
        <v>45215</v>
      </c>
      <c r="H267" s="14">
        <v>60000</v>
      </c>
      <c r="I267" s="14">
        <v>3486.68</v>
      </c>
      <c r="J267" s="14">
        <v>0</v>
      </c>
      <c r="K267" s="14">
        <v>1722</v>
      </c>
      <c r="L267" s="14">
        <v>4260</v>
      </c>
      <c r="M267" s="36">
        <f t="shared" si="450"/>
        <v>690</v>
      </c>
      <c r="N267" s="14">
        <v>1824</v>
      </c>
      <c r="O267" s="14">
        <f t="shared" si="451"/>
        <v>4254</v>
      </c>
      <c r="P267" s="14">
        <f t="shared" si="444"/>
        <v>12750</v>
      </c>
      <c r="Q267" s="14">
        <f t="shared" si="449"/>
        <v>0</v>
      </c>
      <c r="R267" s="14">
        <f t="shared" si="445"/>
        <v>7032.68</v>
      </c>
      <c r="S267" s="14">
        <f t="shared" si="446"/>
        <v>9204</v>
      </c>
      <c r="T267" s="14">
        <f t="shared" si="447"/>
        <v>52967.32</v>
      </c>
    </row>
    <row r="268" spans="1:20" s="16" customFormat="1" ht="24.95" customHeight="1">
      <c r="A268" s="9">
        <v>216</v>
      </c>
      <c r="B268" s="12" t="s">
        <v>347</v>
      </c>
      <c r="C268" s="8" t="s">
        <v>343</v>
      </c>
      <c r="D268" s="9" t="s">
        <v>31</v>
      </c>
      <c r="E268" s="18" t="s">
        <v>32</v>
      </c>
      <c r="F268" s="13">
        <v>45032</v>
      </c>
      <c r="G268" s="13">
        <v>45215</v>
      </c>
      <c r="H268" s="14">
        <v>60000</v>
      </c>
      <c r="I268" s="14">
        <v>3486.68</v>
      </c>
      <c r="J268" s="14">
        <v>0</v>
      </c>
      <c r="K268" s="14">
        <v>1722</v>
      </c>
      <c r="L268" s="14">
        <v>4260</v>
      </c>
      <c r="M268" s="36">
        <f t="shared" si="450"/>
        <v>690</v>
      </c>
      <c r="N268" s="14">
        <v>1824</v>
      </c>
      <c r="O268" s="14">
        <f t="shared" si="451"/>
        <v>4254</v>
      </c>
      <c r="P268" s="14">
        <f t="shared" si="444"/>
        <v>12750</v>
      </c>
      <c r="Q268" s="14">
        <f t="shared" si="449"/>
        <v>0</v>
      </c>
      <c r="R268" s="14">
        <f t="shared" si="445"/>
        <v>7032.68</v>
      </c>
      <c r="S268" s="14">
        <f t="shared" si="446"/>
        <v>9204</v>
      </c>
      <c r="T268" s="14">
        <f t="shared" si="447"/>
        <v>52967.32</v>
      </c>
    </row>
    <row r="269" spans="1:20" s="16" customFormat="1" ht="24.95" customHeight="1">
      <c r="A269" s="9">
        <v>217</v>
      </c>
      <c r="B269" s="12" t="s">
        <v>348</v>
      </c>
      <c r="C269" s="8" t="s">
        <v>343</v>
      </c>
      <c r="D269" s="9" t="s">
        <v>31</v>
      </c>
      <c r="E269" s="18" t="s">
        <v>32</v>
      </c>
      <c r="F269" s="13">
        <v>44958</v>
      </c>
      <c r="G269" s="13">
        <v>45139</v>
      </c>
      <c r="H269" s="14">
        <v>60000</v>
      </c>
      <c r="I269" s="14">
        <v>3486.68</v>
      </c>
      <c r="J269" s="14">
        <v>0</v>
      </c>
      <c r="K269" s="14">
        <v>1722</v>
      </c>
      <c r="L269" s="14">
        <v>4260</v>
      </c>
      <c r="M269" s="36">
        <f t="shared" si="450"/>
        <v>690</v>
      </c>
      <c r="N269" s="14">
        <v>1824</v>
      </c>
      <c r="O269" s="14">
        <f t="shared" si="451"/>
        <v>4254</v>
      </c>
      <c r="P269" s="14">
        <f t="shared" si="444"/>
        <v>12750</v>
      </c>
      <c r="Q269" s="14">
        <f t="shared" si="449"/>
        <v>0</v>
      </c>
      <c r="R269" s="14">
        <f t="shared" si="445"/>
        <v>7032.68</v>
      </c>
      <c r="S269" s="14">
        <f t="shared" si="446"/>
        <v>9204</v>
      </c>
      <c r="T269" s="14">
        <f t="shared" si="447"/>
        <v>52967.32</v>
      </c>
    </row>
    <row r="270" spans="1:20" s="16" customFormat="1" ht="24.95" customHeight="1">
      <c r="A270" s="9">
        <v>218</v>
      </c>
      <c r="B270" s="12" t="s">
        <v>349</v>
      </c>
      <c r="C270" s="8" t="s">
        <v>343</v>
      </c>
      <c r="D270" s="9" t="s">
        <v>31</v>
      </c>
      <c r="E270" s="18" t="s">
        <v>35</v>
      </c>
      <c r="F270" s="13">
        <v>45052</v>
      </c>
      <c r="G270" s="13">
        <v>45236</v>
      </c>
      <c r="H270" s="14">
        <v>55000</v>
      </c>
      <c r="I270" s="14">
        <v>2559.6799999999998</v>
      </c>
      <c r="J270" s="14">
        <v>0</v>
      </c>
      <c r="K270" s="14">
        <f>H270*2.87%</f>
        <v>1578.5</v>
      </c>
      <c r="L270" s="14">
        <f>H270*7.1%</f>
        <v>3905</v>
      </c>
      <c r="M270" s="36">
        <f t="shared" si="450"/>
        <v>632.5</v>
      </c>
      <c r="N270" s="14">
        <f>H270*3.04%</f>
        <v>1672</v>
      </c>
      <c r="O270" s="14">
        <f>H270*7.09%</f>
        <v>3899.5</v>
      </c>
      <c r="P270" s="14">
        <f t="shared" si="444"/>
        <v>11687.5</v>
      </c>
      <c r="Q270" s="14">
        <f t="shared" si="449"/>
        <v>0</v>
      </c>
      <c r="R270" s="14">
        <f t="shared" si="445"/>
        <v>5810.18</v>
      </c>
      <c r="S270" s="14">
        <f t="shared" si="446"/>
        <v>8437</v>
      </c>
      <c r="T270" s="14">
        <f t="shared" si="447"/>
        <v>49189.82</v>
      </c>
    </row>
    <row r="271" spans="1:20" s="16" customFormat="1" ht="24.95" customHeight="1">
      <c r="A271" s="9">
        <v>219</v>
      </c>
      <c r="B271" s="12" t="s">
        <v>350</v>
      </c>
      <c r="C271" s="8" t="s">
        <v>351</v>
      </c>
      <c r="D271" s="9" t="s">
        <v>31</v>
      </c>
      <c r="E271" s="18" t="s">
        <v>32</v>
      </c>
      <c r="F271" s="13">
        <v>44958</v>
      </c>
      <c r="G271" s="13">
        <v>45139</v>
      </c>
      <c r="H271" s="14">
        <v>72500</v>
      </c>
      <c r="I271" s="14">
        <v>5838.93</v>
      </c>
      <c r="J271" s="14">
        <v>0</v>
      </c>
      <c r="K271" s="14">
        <v>2080.75</v>
      </c>
      <c r="L271" s="14">
        <v>5147.5</v>
      </c>
      <c r="M271" s="66">
        <v>833.75</v>
      </c>
      <c r="N271" s="14">
        <v>2204</v>
      </c>
      <c r="O271" s="14">
        <v>5140.25</v>
      </c>
      <c r="P271" s="14">
        <f>K271+L271+M271+N271+O271</f>
        <v>15406.25</v>
      </c>
      <c r="Q271" s="14">
        <v>0</v>
      </c>
      <c r="R271" s="14">
        <f>I271+K271+N271+Q271</f>
        <v>10123.68</v>
      </c>
      <c r="S271" s="14">
        <f>L271+M271+O271</f>
        <v>11121.5</v>
      </c>
      <c r="T271" s="14">
        <f>H271-R271</f>
        <v>62376.32</v>
      </c>
    </row>
    <row r="272" spans="1:20" s="16" customFormat="1" ht="24.95" customHeight="1">
      <c r="A272" s="9">
        <v>220</v>
      </c>
      <c r="B272" s="12" t="s">
        <v>352</v>
      </c>
      <c r="C272" s="8" t="s">
        <v>351</v>
      </c>
      <c r="D272" s="9" t="s">
        <v>31</v>
      </c>
      <c r="E272" s="18" t="s">
        <v>32</v>
      </c>
      <c r="F272" s="13">
        <v>44958</v>
      </c>
      <c r="G272" s="13">
        <v>45139</v>
      </c>
      <c r="H272" s="14">
        <v>55000</v>
      </c>
      <c r="I272" s="14">
        <v>2559.6799999999998</v>
      </c>
      <c r="J272" s="14">
        <v>0</v>
      </c>
      <c r="K272" s="14">
        <f>H272*2.87%</f>
        <v>1578.5</v>
      </c>
      <c r="L272" s="14">
        <f>H272*7.1%</f>
        <v>3905</v>
      </c>
      <c r="M272" s="36">
        <f t="shared" ref="M272:M275" si="452">H272*1.15%</f>
        <v>632.5</v>
      </c>
      <c r="N272" s="14">
        <f>H272*3.04%</f>
        <v>1672</v>
      </c>
      <c r="O272" s="14">
        <f>H272*7.09%</f>
        <v>3899.5</v>
      </c>
      <c r="P272" s="14">
        <f t="shared" ref="P272" si="453">K272+L272+M272+N272+O272</f>
        <v>11687.5</v>
      </c>
      <c r="Q272" s="14">
        <f t="shared" ref="Q272" si="454">J272</f>
        <v>0</v>
      </c>
      <c r="R272" s="14">
        <f t="shared" ref="R272" si="455">I272+K272+N272+Q272</f>
        <v>5810.18</v>
      </c>
      <c r="S272" s="14">
        <f t="shared" ref="S272" si="456">L272+M272+O272</f>
        <v>8437</v>
      </c>
      <c r="T272" s="14">
        <f t="shared" ref="T272" si="457">H272-R272</f>
        <v>49189.82</v>
      </c>
    </row>
    <row r="273" spans="1:20" s="16" customFormat="1" ht="24.95" customHeight="1">
      <c r="A273" s="9">
        <v>221</v>
      </c>
      <c r="B273" s="12" t="s">
        <v>353</v>
      </c>
      <c r="C273" s="8" t="s">
        <v>354</v>
      </c>
      <c r="D273" s="9" t="s">
        <v>31</v>
      </c>
      <c r="E273" s="18" t="s">
        <v>32</v>
      </c>
      <c r="F273" s="13">
        <v>44958</v>
      </c>
      <c r="G273" s="13">
        <v>45139</v>
      </c>
      <c r="H273" s="14">
        <v>55000</v>
      </c>
      <c r="I273" s="14">
        <v>2559.6799999999998</v>
      </c>
      <c r="J273" s="14">
        <v>0</v>
      </c>
      <c r="K273" s="14">
        <f>H273*2.87%</f>
        <v>1578.5</v>
      </c>
      <c r="L273" s="14">
        <f>H273*7.1%</f>
        <v>3905</v>
      </c>
      <c r="M273" s="36">
        <f t="shared" si="452"/>
        <v>632.5</v>
      </c>
      <c r="N273" s="14">
        <f>H273*3.04%</f>
        <v>1672</v>
      </c>
      <c r="O273" s="14">
        <f>H273*7.09%</f>
        <v>3899.5</v>
      </c>
      <c r="P273" s="14">
        <f t="shared" ref="P273:P274" si="458">K273+L273+M273+N273+O273</f>
        <v>11687.5</v>
      </c>
      <c r="Q273" s="14">
        <f t="shared" ref="Q273:Q274" si="459">J273</f>
        <v>0</v>
      </c>
      <c r="R273" s="14">
        <f t="shared" ref="R273:R274" si="460">I273+K273+N273+Q273</f>
        <v>5810.18</v>
      </c>
      <c r="S273" s="14">
        <f t="shared" ref="S273:S274" si="461">L273+M273+O273</f>
        <v>8437</v>
      </c>
      <c r="T273" s="14">
        <f t="shared" ref="T273:T274" si="462">H273-R273</f>
        <v>49189.82</v>
      </c>
    </row>
    <row r="274" spans="1:20" s="16" customFormat="1" ht="24.95" customHeight="1">
      <c r="A274" s="9">
        <v>222</v>
      </c>
      <c r="B274" s="12" t="s">
        <v>355</v>
      </c>
      <c r="C274" s="8" t="s">
        <v>356</v>
      </c>
      <c r="D274" s="9" t="s">
        <v>31</v>
      </c>
      <c r="E274" s="18" t="s">
        <v>32</v>
      </c>
      <c r="F274" s="13">
        <v>44958</v>
      </c>
      <c r="G274" s="13">
        <v>45139</v>
      </c>
      <c r="H274" s="14">
        <v>65000</v>
      </c>
      <c r="I274" s="14">
        <v>4427.58</v>
      </c>
      <c r="J274" s="14">
        <v>0</v>
      </c>
      <c r="K274" s="14">
        <v>1865.5</v>
      </c>
      <c r="L274" s="14">
        <v>4615</v>
      </c>
      <c r="M274" s="36">
        <f t="shared" si="452"/>
        <v>747.5</v>
      </c>
      <c r="N274" s="14">
        <v>1976</v>
      </c>
      <c r="O274" s="14">
        <f t="shared" ref="O274" si="463">H274*7.09%</f>
        <v>4608.5</v>
      </c>
      <c r="P274" s="14">
        <f t="shared" si="458"/>
        <v>13812.5</v>
      </c>
      <c r="Q274" s="14">
        <f t="shared" si="459"/>
        <v>0</v>
      </c>
      <c r="R274" s="14">
        <f t="shared" si="460"/>
        <v>8269.08</v>
      </c>
      <c r="S274" s="14">
        <f t="shared" si="461"/>
        <v>9971</v>
      </c>
      <c r="T274" s="14">
        <f t="shared" si="462"/>
        <v>56730.92</v>
      </c>
    </row>
    <row r="275" spans="1:20" s="16" customFormat="1" ht="24.95" customHeight="1">
      <c r="A275" s="9">
        <v>223</v>
      </c>
      <c r="B275" s="12" t="s">
        <v>357</v>
      </c>
      <c r="C275" s="8" t="s">
        <v>144</v>
      </c>
      <c r="D275" s="9" t="s">
        <v>31</v>
      </c>
      <c r="E275" s="18" t="s">
        <v>35</v>
      </c>
      <c r="F275" s="13">
        <v>45017</v>
      </c>
      <c r="G275" s="13">
        <v>45200</v>
      </c>
      <c r="H275" s="14">
        <v>43000</v>
      </c>
      <c r="I275" s="14">
        <v>866.06</v>
      </c>
      <c r="J275" s="14">
        <v>0</v>
      </c>
      <c r="K275" s="14">
        <v>1234.0999999999999</v>
      </c>
      <c r="L275" s="14">
        <v>3053</v>
      </c>
      <c r="M275" s="36">
        <f t="shared" si="452"/>
        <v>494.5</v>
      </c>
      <c r="N275" s="14">
        <v>1307.2</v>
      </c>
      <c r="O275" s="14">
        <f t="shared" si="451"/>
        <v>3048.7</v>
      </c>
      <c r="P275" s="14">
        <f t="shared" si="444"/>
        <v>9137.5</v>
      </c>
      <c r="Q275" s="14">
        <v>15046</v>
      </c>
      <c r="R275" s="14">
        <f t="shared" si="445"/>
        <v>18453.36</v>
      </c>
      <c r="S275" s="14">
        <f t="shared" si="446"/>
        <v>6596.2</v>
      </c>
      <c r="T275" s="14">
        <f t="shared" si="447"/>
        <v>24546.639999999999</v>
      </c>
    </row>
    <row r="276" spans="1:20" s="58" customFormat="1" ht="24.95" customHeight="1">
      <c r="A276" s="24" t="s">
        <v>358</v>
      </c>
      <c r="B276" s="10"/>
      <c r="C276" s="10"/>
      <c r="D276" s="10"/>
      <c r="E276" s="10"/>
      <c r="F276" s="23"/>
      <c r="G276" s="23"/>
      <c r="H276" s="10"/>
      <c r="I276" s="10"/>
      <c r="J276" s="10"/>
      <c r="K276" s="10"/>
      <c r="L276" s="10"/>
      <c r="M276" s="33"/>
      <c r="N276" s="10"/>
      <c r="O276" s="10"/>
      <c r="P276" s="10"/>
      <c r="Q276" s="10"/>
      <c r="R276" s="10"/>
      <c r="S276" s="10"/>
      <c r="T276" s="10"/>
    </row>
    <row r="277" spans="1:20" s="16" customFormat="1" ht="24.95" customHeight="1">
      <c r="A277" s="34">
        <v>224</v>
      </c>
      <c r="B277" s="12" t="s">
        <v>359</v>
      </c>
      <c r="C277" s="8" t="s">
        <v>360</v>
      </c>
      <c r="D277" s="9" t="s">
        <v>31</v>
      </c>
      <c r="E277" s="18" t="s">
        <v>32</v>
      </c>
      <c r="F277" s="13">
        <v>44927</v>
      </c>
      <c r="G277" s="13">
        <v>45108</v>
      </c>
      <c r="H277" s="14">
        <v>90000</v>
      </c>
      <c r="I277" s="14">
        <v>9753.1200000000008</v>
      </c>
      <c r="J277" s="14">
        <v>0</v>
      </c>
      <c r="K277" s="14">
        <v>2583</v>
      </c>
      <c r="L277" s="14">
        <v>6390</v>
      </c>
      <c r="M277" s="66">
        <v>860.29</v>
      </c>
      <c r="N277" s="14">
        <v>2736</v>
      </c>
      <c r="O277" s="14">
        <v>6381</v>
      </c>
      <c r="P277" s="14">
        <f t="shared" ref="P277" si="464">K277+L277+M277+N277+O277</f>
        <v>18950.29</v>
      </c>
      <c r="Q277" s="14">
        <f>J277</f>
        <v>0</v>
      </c>
      <c r="R277" s="14">
        <f t="shared" ref="R277" si="465">I277+K277+N277+Q277</f>
        <v>15072.12</v>
      </c>
      <c r="S277" s="14">
        <f t="shared" ref="S277" si="466">L277+M277+O277</f>
        <v>13631.29</v>
      </c>
      <c r="T277" s="14">
        <f t="shared" ref="T277" si="467">H277-R277</f>
        <v>74927.88</v>
      </c>
    </row>
    <row r="278" spans="1:20" s="57" customFormat="1" ht="24.95" customHeight="1">
      <c r="A278" s="24" t="s">
        <v>361</v>
      </c>
      <c r="B278" s="10"/>
      <c r="C278" s="10"/>
      <c r="D278" s="10"/>
      <c r="E278" s="10"/>
      <c r="F278" s="23"/>
      <c r="G278" s="23"/>
      <c r="H278" s="10"/>
      <c r="I278" s="10"/>
      <c r="J278" s="10"/>
      <c r="K278" s="10"/>
      <c r="L278" s="10"/>
      <c r="M278" s="33"/>
      <c r="N278" s="10"/>
      <c r="O278" s="10"/>
      <c r="P278" s="10"/>
      <c r="Q278" s="10"/>
      <c r="R278" s="10"/>
      <c r="S278" s="10"/>
      <c r="T278" s="10"/>
    </row>
    <row r="279" spans="1:20" s="16" customFormat="1" ht="24.95" customHeight="1">
      <c r="A279" s="9">
        <v>225</v>
      </c>
      <c r="B279" s="12" t="s">
        <v>362</v>
      </c>
      <c r="C279" s="8" t="s">
        <v>363</v>
      </c>
      <c r="D279" s="9" t="s">
        <v>31</v>
      </c>
      <c r="E279" s="18" t="s">
        <v>35</v>
      </c>
      <c r="F279" s="13">
        <v>45017</v>
      </c>
      <c r="G279" s="13">
        <v>45200</v>
      </c>
      <c r="H279" s="14">
        <v>60000</v>
      </c>
      <c r="I279" s="14">
        <v>3486.68</v>
      </c>
      <c r="J279" s="14">
        <v>0</v>
      </c>
      <c r="K279" s="14">
        <v>1722</v>
      </c>
      <c r="L279" s="14">
        <v>4260</v>
      </c>
      <c r="M279" s="36">
        <f t="shared" ref="M279:M289" si="468">H279*1.15%</f>
        <v>690</v>
      </c>
      <c r="N279" s="14">
        <v>1824</v>
      </c>
      <c r="O279" s="14">
        <f t="shared" ref="O279:O311" si="469">H279*7.09%</f>
        <v>4254</v>
      </c>
      <c r="P279" s="14">
        <f t="shared" ref="P279:P311" si="470">K279+L279+M279+N279+O279</f>
        <v>12750</v>
      </c>
      <c r="Q279" s="14">
        <f>J279</f>
        <v>0</v>
      </c>
      <c r="R279" s="14">
        <f t="shared" ref="R279:R311" si="471">I279+K279+N279+Q279</f>
        <v>7032.68</v>
      </c>
      <c r="S279" s="14">
        <f t="shared" ref="S279:S311" si="472">L279+M279+O279</f>
        <v>9204</v>
      </c>
      <c r="T279" s="14">
        <f t="shared" ref="T279:T311" si="473">H279-R279</f>
        <v>52967.32</v>
      </c>
    </row>
    <row r="280" spans="1:20" s="16" customFormat="1" ht="24.95" customHeight="1">
      <c r="A280" s="9">
        <v>226</v>
      </c>
      <c r="B280" s="12" t="s">
        <v>364</v>
      </c>
      <c r="C280" s="8" t="s">
        <v>356</v>
      </c>
      <c r="D280" s="9" t="s">
        <v>31</v>
      </c>
      <c r="E280" s="18" t="s">
        <v>32</v>
      </c>
      <c r="F280" s="13">
        <v>44927</v>
      </c>
      <c r="G280" s="13">
        <v>45108</v>
      </c>
      <c r="H280" s="14">
        <v>60000</v>
      </c>
      <c r="I280" s="14">
        <v>3486.68</v>
      </c>
      <c r="J280" s="14">
        <v>0</v>
      </c>
      <c r="K280" s="14">
        <v>1722</v>
      </c>
      <c r="L280" s="14">
        <v>4260</v>
      </c>
      <c r="M280" s="36">
        <f t="shared" si="468"/>
        <v>690</v>
      </c>
      <c r="N280" s="14">
        <v>1824</v>
      </c>
      <c r="O280" s="14">
        <f t="shared" si="469"/>
        <v>4254</v>
      </c>
      <c r="P280" s="14">
        <f t="shared" si="470"/>
        <v>12750</v>
      </c>
      <c r="Q280" s="14">
        <v>8646</v>
      </c>
      <c r="R280" s="14">
        <f t="shared" si="471"/>
        <v>15678.68</v>
      </c>
      <c r="S280" s="14">
        <f t="shared" si="472"/>
        <v>9204</v>
      </c>
      <c r="T280" s="14">
        <f t="shared" si="473"/>
        <v>44321.32</v>
      </c>
    </row>
    <row r="281" spans="1:20" s="16" customFormat="1" ht="24.95" customHeight="1">
      <c r="A281" s="9">
        <v>227</v>
      </c>
      <c r="B281" s="12" t="s">
        <v>365</v>
      </c>
      <c r="C281" s="8" t="s">
        <v>356</v>
      </c>
      <c r="D281" s="9" t="s">
        <v>31</v>
      </c>
      <c r="E281" s="9" t="s">
        <v>35</v>
      </c>
      <c r="F281" s="13">
        <v>45017</v>
      </c>
      <c r="G281" s="13">
        <v>45200</v>
      </c>
      <c r="H281" s="14">
        <v>65000</v>
      </c>
      <c r="I281" s="14">
        <v>4427.58</v>
      </c>
      <c r="J281" s="14">
        <v>0</v>
      </c>
      <c r="K281" s="14">
        <v>1865.5</v>
      </c>
      <c r="L281" s="14">
        <v>4615</v>
      </c>
      <c r="M281" s="36">
        <f t="shared" si="468"/>
        <v>747.5</v>
      </c>
      <c r="N281" s="14">
        <v>1976</v>
      </c>
      <c r="O281" s="14">
        <f t="shared" ref="O281" si="474">H281*7.09%</f>
        <v>4608.5</v>
      </c>
      <c r="P281" s="14">
        <f t="shared" ref="P281" si="475">K281+L281+M281+N281+O281</f>
        <v>13812.5</v>
      </c>
      <c r="Q281" s="14">
        <v>13796</v>
      </c>
      <c r="R281" s="14">
        <f t="shared" ref="R281" si="476">I281+K281+N281+Q281</f>
        <v>22065.08</v>
      </c>
      <c r="S281" s="14">
        <f t="shared" ref="S281" si="477">L281+M281+O281</f>
        <v>9971</v>
      </c>
      <c r="T281" s="14">
        <f t="shared" ref="T281" si="478">H281-R281</f>
        <v>42934.92</v>
      </c>
    </row>
    <row r="282" spans="1:20" s="16" customFormat="1" ht="24.95" customHeight="1">
      <c r="A282" s="9">
        <v>228</v>
      </c>
      <c r="B282" s="12" t="s">
        <v>366</v>
      </c>
      <c r="C282" s="8" t="s">
        <v>356</v>
      </c>
      <c r="D282" s="9" t="s">
        <v>31</v>
      </c>
      <c r="E282" s="9" t="s">
        <v>32</v>
      </c>
      <c r="F282" s="13">
        <v>45017</v>
      </c>
      <c r="G282" s="13">
        <v>45200</v>
      </c>
      <c r="H282" s="14">
        <v>65000</v>
      </c>
      <c r="I282" s="14">
        <v>4427.58</v>
      </c>
      <c r="J282" s="14">
        <v>0</v>
      </c>
      <c r="K282" s="14">
        <v>1865.5</v>
      </c>
      <c r="L282" s="14">
        <v>4615</v>
      </c>
      <c r="M282" s="36">
        <f t="shared" si="468"/>
        <v>747.5</v>
      </c>
      <c r="N282" s="14">
        <v>1976</v>
      </c>
      <c r="O282" s="14">
        <f t="shared" ref="O282" si="479">H282*7.09%</f>
        <v>4608.5</v>
      </c>
      <c r="P282" s="14">
        <f t="shared" ref="P282" si="480">K282+L282+M282+N282+O282</f>
        <v>13812.5</v>
      </c>
      <c r="Q282" s="14">
        <v>15796</v>
      </c>
      <c r="R282" s="14">
        <f t="shared" ref="R282" si="481">I282+K282+N282+Q282</f>
        <v>24065.08</v>
      </c>
      <c r="S282" s="14">
        <f t="shared" ref="S282" si="482">L282+M282+O282</f>
        <v>9971</v>
      </c>
      <c r="T282" s="14">
        <f t="shared" ref="T282" si="483">H282-R282</f>
        <v>40934.92</v>
      </c>
    </row>
    <row r="283" spans="1:20" s="16" customFormat="1" ht="24.95" customHeight="1">
      <c r="A283" s="9">
        <v>229</v>
      </c>
      <c r="B283" s="12" t="s">
        <v>367</v>
      </c>
      <c r="C283" s="8" t="s">
        <v>356</v>
      </c>
      <c r="D283" s="9" t="s">
        <v>31</v>
      </c>
      <c r="E283" s="18" t="s">
        <v>32</v>
      </c>
      <c r="F283" s="13">
        <v>45017</v>
      </c>
      <c r="G283" s="13">
        <v>45200</v>
      </c>
      <c r="H283" s="14">
        <v>65000</v>
      </c>
      <c r="I283" s="14">
        <v>4427.58</v>
      </c>
      <c r="J283" s="14">
        <v>0</v>
      </c>
      <c r="K283" s="14">
        <v>1865.5</v>
      </c>
      <c r="L283" s="14">
        <v>4615</v>
      </c>
      <c r="M283" s="36">
        <f t="shared" si="468"/>
        <v>747.5</v>
      </c>
      <c r="N283" s="14">
        <v>1976</v>
      </c>
      <c r="O283" s="14">
        <f t="shared" si="469"/>
        <v>4608.5</v>
      </c>
      <c r="P283" s="14">
        <f t="shared" si="470"/>
        <v>13812.5</v>
      </c>
      <c r="Q283" s="14">
        <v>10046</v>
      </c>
      <c r="R283" s="14">
        <f t="shared" si="471"/>
        <v>18315.080000000002</v>
      </c>
      <c r="S283" s="14">
        <f t="shared" si="472"/>
        <v>9971</v>
      </c>
      <c r="T283" s="14">
        <f t="shared" si="473"/>
        <v>46684.92</v>
      </c>
    </row>
    <row r="284" spans="1:20" s="16" customFormat="1" ht="24.95" customHeight="1">
      <c r="A284" s="9">
        <v>230</v>
      </c>
      <c r="B284" s="12" t="s">
        <v>368</v>
      </c>
      <c r="C284" s="8" t="s">
        <v>356</v>
      </c>
      <c r="D284" s="9" t="s">
        <v>31</v>
      </c>
      <c r="E284" s="18" t="s">
        <v>35</v>
      </c>
      <c r="F284" s="13">
        <v>45017</v>
      </c>
      <c r="G284" s="13">
        <v>45200</v>
      </c>
      <c r="H284" s="14">
        <v>65000</v>
      </c>
      <c r="I284" s="14">
        <v>4427.58</v>
      </c>
      <c r="J284" s="14">
        <v>0</v>
      </c>
      <c r="K284" s="14">
        <v>1865.5</v>
      </c>
      <c r="L284" s="14">
        <v>4615</v>
      </c>
      <c r="M284" s="36">
        <f t="shared" si="468"/>
        <v>747.5</v>
      </c>
      <c r="N284" s="14">
        <v>1976</v>
      </c>
      <c r="O284" s="14">
        <f t="shared" ref="O284" si="484">H284*7.09%</f>
        <v>4608.5</v>
      </c>
      <c r="P284" s="14">
        <f t="shared" ref="P284" si="485">K284+L284+M284+N284+O284</f>
        <v>13812.5</v>
      </c>
      <c r="Q284" s="14">
        <v>6046</v>
      </c>
      <c r="R284" s="14">
        <f t="shared" ref="R284" si="486">I284+K284+N284+Q284</f>
        <v>14315.08</v>
      </c>
      <c r="S284" s="14">
        <f t="shared" ref="S284" si="487">L284+M284+O284</f>
        <v>9971</v>
      </c>
      <c r="T284" s="14">
        <f t="shared" ref="T284" si="488">H284-R284</f>
        <v>50684.92</v>
      </c>
    </row>
    <row r="285" spans="1:20" s="16" customFormat="1" ht="24.95" customHeight="1">
      <c r="A285" s="9">
        <v>231</v>
      </c>
      <c r="B285" s="12" t="s">
        <v>369</v>
      </c>
      <c r="C285" s="8" t="s">
        <v>356</v>
      </c>
      <c r="D285" s="9" t="s">
        <v>31</v>
      </c>
      <c r="E285" s="18" t="s">
        <v>32</v>
      </c>
      <c r="F285" s="13">
        <v>45017</v>
      </c>
      <c r="G285" s="13">
        <v>45200</v>
      </c>
      <c r="H285" s="14">
        <v>65000</v>
      </c>
      <c r="I285" s="14">
        <v>4427.58</v>
      </c>
      <c r="J285" s="14">
        <v>0</v>
      </c>
      <c r="K285" s="14">
        <v>1865.5</v>
      </c>
      <c r="L285" s="14">
        <v>4615</v>
      </c>
      <c r="M285" s="36">
        <f t="shared" si="468"/>
        <v>747.5</v>
      </c>
      <c r="N285" s="14">
        <v>1976</v>
      </c>
      <c r="O285" s="14">
        <f t="shared" si="469"/>
        <v>4608.5</v>
      </c>
      <c r="P285" s="14">
        <f t="shared" si="470"/>
        <v>13812.5</v>
      </c>
      <c r="Q285" s="14">
        <v>10046</v>
      </c>
      <c r="R285" s="14">
        <f t="shared" si="471"/>
        <v>18315.080000000002</v>
      </c>
      <c r="S285" s="14">
        <f t="shared" si="472"/>
        <v>9971</v>
      </c>
      <c r="T285" s="14">
        <f t="shared" si="473"/>
        <v>46684.92</v>
      </c>
    </row>
    <row r="286" spans="1:20" s="16" customFormat="1" ht="24.95" customHeight="1">
      <c r="A286" s="9">
        <v>232</v>
      </c>
      <c r="B286" s="12" t="s">
        <v>370</v>
      </c>
      <c r="C286" s="8" t="s">
        <v>363</v>
      </c>
      <c r="D286" s="9" t="s">
        <v>31</v>
      </c>
      <c r="E286" s="9" t="s">
        <v>35</v>
      </c>
      <c r="F286" s="13">
        <v>44927</v>
      </c>
      <c r="G286" s="13">
        <v>45108</v>
      </c>
      <c r="H286" s="14">
        <v>45000</v>
      </c>
      <c r="I286" s="14">
        <v>1148.33</v>
      </c>
      <c r="J286" s="14">
        <v>0</v>
      </c>
      <c r="K286" s="14">
        <v>1291.5</v>
      </c>
      <c r="L286" s="14">
        <v>3195</v>
      </c>
      <c r="M286" s="36">
        <f t="shared" si="468"/>
        <v>517.5</v>
      </c>
      <c r="N286" s="14">
        <v>1368</v>
      </c>
      <c r="O286" s="14">
        <f t="shared" si="469"/>
        <v>3190.5</v>
      </c>
      <c r="P286" s="14">
        <f t="shared" si="470"/>
        <v>9562.5</v>
      </c>
      <c r="Q286" s="14">
        <v>13346</v>
      </c>
      <c r="R286" s="14">
        <f t="shared" si="471"/>
        <v>17153.830000000002</v>
      </c>
      <c r="S286" s="14">
        <f t="shared" si="472"/>
        <v>6903</v>
      </c>
      <c r="T286" s="14">
        <f t="shared" si="473"/>
        <v>27846.17</v>
      </c>
    </row>
    <row r="287" spans="1:20" s="16" customFormat="1" ht="24.95" customHeight="1">
      <c r="A287" s="9">
        <v>233</v>
      </c>
      <c r="B287" s="12" t="s">
        <v>371</v>
      </c>
      <c r="C287" s="8" t="s">
        <v>363</v>
      </c>
      <c r="D287" s="9" t="s">
        <v>31</v>
      </c>
      <c r="E287" s="18" t="s">
        <v>35</v>
      </c>
      <c r="F287" s="13">
        <v>45017</v>
      </c>
      <c r="G287" s="13">
        <v>45200</v>
      </c>
      <c r="H287" s="14">
        <v>45500</v>
      </c>
      <c r="I287" s="14">
        <v>745.66</v>
      </c>
      <c r="J287" s="14">
        <v>0</v>
      </c>
      <c r="K287" s="14">
        <v>1305.8499999999999</v>
      </c>
      <c r="L287" s="14">
        <v>3230.5</v>
      </c>
      <c r="M287" s="36">
        <f t="shared" si="468"/>
        <v>523.25</v>
      </c>
      <c r="N287" s="14">
        <v>1383.2</v>
      </c>
      <c r="O287" s="14">
        <f t="shared" si="469"/>
        <v>3225.95</v>
      </c>
      <c r="P287" s="14">
        <f t="shared" si="470"/>
        <v>9668.75</v>
      </c>
      <c r="Q287" s="14">
        <v>13200.9</v>
      </c>
      <c r="R287" s="14">
        <f t="shared" si="471"/>
        <v>16635.61</v>
      </c>
      <c r="S287" s="14">
        <f t="shared" si="472"/>
        <v>6979.7</v>
      </c>
      <c r="T287" s="14">
        <f t="shared" si="473"/>
        <v>28864.39</v>
      </c>
    </row>
    <row r="288" spans="1:20" s="16" customFormat="1" ht="24.95" customHeight="1">
      <c r="A288" s="9">
        <v>234</v>
      </c>
      <c r="B288" s="12" t="s">
        <v>372</v>
      </c>
      <c r="C288" s="8" t="s">
        <v>363</v>
      </c>
      <c r="D288" s="9" t="s">
        <v>31</v>
      </c>
      <c r="E288" s="18" t="s">
        <v>32</v>
      </c>
      <c r="F288" s="13">
        <v>45017</v>
      </c>
      <c r="G288" s="13">
        <v>45200</v>
      </c>
      <c r="H288" s="14">
        <v>45500</v>
      </c>
      <c r="I288" s="14">
        <v>1218.8900000000001</v>
      </c>
      <c r="J288" s="14">
        <v>0</v>
      </c>
      <c r="K288" s="14">
        <v>1305.8499999999999</v>
      </c>
      <c r="L288" s="14">
        <v>3230.5</v>
      </c>
      <c r="M288" s="36">
        <f t="shared" si="468"/>
        <v>523.25</v>
      </c>
      <c r="N288" s="14">
        <v>1383.2</v>
      </c>
      <c r="O288" s="14">
        <f t="shared" si="469"/>
        <v>3225.95</v>
      </c>
      <c r="P288" s="14">
        <f t="shared" si="470"/>
        <v>9668.75</v>
      </c>
      <c r="Q288" s="14">
        <v>15046</v>
      </c>
      <c r="R288" s="14">
        <f t="shared" si="471"/>
        <v>18953.939999999999</v>
      </c>
      <c r="S288" s="14">
        <f t="shared" si="472"/>
        <v>6979.7</v>
      </c>
      <c r="T288" s="14">
        <f t="shared" si="473"/>
        <v>26546.06</v>
      </c>
    </row>
    <row r="289" spans="1:20" s="16" customFormat="1" ht="24.95" customHeight="1">
      <c r="A289" s="9">
        <v>235</v>
      </c>
      <c r="B289" s="12" t="s">
        <v>373</v>
      </c>
      <c r="C289" s="8" t="s">
        <v>356</v>
      </c>
      <c r="D289" s="9" t="s">
        <v>31</v>
      </c>
      <c r="E289" s="18" t="s">
        <v>32</v>
      </c>
      <c r="F289" s="13">
        <v>44929</v>
      </c>
      <c r="G289" s="13">
        <v>45110</v>
      </c>
      <c r="H289" s="14">
        <v>65000</v>
      </c>
      <c r="I289" s="14">
        <v>4427.58</v>
      </c>
      <c r="J289" s="14">
        <v>0</v>
      </c>
      <c r="K289" s="14">
        <v>1865.5</v>
      </c>
      <c r="L289" s="14">
        <v>4615</v>
      </c>
      <c r="M289" s="36">
        <f t="shared" si="468"/>
        <v>747.5</v>
      </c>
      <c r="N289" s="14">
        <v>1976</v>
      </c>
      <c r="O289" s="14">
        <f t="shared" ref="O289" si="489">H289*7.09%</f>
        <v>4608.5</v>
      </c>
      <c r="P289" s="14">
        <f t="shared" ref="P289:P290" si="490">K289+L289+M289+N289+O289</f>
        <v>13812.5</v>
      </c>
      <c r="Q289" s="14">
        <v>0</v>
      </c>
      <c r="R289" s="14">
        <f t="shared" ref="R289:R290" si="491">I289+K289+N289+Q289</f>
        <v>8269.08</v>
      </c>
      <c r="S289" s="14">
        <f t="shared" ref="S289:S290" si="492">L289+M289+O289</f>
        <v>9971</v>
      </c>
      <c r="T289" s="14">
        <f t="shared" ref="T289:T290" si="493">H289-R289</f>
        <v>56730.92</v>
      </c>
    </row>
    <row r="290" spans="1:20" s="16" customFormat="1" ht="24.95" customHeight="1">
      <c r="A290" s="9">
        <v>236</v>
      </c>
      <c r="B290" s="12" t="s">
        <v>374</v>
      </c>
      <c r="C290" s="8" t="s">
        <v>356</v>
      </c>
      <c r="D290" s="9" t="s">
        <v>31</v>
      </c>
      <c r="E290" s="18" t="s">
        <v>35</v>
      </c>
      <c r="F290" s="13">
        <v>44896</v>
      </c>
      <c r="G290" s="13">
        <v>45078</v>
      </c>
      <c r="H290" s="14">
        <v>90000</v>
      </c>
      <c r="I290" s="14">
        <v>9753.1200000000008</v>
      </c>
      <c r="J290" s="14">
        <v>0</v>
      </c>
      <c r="K290" s="14">
        <v>2583</v>
      </c>
      <c r="L290" s="14">
        <v>6390</v>
      </c>
      <c r="M290" s="66">
        <v>860.29</v>
      </c>
      <c r="N290" s="14">
        <v>2736</v>
      </c>
      <c r="O290" s="14">
        <v>6381</v>
      </c>
      <c r="P290" s="14">
        <f t="shared" si="490"/>
        <v>18950.29</v>
      </c>
      <c r="Q290" s="14">
        <v>0</v>
      </c>
      <c r="R290" s="14">
        <f t="shared" si="491"/>
        <v>15072.12</v>
      </c>
      <c r="S290" s="14">
        <f t="shared" si="492"/>
        <v>13631.29</v>
      </c>
      <c r="T290" s="14">
        <f t="shared" si="493"/>
        <v>74927.88</v>
      </c>
    </row>
    <row r="291" spans="1:20" s="16" customFormat="1" ht="24.95" customHeight="1">
      <c r="A291" s="9">
        <v>237</v>
      </c>
      <c r="B291" s="12" t="s">
        <v>375</v>
      </c>
      <c r="C291" s="8" t="s">
        <v>356</v>
      </c>
      <c r="D291" s="9" t="s">
        <v>31</v>
      </c>
      <c r="E291" s="18" t="s">
        <v>35</v>
      </c>
      <c r="F291" s="13">
        <v>45047</v>
      </c>
      <c r="G291" s="13">
        <v>45231</v>
      </c>
      <c r="H291" s="14">
        <v>65000</v>
      </c>
      <c r="I291" s="14">
        <v>4427.58</v>
      </c>
      <c r="J291" s="14">
        <v>0</v>
      </c>
      <c r="K291" s="14">
        <v>1865.5</v>
      </c>
      <c r="L291" s="14">
        <v>4615</v>
      </c>
      <c r="M291" s="36">
        <f t="shared" ref="M291:M293" si="494">H291*1.15%</f>
        <v>747.5</v>
      </c>
      <c r="N291" s="14">
        <v>1976</v>
      </c>
      <c r="O291" s="14">
        <f t="shared" ref="O291" si="495">H291*7.09%</f>
        <v>4608.5</v>
      </c>
      <c r="P291" s="14">
        <f t="shared" si="470"/>
        <v>13812.5</v>
      </c>
      <c r="Q291" s="14">
        <v>20046</v>
      </c>
      <c r="R291" s="14">
        <f t="shared" si="471"/>
        <v>28315.08</v>
      </c>
      <c r="S291" s="14">
        <f t="shared" si="472"/>
        <v>9971</v>
      </c>
      <c r="T291" s="14">
        <f t="shared" si="473"/>
        <v>36684.92</v>
      </c>
    </row>
    <row r="292" spans="1:20" s="16" customFormat="1" ht="24.95" customHeight="1">
      <c r="A292" s="9">
        <v>238</v>
      </c>
      <c r="B292" s="12" t="s">
        <v>376</v>
      </c>
      <c r="C292" s="8" t="s">
        <v>377</v>
      </c>
      <c r="D292" s="9" t="s">
        <v>31</v>
      </c>
      <c r="E292" s="18" t="s">
        <v>32</v>
      </c>
      <c r="F292" s="13">
        <v>45047</v>
      </c>
      <c r="G292" s="13">
        <v>45231</v>
      </c>
      <c r="H292" s="14">
        <v>60000</v>
      </c>
      <c r="I292" s="14">
        <v>3486.68</v>
      </c>
      <c r="J292" s="14">
        <v>0</v>
      </c>
      <c r="K292" s="14">
        <f>H292*2.87%</f>
        <v>1722</v>
      </c>
      <c r="L292" s="14">
        <f>H292*7.1%</f>
        <v>4260</v>
      </c>
      <c r="M292" s="36">
        <f t="shared" si="494"/>
        <v>690</v>
      </c>
      <c r="N292" s="14">
        <f>H292*3.04%</f>
        <v>1824</v>
      </c>
      <c r="O292" s="14">
        <f t="shared" ref="O292:O293" si="496">H292*7.09%</f>
        <v>4254</v>
      </c>
      <c r="P292" s="14">
        <f t="shared" si="470"/>
        <v>12750</v>
      </c>
      <c r="Q292" s="14">
        <f t="shared" ref="Q292:Q311" si="497">J292</f>
        <v>0</v>
      </c>
      <c r="R292" s="14">
        <f t="shared" si="471"/>
        <v>7032.68</v>
      </c>
      <c r="S292" s="14">
        <f t="shared" si="472"/>
        <v>9204</v>
      </c>
      <c r="T292" s="14">
        <f t="shared" si="473"/>
        <v>52967.32</v>
      </c>
    </row>
    <row r="293" spans="1:20" s="16" customFormat="1" ht="24.95" customHeight="1">
      <c r="A293" s="9">
        <v>239</v>
      </c>
      <c r="B293" s="12" t="s">
        <v>378</v>
      </c>
      <c r="C293" s="8" t="s">
        <v>356</v>
      </c>
      <c r="D293" s="9" t="s">
        <v>31</v>
      </c>
      <c r="E293" s="18" t="s">
        <v>35</v>
      </c>
      <c r="F293" s="13">
        <v>45047</v>
      </c>
      <c r="G293" s="13">
        <v>45231</v>
      </c>
      <c r="H293" s="14">
        <v>65000</v>
      </c>
      <c r="I293" s="14">
        <v>4427.58</v>
      </c>
      <c r="J293" s="14">
        <v>0</v>
      </c>
      <c r="K293" s="14">
        <v>1865.5</v>
      </c>
      <c r="L293" s="14">
        <v>4615</v>
      </c>
      <c r="M293" s="36">
        <f t="shared" si="494"/>
        <v>747.5</v>
      </c>
      <c r="N293" s="14">
        <v>1976</v>
      </c>
      <c r="O293" s="14">
        <f t="shared" si="496"/>
        <v>4608.5</v>
      </c>
      <c r="P293" s="14">
        <f t="shared" ref="P293" si="498">K293+L293+M293+N293+O293</f>
        <v>13812.5</v>
      </c>
      <c r="Q293" s="14">
        <v>0</v>
      </c>
      <c r="R293" s="14">
        <f t="shared" ref="R293" si="499">I293+K293+N293+Q293</f>
        <v>8269.08</v>
      </c>
      <c r="S293" s="14">
        <f t="shared" ref="S293" si="500">L293+M293+O293</f>
        <v>9971</v>
      </c>
      <c r="T293" s="14">
        <f t="shared" ref="T293" si="501">H293-R293</f>
        <v>56730.92</v>
      </c>
    </row>
    <row r="294" spans="1:20" s="16" customFormat="1" ht="24.95" customHeight="1">
      <c r="A294" s="9">
        <v>240</v>
      </c>
      <c r="B294" s="12" t="s">
        <v>379</v>
      </c>
      <c r="C294" s="8" t="s">
        <v>377</v>
      </c>
      <c r="D294" s="9" t="s">
        <v>31</v>
      </c>
      <c r="E294" s="18" t="s">
        <v>32</v>
      </c>
      <c r="F294" s="13">
        <v>44896</v>
      </c>
      <c r="G294" s="13">
        <v>45078</v>
      </c>
      <c r="H294" s="14">
        <v>90000</v>
      </c>
      <c r="I294" s="14">
        <v>9753.1200000000008</v>
      </c>
      <c r="J294" s="14">
        <v>0</v>
      </c>
      <c r="K294" s="14">
        <v>2583</v>
      </c>
      <c r="L294" s="14">
        <v>6390</v>
      </c>
      <c r="M294" s="66">
        <v>860.29</v>
      </c>
      <c r="N294" s="14">
        <v>2736</v>
      </c>
      <c r="O294" s="14">
        <v>6381</v>
      </c>
      <c r="P294" s="14">
        <f t="shared" si="470"/>
        <v>18950.29</v>
      </c>
      <c r="Q294" s="14">
        <f>J294</f>
        <v>0</v>
      </c>
      <c r="R294" s="14">
        <f t="shared" si="471"/>
        <v>15072.12</v>
      </c>
      <c r="S294" s="14">
        <f t="shared" si="472"/>
        <v>13631.29</v>
      </c>
      <c r="T294" s="14">
        <f t="shared" si="473"/>
        <v>74927.88</v>
      </c>
    </row>
    <row r="295" spans="1:20" s="16" customFormat="1" ht="24.95" customHeight="1">
      <c r="A295" s="9">
        <v>241</v>
      </c>
      <c r="B295" s="12" t="s">
        <v>380</v>
      </c>
      <c r="C295" s="8" t="s">
        <v>356</v>
      </c>
      <c r="D295" s="9" t="s">
        <v>31</v>
      </c>
      <c r="E295" s="18" t="s">
        <v>35</v>
      </c>
      <c r="F295" s="13">
        <v>44927</v>
      </c>
      <c r="G295" s="13">
        <v>45108</v>
      </c>
      <c r="H295" s="14">
        <v>90000</v>
      </c>
      <c r="I295" s="14">
        <v>9753.1200000000008</v>
      </c>
      <c r="J295" s="14">
        <v>0</v>
      </c>
      <c r="K295" s="14">
        <v>2583</v>
      </c>
      <c r="L295" s="14">
        <v>6390</v>
      </c>
      <c r="M295" s="66">
        <v>860.29</v>
      </c>
      <c r="N295" s="14">
        <v>2736</v>
      </c>
      <c r="O295" s="14">
        <v>6381</v>
      </c>
      <c r="P295" s="14">
        <f t="shared" ref="P295:P296" si="502">K295+L295+M295+N295+O295</f>
        <v>18950.29</v>
      </c>
      <c r="Q295" s="14">
        <f>J295</f>
        <v>0</v>
      </c>
      <c r="R295" s="14">
        <f t="shared" ref="R295:R296" si="503">I295+K295+N295+Q295</f>
        <v>15072.12</v>
      </c>
      <c r="S295" s="14">
        <f>L295+M295+O295</f>
        <v>13631.29</v>
      </c>
      <c r="T295" s="14">
        <f t="shared" ref="T295:T296" si="504">H295-R295</f>
        <v>74927.88</v>
      </c>
    </row>
    <row r="296" spans="1:20" s="16" customFormat="1" ht="24.95" customHeight="1">
      <c r="A296" s="9">
        <v>242</v>
      </c>
      <c r="B296" s="12" t="s">
        <v>381</v>
      </c>
      <c r="C296" s="8" t="s">
        <v>382</v>
      </c>
      <c r="D296" s="9" t="s">
        <v>31</v>
      </c>
      <c r="E296" s="18" t="s">
        <v>32</v>
      </c>
      <c r="F296" s="13">
        <v>45005</v>
      </c>
      <c r="G296" s="13">
        <v>45189</v>
      </c>
      <c r="H296" s="14">
        <v>45000</v>
      </c>
      <c r="I296" s="14">
        <v>1148.33</v>
      </c>
      <c r="J296" s="14">
        <v>0</v>
      </c>
      <c r="K296" s="14">
        <v>1291.5</v>
      </c>
      <c r="L296" s="14">
        <v>3195</v>
      </c>
      <c r="M296" s="36">
        <f t="shared" ref="M296:M301" si="505">H296*1.15%</f>
        <v>517.5</v>
      </c>
      <c r="N296" s="14">
        <v>1368</v>
      </c>
      <c r="O296" s="14">
        <f t="shared" ref="O296" si="506">H296*7.09%</f>
        <v>3190.5</v>
      </c>
      <c r="P296" s="14">
        <f t="shared" si="502"/>
        <v>9562.5</v>
      </c>
      <c r="Q296" s="14">
        <v>0</v>
      </c>
      <c r="R296" s="14">
        <f t="shared" si="503"/>
        <v>3807.83</v>
      </c>
      <c r="S296" s="14">
        <f t="shared" ref="S296" si="507">L296+M296+O296</f>
        <v>6903</v>
      </c>
      <c r="T296" s="14">
        <f t="shared" si="504"/>
        <v>41192.17</v>
      </c>
    </row>
    <row r="297" spans="1:20" s="16" customFormat="1" ht="24.95" customHeight="1">
      <c r="A297" s="9">
        <v>243</v>
      </c>
      <c r="B297" s="12" t="s">
        <v>383</v>
      </c>
      <c r="C297" s="8" t="s">
        <v>382</v>
      </c>
      <c r="D297" s="9" t="s">
        <v>31</v>
      </c>
      <c r="E297" s="18" t="s">
        <v>32</v>
      </c>
      <c r="F297" s="13">
        <v>44993</v>
      </c>
      <c r="G297" s="13">
        <v>45177</v>
      </c>
      <c r="H297" s="14">
        <v>45000</v>
      </c>
      <c r="I297" s="14">
        <v>1148.33</v>
      </c>
      <c r="J297" s="14">
        <v>0</v>
      </c>
      <c r="K297" s="14">
        <v>1291.5</v>
      </c>
      <c r="L297" s="14">
        <v>3195</v>
      </c>
      <c r="M297" s="36">
        <f t="shared" si="505"/>
        <v>517.5</v>
      </c>
      <c r="N297" s="14">
        <v>1368</v>
      </c>
      <c r="O297" s="14">
        <f t="shared" ref="O297" si="508">H297*7.09%</f>
        <v>3190.5</v>
      </c>
      <c r="P297" s="14">
        <f t="shared" ref="P297" si="509">K297+L297+M297+N297+O297</f>
        <v>9562.5</v>
      </c>
      <c r="Q297" s="14">
        <v>0</v>
      </c>
      <c r="R297" s="14">
        <f t="shared" ref="R297" si="510">I297+K297+N297+Q297</f>
        <v>3807.83</v>
      </c>
      <c r="S297" s="14">
        <f t="shared" ref="S297" si="511">L297+M297+O297</f>
        <v>6903</v>
      </c>
      <c r="T297" s="14">
        <f t="shared" ref="T297" si="512">H297-R297</f>
        <v>41192.17</v>
      </c>
    </row>
    <row r="298" spans="1:20" s="16" customFormat="1" ht="24.95" customHeight="1">
      <c r="A298" s="9">
        <v>244</v>
      </c>
      <c r="B298" s="12" t="s">
        <v>384</v>
      </c>
      <c r="C298" s="8" t="s">
        <v>382</v>
      </c>
      <c r="D298" s="9" t="s">
        <v>31</v>
      </c>
      <c r="E298" s="18" t="s">
        <v>32</v>
      </c>
      <c r="F298" s="13">
        <v>45005</v>
      </c>
      <c r="G298" s="13">
        <v>45189</v>
      </c>
      <c r="H298" s="14">
        <v>45000</v>
      </c>
      <c r="I298" s="14">
        <v>1148.33</v>
      </c>
      <c r="J298" s="14">
        <v>0</v>
      </c>
      <c r="K298" s="14">
        <v>1291.5</v>
      </c>
      <c r="L298" s="14">
        <v>3195</v>
      </c>
      <c r="M298" s="36">
        <f t="shared" si="505"/>
        <v>517.5</v>
      </c>
      <c r="N298" s="14">
        <v>1368</v>
      </c>
      <c r="O298" s="14">
        <f t="shared" ref="O298:O299" si="513">H298*7.09%</f>
        <v>3190.5</v>
      </c>
      <c r="P298" s="14">
        <f t="shared" ref="P298:P299" si="514">K298+L298+M298+N298+O298</f>
        <v>9562.5</v>
      </c>
      <c r="Q298" s="14">
        <v>0</v>
      </c>
      <c r="R298" s="14">
        <f t="shared" ref="R298:R299" si="515">I298+K298+N298+Q298</f>
        <v>3807.83</v>
      </c>
      <c r="S298" s="14">
        <f t="shared" ref="S298:S299" si="516">L298+M298+O298</f>
        <v>6903</v>
      </c>
      <c r="T298" s="14">
        <f t="shared" ref="T298:T299" si="517">H298-R298</f>
        <v>41192.17</v>
      </c>
    </row>
    <row r="299" spans="1:20" s="16" customFormat="1" ht="24.95" customHeight="1">
      <c r="A299" s="9">
        <v>245</v>
      </c>
      <c r="B299" s="12" t="s">
        <v>385</v>
      </c>
      <c r="C299" s="8" t="s">
        <v>382</v>
      </c>
      <c r="D299" s="9" t="s">
        <v>31</v>
      </c>
      <c r="E299" s="18" t="s">
        <v>35</v>
      </c>
      <c r="F299" s="13">
        <v>44993</v>
      </c>
      <c r="G299" s="13">
        <v>45177</v>
      </c>
      <c r="H299" s="14">
        <v>48000</v>
      </c>
      <c r="I299" s="14">
        <v>1571.73</v>
      </c>
      <c r="J299" s="14">
        <v>0</v>
      </c>
      <c r="K299" s="14">
        <v>1377.6</v>
      </c>
      <c r="L299" s="14">
        <v>3408</v>
      </c>
      <c r="M299" s="36">
        <f t="shared" si="505"/>
        <v>552</v>
      </c>
      <c r="N299" s="14">
        <v>1459.2</v>
      </c>
      <c r="O299" s="14">
        <f t="shared" si="513"/>
        <v>3403.2</v>
      </c>
      <c r="P299" s="14">
        <f t="shared" si="514"/>
        <v>10200</v>
      </c>
      <c r="Q299" s="14">
        <v>0</v>
      </c>
      <c r="R299" s="14">
        <f t="shared" si="515"/>
        <v>4408.53</v>
      </c>
      <c r="S299" s="14">
        <f t="shared" si="516"/>
        <v>7363.2</v>
      </c>
      <c r="T299" s="14">
        <f t="shared" si="517"/>
        <v>43591.47</v>
      </c>
    </row>
    <row r="300" spans="1:20" s="16" customFormat="1" ht="24.95" customHeight="1">
      <c r="A300" s="9">
        <v>246</v>
      </c>
      <c r="B300" s="12" t="s">
        <v>386</v>
      </c>
      <c r="C300" s="8" t="s">
        <v>356</v>
      </c>
      <c r="D300" s="9" t="s">
        <v>31</v>
      </c>
      <c r="E300" s="18" t="s">
        <v>32</v>
      </c>
      <c r="F300" s="13">
        <v>45005</v>
      </c>
      <c r="G300" s="13">
        <v>45189</v>
      </c>
      <c r="H300" s="14">
        <v>60000</v>
      </c>
      <c r="I300" s="14">
        <v>3486.68</v>
      </c>
      <c r="J300" s="14">
        <v>0</v>
      </c>
      <c r="K300" s="14">
        <f>H300*2.87%</f>
        <v>1722</v>
      </c>
      <c r="L300" s="14">
        <f>H300*7.1%</f>
        <v>4260</v>
      </c>
      <c r="M300" s="36">
        <f t="shared" si="505"/>
        <v>690</v>
      </c>
      <c r="N300" s="14">
        <f>H300*3.04%</f>
        <v>1824</v>
      </c>
      <c r="O300" s="14">
        <f t="shared" ref="O300" si="518">H300*7.09%</f>
        <v>4254</v>
      </c>
      <c r="P300" s="14">
        <f t="shared" ref="P300" si="519">K300+L300+M300+N300+O300</f>
        <v>12750</v>
      </c>
      <c r="Q300" s="14">
        <f t="shared" ref="Q300" si="520">J300</f>
        <v>0</v>
      </c>
      <c r="R300" s="14">
        <f t="shared" ref="R300" si="521">I300+K300+N300+Q300</f>
        <v>7032.68</v>
      </c>
      <c r="S300" s="14">
        <f t="shared" ref="S300" si="522">L300+M300+O300</f>
        <v>9204</v>
      </c>
      <c r="T300" s="14">
        <f t="shared" ref="T300" si="523">H300-R300</f>
        <v>52967.32</v>
      </c>
    </row>
    <row r="301" spans="1:20" s="16" customFormat="1" ht="24.95" customHeight="1">
      <c r="A301" s="9">
        <v>247</v>
      </c>
      <c r="B301" s="40" t="s">
        <v>387</v>
      </c>
      <c r="C301" s="41" t="s">
        <v>377</v>
      </c>
      <c r="D301" s="9" t="s">
        <v>31</v>
      </c>
      <c r="E301" s="18" t="s">
        <v>35</v>
      </c>
      <c r="F301" s="13">
        <v>45047</v>
      </c>
      <c r="G301" s="13">
        <v>45231</v>
      </c>
      <c r="H301" s="14">
        <v>60000</v>
      </c>
      <c r="I301" s="14">
        <v>3486.68</v>
      </c>
      <c r="J301" s="14">
        <v>0</v>
      </c>
      <c r="K301" s="14">
        <f>H301*2.87%</f>
        <v>1722</v>
      </c>
      <c r="L301" s="14">
        <f>H301*7.1%</f>
        <v>4260</v>
      </c>
      <c r="M301" s="36">
        <f t="shared" si="505"/>
        <v>690</v>
      </c>
      <c r="N301" s="14">
        <f>H301*3.04%</f>
        <v>1824</v>
      </c>
      <c r="O301" s="14">
        <f t="shared" ref="O301" si="524">H301*7.09%</f>
        <v>4254</v>
      </c>
      <c r="P301" s="14">
        <f t="shared" ref="P301" si="525">K301+L301+M301+N301+O301</f>
        <v>12750</v>
      </c>
      <c r="Q301" s="14">
        <f t="shared" ref="Q301" si="526">J301</f>
        <v>0</v>
      </c>
      <c r="R301" s="14">
        <f t="shared" ref="R301" si="527">I301+K301+N301+Q301</f>
        <v>7032.68</v>
      </c>
      <c r="S301" s="14">
        <f t="shared" ref="S301" si="528">L301+M301+O301</f>
        <v>9204</v>
      </c>
      <c r="T301" s="14">
        <f t="shared" ref="T301" si="529">H301-R301</f>
        <v>52967.32</v>
      </c>
    </row>
    <row r="302" spans="1:20" s="16" customFormat="1" ht="24.95" customHeight="1">
      <c r="A302" s="9">
        <v>248</v>
      </c>
      <c r="B302" s="40" t="s">
        <v>388</v>
      </c>
      <c r="C302" s="41" t="s">
        <v>377</v>
      </c>
      <c r="D302" s="9" t="s">
        <v>31</v>
      </c>
      <c r="E302" s="18" t="s">
        <v>35</v>
      </c>
      <c r="F302" s="13">
        <v>45047</v>
      </c>
      <c r="G302" s="13">
        <v>45231</v>
      </c>
      <c r="H302" s="14">
        <v>90000</v>
      </c>
      <c r="I302" s="14">
        <v>9753.1200000000008</v>
      </c>
      <c r="J302" s="14">
        <v>0</v>
      </c>
      <c r="K302" s="14">
        <f>H302*2.87%</f>
        <v>2583</v>
      </c>
      <c r="L302" s="14">
        <f>H302*7.1%</f>
        <v>6390</v>
      </c>
      <c r="M302" s="66">
        <v>860.29</v>
      </c>
      <c r="N302" s="14">
        <f>H302*3.04%</f>
        <v>2736</v>
      </c>
      <c r="O302" s="14">
        <f>H302*7.09%</f>
        <v>6381</v>
      </c>
      <c r="P302" s="14">
        <f>K302+L302+M302+N302+O302</f>
        <v>18950.29</v>
      </c>
      <c r="Q302" s="14">
        <f>J302</f>
        <v>0</v>
      </c>
      <c r="R302" s="14">
        <f>I302+K302+N302+Q302</f>
        <v>15072.12</v>
      </c>
      <c r="S302" s="14">
        <f>L302+M302+O302</f>
        <v>13631.29</v>
      </c>
      <c r="T302" s="14">
        <f>H302-R302</f>
        <v>74927.88</v>
      </c>
    </row>
    <row r="303" spans="1:20" s="16" customFormat="1" ht="24.95" customHeight="1">
      <c r="A303" s="9">
        <v>249</v>
      </c>
      <c r="B303" s="40" t="s">
        <v>389</v>
      </c>
      <c r="C303" s="41" t="s">
        <v>390</v>
      </c>
      <c r="D303" s="9" t="s">
        <v>31</v>
      </c>
      <c r="E303" s="18" t="s">
        <v>32</v>
      </c>
      <c r="F303" s="13">
        <v>44915</v>
      </c>
      <c r="G303" s="13">
        <v>45097</v>
      </c>
      <c r="H303" s="14">
        <v>55000</v>
      </c>
      <c r="I303" s="14">
        <v>2559.6799999999998</v>
      </c>
      <c r="J303" s="14">
        <v>0</v>
      </c>
      <c r="K303" s="14">
        <v>1578.5</v>
      </c>
      <c r="L303" s="14">
        <v>3905</v>
      </c>
      <c r="M303" s="36">
        <f t="shared" ref="M303:M304" si="530">H303*1.15%</f>
        <v>632.5</v>
      </c>
      <c r="N303" s="14">
        <v>1672</v>
      </c>
      <c r="O303" s="14">
        <f t="shared" ref="O303" si="531">H303*7.09%</f>
        <v>3899.5</v>
      </c>
      <c r="P303" s="14">
        <f t="shared" ref="P303" si="532">K303+L303+M303+N303+O303</f>
        <v>11687.5</v>
      </c>
      <c r="Q303" s="14">
        <f t="shared" ref="Q303" si="533">J303</f>
        <v>0</v>
      </c>
      <c r="R303" s="14">
        <f t="shared" ref="R303" si="534">I303+K303+N303+Q303</f>
        <v>5810.18</v>
      </c>
      <c r="S303" s="14">
        <f t="shared" ref="S303" si="535">L303+M303+O303</f>
        <v>8437</v>
      </c>
      <c r="T303" s="14">
        <f t="shared" ref="T303" si="536">H303-R303</f>
        <v>49189.82</v>
      </c>
    </row>
    <row r="304" spans="1:20" s="16" customFormat="1" ht="24.95" customHeight="1">
      <c r="A304" s="9">
        <v>250</v>
      </c>
      <c r="B304" s="40" t="s">
        <v>391</v>
      </c>
      <c r="C304" s="41" t="s">
        <v>390</v>
      </c>
      <c r="D304" s="9" t="s">
        <v>31</v>
      </c>
      <c r="E304" s="18" t="s">
        <v>32</v>
      </c>
      <c r="F304" s="13">
        <v>44908</v>
      </c>
      <c r="G304" s="13">
        <v>45090</v>
      </c>
      <c r="H304" s="14">
        <v>55000</v>
      </c>
      <c r="I304" s="14">
        <v>2559.6799999999998</v>
      </c>
      <c r="J304" s="14">
        <v>0</v>
      </c>
      <c r="K304" s="14">
        <v>1578.5</v>
      </c>
      <c r="L304" s="14">
        <v>3905</v>
      </c>
      <c r="M304" s="36">
        <f t="shared" si="530"/>
        <v>632.5</v>
      </c>
      <c r="N304" s="14">
        <v>1672</v>
      </c>
      <c r="O304" s="14">
        <f t="shared" ref="O304" si="537">H304*7.09%</f>
        <v>3899.5</v>
      </c>
      <c r="P304" s="14">
        <f t="shared" ref="P304:P306" si="538">K304+L304+M304+N304+O304</f>
        <v>11687.5</v>
      </c>
      <c r="Q304" s="14">
        <f t="shared" ref="Q304" si="539">J304</f>
        <v>0</v>
      </c>
      <c r="R304" s="14">
        <f t="shared" ref="R304:R306" si="540">I304+K304+N304+Q304</f>
        <v>5810.18</v>
      </c>
      <c r="S304" s="14">
        <f t="shared" ref="S304:S306" si="541">L304+M304+O304</f>
        <v>8437</v>
      </c>
      <c r="T304" s="14">
        <f t="shared" ref="T304:T306" si="542">H304-R304</f>
        <v>49189.82</v>
      </c>
    </row>
    <row r="305" spans="1:20" s="16" customFormat="1" ht="24.95" customHeight="1">
      <c r="A305" s="9">
        <v>251</v>
      </c>
      <c r="B305" s="40" t="s">
        <v>392</v>
      </c>
      <c r="C305" s="41" t="s">
        <v>377</v>
      </c>
      <c r="D305" s="9" t="s">
        <v>31</v>
      </c>
      <c r="E305" s="18" t="s">
        <v>32</v>
      </c>
      <c r="F305" s="13">
        <v>44907</v>
      </c>
      <c r="G305" s="13">
        <v>45089</v>
      </c>
      <c r="H305" s="14">
        <v>75000</v>
      </c>
      <c r="I305" s="14">
        <v>6309.38</v>
      </c>
      <c r="J305" s="14">
        <v>0</v>
      </c>
      <c r="K305" s="14">
        <f t="shared" ref="K305:K310" si="543">H305*2.87%</f>
        <v>2152.5</v>
      </c>
      <c r="L305" s="14">
        <f t="shared" ref="L305:L310" si="544">H305*7.1%</f>
        <v>5325</v>
      </c>
      <c r="M305" s="66">
        <v>860.29</v>
      </c>
      <c r="N305" s="14">
        <f t="shared" ref="N305:N310" si="545">H305*3.04%</f>
        <v>2280</v>
      </c>
      <c r="O305" s="14">
        <f t="shared" ref="O305:O310" si="546">H305*7.09%</f>
        <v>5317.5</v>
      </c>
      <c r="P305" s="14">
        <f t="shared" si="538"/>
        <v>15935.29</v>
      </c>
      <c r="Q305" s="14">
        <v>0</v>
      </c>
      <c r="R305" s="14">
        <f t="shared" si="540"/>
        <v>10741.88</v>
      </c>
      <c r="S305" s="14">
        <f t="shared" si="541"/>
        <v>11502.79</v>
      </c>
      <c r="T305" s="14">
        <f t="shared" si="542"/>
        <v>64258.12</v>
      </c>
    </row>
    <row r="306" spans="1:20" s="16" customFormat="1" ht="24.95" customHeight="1">
      <c r="A306" s="9">
        <v>252</v>
      </c>
      <c r="B306" s="12" t="s">
        <v>393</v>
      </c>
      <c r="C306" s="8" t="s">
        <v>377</v>
      </c>
      <c r="D306" s="9" t="s">
        <v>31</v>
      </c>
      <c r="E306" s="18" t="s">
        <v>35</v>
      </c>
      <c r="F306" s="13">
        <v>44927</v>
      </c>
      <c r="G306" s="13">
        <v>45108</v>
      </c>
      <c r="H306" s="14">
        <v>80000</v>
      </c>
      <c r="I306" s="14">
        <v>7400.87</v>
      </c>
      <c r="J306" s="14">
        <v>0</v>
      </c>
      <c r="K306" s="14">
        <f t="shared" si="543"/>
        <v>2296</v>
      </c>
      <c r="L306" s="14">
        <f t="shared" si="544"/>
        <v>5680</v>
      </c>
      <c r="M306" s="66">
        <v>860.29</v>
      </c>
      <c r="N306" s="14">
        <f t="shared" si="545"/>
        <v>2432</v>
      </c>
      <c r="O306" s="14">
        <f t="shared" si="546"/>
        <v>5672</v>
      </c>
      <c r="P306" s="14">
        <f t="shared" si="538"/>
        <v>16940.29</v>
      </c>
      <c r="Q306" s="14">
        <f t="shared" ref="Q306" si="547">J306</f>
        <v>0</v>
      </c>
      <c r="R306" s="14">
        <f t="shared" si="540"/>
        <v>12128.87</v>
      </c>
      <c r="S306" s="14">
        <f t="shared" si="541"/>
        <v>12212.29</v>
      </c>
      <c r="T306" s="14">
        <f t="shared" si="542"/>
        <v>67871.13</v>
      </c>
    </row>
    <row r="307" spans="1:20" s="16" customFormat="1" ht="24.95" customHeight="1">
      <c r="A307" s="9">
        <v>253</v>
      </c>
      <c r="B307" s="12" t="s">
        <v>394</v>
      </c>
      <c r="C307" s="8" t="s">
        <v>377</v>
      </c>
      <c r="D307" s="9" t="s">
        <v>31</v>
      </c>
      <c r="E307" s="18" t="s">
        <v>35</v>
      </c>
      <c r="F307" s="13">
        <v>44927</v>
      </c>
      <c r="G307" s="13">
        <v>45108</v>
      </c>
      <c r="H307" s="14">
        <v>80000</v>
      </c>
      <c r="I307" s="14">
        <v>7400.87</v>
      </c>
      <c r="J307" s="14">
        <v>0</v>
      </c>
      <c r="K307" s="14">
        <f t="shared" si="543"/>
        <v>2296</v>
      </c>
      <c r="L307" s="14">
        <f t="shared" si="544"/>
        <v>5680</v>
      </c>
      <c r="M307" s="66">
        <v>860.29</v>
      </c>
      <c r="N307" s="14">
        <f t="shared" si="545"/>
        <v>2432</v>
      </c>
      <c r="O307" s="14">
        <f t="shared" si="546"/>
        <v>5672</v>
      </c>
      <c r="P307" s="14">
        <f t="shared" ref="P307:P308" si="548">K307+L307+M307+N307+O307</f>
        <v>16940.29</v>
      </c>
      <c r="Q307" s="14">
        <f t="shared" ref="Q307" si="549">J307</f>
        <v>0</v>
      </c>
      <c r="R307" s="14">
        <f t="shared" ref="R307:R308" si="550">I307+K307+N307+Q307</f>
        <v>12128.87</v>
      </c>
      <c r="S307" s="14">
        <f t="shared" ref="S307:S308" si="551">L307+M307+O307</f>
        <v>12212.29</v>
      </c>
      <c r="T307" s="14">
        <f t="shared" ref="T307:T308" si="552">H307-R307</f>
        <v>67871.13</v>
      </c>
    </row>
    <row r="308" spans="1:20" s="16" customFormat="1" ht="24.95" customHeight="1">
      <c r="A308" s="9">
        <v>254</v>
      </c>
      <c r="B308" s="12" t="s">
        <v>395</v>
      </c>
      <c r="C308" s="8" t="s">
        <v>390</v>
      </c>
      <c r="D308" s="9" t="s">
        <v>31</v>
      </c>
      <c r="E308" s="18" t="s">
        <v>35</v>
      </c>
      <c r="F308" s="13">
        <v>44958</v>
      </c>
      <c r="G308" s="13">
        <v>45139</v>
      </c>
      <c r="H308" s="14">
        <v>75000</v>
      </c>
      <c r="I308" s="14">
        <v>6309.38</v>
      </c>
      <c r="J308" s="14">
        <v>0</v>
      </c>
      <c r="K308" s="14">
        <f t="shared" si="543"/>
        <v>2152.5</v>
      </c>
      <c r="L308" s="14">
        <f t="shared" si="544"/>
        <v>5325</v>
      </c>
      <c r="M308" s="66">
        <v>860.29</v>
      </c>
      <c r="N308" s="14">
        <f t="shared" si="545"/>
        <v>2280</v>
      </c>
      <c r="O308" s="14">
        <f t="shared" si="546"/>
        <v>5317.5</v>
      </c>
      <c r="P308" s="14">
        <f t="shared" si="548"/>
        <v>15935.29</v>
      </c>
      <c r="Q308" s="14">
        <v>18796</v>
      </c>
      <c r="R308" s="14">
        <f t="shared" si="550"/>
        <v>29537.88</v>
      </c>
      <c r="S308" s="14">
        <f t="shared" si="551"/>
        <v>11502.79</v>
      </c>
      <c r="T308" s="14">
        <f t="shared" si="552"/>
        <v>45462.12</v>
      </c>
    </row>
    <row r="309" spans="1:20" s="16" customFormat="1" ht="24.95" customHeight="1">
      <c r="A309" s="61">
        <v>255</v>
      </c>
      <c r="B309" s="59" t="s">
        <v>396</v>
      </c>
      <c r="C309" s="60" t="s">
        <v>377</v>
      </c>
      <c r="D309" s="61" t="s">
        <v>31</v>
      </c>
      <c r="E309" s="64" t="s">
        <v>32</v>
      </c>
      <c r="F309" s="62">
        <v>44986</v>
      </c>
      <c r="G309" s="62">
        <v>45170</v>
      </c>
      <c r="H309" s="63">
        <v>90000</v>
      </c>
      <c r="I309" s="63">
        <v>9753.1200000000008</v>
      </c>
      <c r="J309" s="63">
        <v>0</v>
      </c>
      <c r="K309" s="63">
        <f t="shared" si="543"/>
        <v>2583</v>
      </c>
      <c r="L309" s="63">
        <f t="shared" si="544"/>
        <v>6390</v>
      </c>
      <c r="M309" s="66">
        <v>860.29</v>
      </c>
      <c r="N309" s="63">
        <f t="shared" si="545"/>
        <v>2736</v>
      </c>
      <c r="O309" s="63">
        <f t="shared" si="546"/>
        <v>6381</v>
      </c>
      <c r="P309" s="63">
        <f>K309+L309+M309+N309+O309</f>
        <v>18950.29</v>
      </c>
      <c r="Q309" s="63">
        <f>J309</f>
        <v>0</v>
      </c>
      <c r="R309" s="63">
        <f>I309+K309+N309+Q309</f>
        <v>15072.12</v>
      </c>
      <c r="S309" s="63">
        <f>L309+M309+O309</f>
        <v>13631.29</v>
      </c>
      <c r="T309" s="63">
        <f>H309-R309</f>
        <v>74927.88</v>
      </c>
    </row>
    <row r="310" spans="1:20" s="16" customFormat="1" ht="24.95" customHeight="1">
      <c r="A310" s="61">
        <v>256</v>
      </c>
      <c r="B310" s="59" t="s">
        <v>397</v>
      </c>
      <c r="C310" s="60" t="s">
        <v>377</v>
      </c>
      <c r="D310" s="61" t="s">
        <v>31</v>
      </c>
      <c r="E310" s="64" t="s">
        <v>35</v>
      </c>
      <c r="F310" s="62">
        <v>45017</v>
      </c>
      <c r="G310" s="62">
        <v>45200</v>
      </c>
      <c r="H310" s="63">
        <v>90000</v>
      </c>
      <c r="I310" s="63">
        <v>9753.1200000000008</v>
      </c>
      <c r="J310" s="63">
        <v>0</v>
      </c>
      <c r="K310" s="63">
        <f t="shared" si="543"/>
        <v>2583</v>
      </c>
      <c r="L310" s="63">
        <f t="shared" si="544"/>
        <v>6390</v>
      </c>
      <c r="M310" s="66">
        <v>860.29</v>
      </c>
      <c r="N310" s="63">
        <f t="shared" si="545"/>
        <v>2736</v>
      </c>
      <c r="O310" s="63">
        <f t="shared" si="546"/>
        <v>6381</v>
      </c>
      <c r="P310" s="63">
        <f>K310+L310+M310+N310+O310</f>
        <v>18950.29</v>
      </c>
      <c r="Q310" s="63">
        <f>J310</f>
        <v>0</v>
      </c>
      <c r="R310" s="63">
        <f>I310+K310+N310+Q310</f>
        <v>15072.12</v>
      </c>
      <c r="S310" s="63">
        <f>L310+M310+O310</f>
        <v>13631.29</v>
      </c>
      <c r="T310" s="63">
        <f>H310-R310</f>
        <v>74927.88</v>
      </c>
    </row>
    <row r="311" spans="1:20" s="16" customFormat="1" ht="24.95" customHeight="1">
      <c r="A311" s="9">
        <v>257</v>
      </c>
      <c r="B311" s="12" t="s">
        <v>398</v>
      </c>
      <c r="C311" s="8" t="s">
        <v>399</v>
      </c>
      <c r="D311" s="9" t="s">
        <v>31</v>
      </c>
      <c r="E311" s="18" t="s">
        <v>32</v>
      </c>
      <c r="F311" s="13">
        <v>45017</v>
      </c>
      <c r="G311" s="13">
        <v>45200</v>
      </c>
      <c r="H311" s="14">
        <v>45000</v>
      </c>
      <c r="I311" s="14">
        <v>1148.33</v>
      </c>
      <c r="J311" s="14">
        <v>0</v>
      </c>
      <c r="K311" s="14">
        <v>1291.5</v>
      </c>
      <c r="L311" s="14">
        <v>3195</v>
      </c>
      <c r="M311" s="36">
        <f t="shared" ref="M311" si="553">H311*1.15%</f>
        <v>517.5</v>
      </c>
      <c r="N311" s="14">
        <v>1368</v>
      </c>
      <c r="O311" s="14">
        <f t="shared" si="469"/>
        <v>3190.5</v>
      </c>
      <c r="P311" s="14">
        <f t="shared" si="470"/>
        <v>9562.5</v>
      </c>
      <c r="Q311" s="14">
        <f t="shared" si="497"/>
        <v>0</v>
      </c>
      <c r="R311" s="14">
        <f t="shared" si="471"/>
        <v>3807.83</v>
      </c>
      <c r="S311" s="14">
        <f t="shared" si="472"/>
        <v>6903</v>
      </c>
      <c r="T311" s="14">
        <f t="shared" si="473"/>
        <v>41192.17</v>
      </c>
    </row>
    <row r="312" spans="1:20" s="57" customFormat="1" ht="24.95" customHeight="1">
      <c r="A312" s="38" t="s">
        <v>400</v>
      </c>
      <c r="B312" s="10"/>
      <c r="C312" s="10"/>
      <c r="D312" s="10"/>
      <c r="E312" s="10"/>
      <c r="F312" s="23"/>
      <c r="G312" s="23"/>
      <c r="H312" s="10"/>
      <c r="I312" s="10"/>
      <c r="J312" s="10"/>
      <c r="K312" s="10"/>
      <c r="L312" s="10"/>
      <c r="M312" s="33"/>
      <c r="N312" s="10"/>
      <c r="O312" s="10"/>
      <c r="P312" s="10"/>
      <c r="Q312" s="10"/>
      <c r="R312" s="10"/>
      <c r="S312" s="10"/>
      <c r="T312" s="10"/>
    </row>
    <row r="313" spans="1:20" s="11" customFormat="1" ht="24.95" customHeight="1">
      <c r="A313" s="9">
        <v>258</v>
      </c>
      <c r="B313" s="12" t="s">
        <v>401</v>
      </c>
      <c r="C313" s="8" t="s">
        <v>402</v>
      </c>
      <c r="D313" s="9" t="s">
        <v>31</v>
      </c>
      <c r="E313" s="18" t="s">
        <v>35</v>
      </c>
      <c r="F313" s="13">
        <v>44927</v>
      </c>
      <c r="G313" s="13">
        <v>45108</v>
      </c>
      <c r="H313" s="14">
        <v>48000</v>
      </c>
      <c r="I313" s="14">
        <v>1571.73</v>
      </c>
      <c r="J313" s="14">
        <v>0</v>
      </c>
      <c r="K313" s="14">
        <v>1377.6</v>
      </c>
      <c r="L313" s="14">
        <v>3408</v>
      </c>
      <c r="M313" s="36">
        <f t="shared" ref="M313" si="554">H313*1.15%</f>
        <v>552</v>
      </c>
      <c r="N313" s="14">
        <v>1459.2</v>
      </c>
      <c r="O313" s="14">
        <f t="shared" ref="O313" si="555">H313*7.09%</f>
        <v>3403.2</v>
      </c>
      <c r="P313" s="14">
        <f t="shared" ref="P313" si="556">K313+L313+M313+N313+O313</f>
        <v>10200</v>
      </c>
      <c r="Q313" s="14">
        <v>0</v>
      </c>
      <c r="R313" s="14">
        <f t="shared" ref="R313" si="557">I313+K313+N313+Q313</f>
        <v>4408.53</v>
      </c>
      <c r="S313" s="14">
        <f t="shared" ref="S313" si="558">L313+M313+O313</f>
        <v>7363.2</v>
      </c>
      <c r="T313" s="14">
        <f t="shared" ref="T313" si="559">H313-R313</f>
        <v>43591.47</v>
      </c>
    </row>
    <row r="314" spans="1:20" s="16" customFormat="1" ht="24.95" customHeight="1">
      <c r="A314" s="9">
        <v>259</v>
      </c>
      <c r="B314" s="12" t="s">
        <v>403</v>
      </c>
      <c r="C314" s="8" t="s">
        <v>40</v>
      </c>
      <c r="D314" s="9" t="s">
        <v>31</v>
      </c>
      <c r="E314" s="18" t="s">
        <v>35</v>
      </c>
      <c r="F314" s="13">
        <v>45062</v>
      </c>
      <c r="G314" s="13">
        <v>45246</v>
      </c>
      <c r="H314" s="14">
        <v>110000</v>
      </c>
      <c r="I314" s="14">
        <v>14457.62</v>
      </c>
      <c r="J314" s="14">
        <v>0</v>
      </c>
      <c r="K314" s="14">
        <v>3157</v>
      </c>
      <c r="L314" s="14">
        <v>7810</v>
      </c>
      <c r="M314" s="66">
        <v>860.29</v>
      </c>
      <c r="N314" s="14">
        <v>3344</v>
      </c>
      <c r="O314" s="14">
        <v>7799</v>
      </c>
      <c r="P314" s="14">
        <f>K314+L314+M314+N314+O314</f>
        <v>22970.29</v>
      </c>
      <c r="Q314" s="14">
        <v>0</v>
      </c>
      <c r="R314" s="14">
        <f>I314+K314+N314+Q314</f>
        <v>20958.62</v>
      </c>
      <c r="S314" s="14">
        <f>L314+M314+O314</f>
        <v>16469.29</v>
      </c>
      <c r="T314" s="14">
        <f>H314-R314</f>
        <v>89041.38</v>
      </c>
    </row>
    <row r="315" spans="1:20" s="58" customFormat="1" ht="24.95" customHeight="1">
      <c r="A315" s="38" t="s">
        <v>404</v>
      </c>
      <c r="B315" s="10"/>
      <c r="C315" s="10"/>
      <c r="D315" s="10"/>
      <c r="E315" s="10"/>
      <c r="F315" s="23"/>
      <c r="G315" s="23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s="16" customFormat="1" ht="24.95" customHeight="1">
      <c r="A316" s="19">
        <v>260</v>
      </c>
      <c r="B316" s="12" t="s">
        <v>405</v>
      </c>
      <c r="C316" s="8" t="s">
        <v>40</v>
      </c>
      <c r="D316" s="9" t="s">
        <v>31</v>
      </c>
      <c r="E316" s="9" t="s">
        <v>32</v>
      </c>
      <c r="F316" s="13">
        <v>44981</v>
      </c>
      <c r="G316" s="13">
        <v>45162</v>
      </c>
      <c r="H316" s="14">
        <v>140000</v>
      </c>
      <c r="I316" s="14">
        <v>21514.37</v>
      </c>
      <c r="J316" s="14">
        <v>0</v>
      </c>
      <c r="K316" s="14">
        <f>H316*2.87%</f>
        <v>4018</v>
      </c>
      <c r="L316" s="14">
        <f>H316*7.1%</f>
        <v>9940</v>
      </c>
      <c r="M316" s="66">
        <v>860.29</v>
      </c>
      <c r="N316" s="14">
        <f>H316*3.04%</f>
        <v>4256</v>
      </c>
      <c r="O316" s="14">
        <f>H316*7.09%</f>
        <v>9926</v>
      </c>
      <c r="P316" s="14">
        <f>K316+L316+M316+N316+O316</f>
        <v>29000.29</v>
      </c>
      <c r="Q316" s="14">
        <v>13446</v>
      </c>
      <c r="R316" s="14">
        <f>I316+K316+N316+Q316</f>
        <v>43234.37</v>
      </c>
      <c r="S316" s="14">
        <f>L316+M316+O316</f>
        <v>20726.29</v>
      </c>
      <c r="T316" s="14">
        <f>H316-R316</f>
        <v>96765.63</v>
      </c>
    </row>
    <row r="317" spans="1:20" s="16" customFormat="1" ht="24.95" customHeight="1">
      <c r="A317" s="19">
        <v>261</v>
      </c>
      <c r="B317" s="12" t="s">
        <v>406</v>
      </c>
      <c r="C317" s="8" t="s">
        <v>407</v>
      </c>
      <c r="D317" s="9" t="s">
        <v>31</v>
      </c>
      <c r="E317" s="9" t="s">
        <v>32</v>
      </c>
      <c r="F317" s="13">
        <v>44993</v>
      </c>
      <c r="G317" s="13">
        <v>45177</v>
      </c>
      <c r="H317" s="14">
        <v>60000</v>
      </c>
      <c r="I317" s="14">
        <v>3486.68</v>
      </c>
      <c r="J317" s="14">
        <v>0</v>
      </c>
      <c r="K317" s="14">
        <f>H317*2.87%</f>
        <v>1722</v>
      </c>
      <c r="L317" s="14">
        <f>H317*7.1%</f>
        <v>4260</v>
      </c>
      <c r="M317" s="36">
        <f t="shared" ref="M317" si="560">H317*1.15%</f>
        <v>690</v>
      </c>
      <c r="N317" s="14">
        <f>H317*3.04%</f>
        <v>1824</v>
      </c>
      <c r="O317" s="14">
        <f t="shared" ref="O317" si="561">H317*7.09%</f>
        <v>4254</v>
      </c>
      <c r="P317" s="14">
        <f t="shared" ref="P317" si="562">K317+L317+M317+N317+O317</f>
        <v>12750</v>
      </c>
      <c r="Q317" s="14">
        <f t="shared" ref="Q317" si="563">J317</f>
        <v>0</v>
      </c>
      <c r="R317" s="14">
        <f t="shared" ref="R317" si="564">I317+K317+N317+Q317</f>
        <v>7032.68</v>
      </c>
      <c r="S317" s="14">
        <f t="shared" ref="S317" si="565">L317+M317+O317</f>
        <v>9204</v>
      </c>
      <c r="T317" s="14">
        <f t="shared" ref="T317" si="566">H317-R317</f>
        <v>52967.32</v>
      </c>
    </row>
    <row r="318" spans="1:20" s="58" customFormat="1" ht="24.95" customHeight="1">
      <c r="A318" s="24" t="s">
        <v>408</v>
      </c>
      <c r="B318" s="10"/>
      <c r="C318" s="10"/>
      <c r="D318" s="10"/>
      <c r="E318" s="10"/>
      <c r="F318" s="23"/>
      <c r="G318" s="23"/>
      <c r="H318" s="10"/>
      <c r="I318" s="10"/>
      <c r="J318" s="10"/>
      <c r="K318" s="10"/>
      <c r="L318" s="10"/>
      <c r="M318" s="33"/>
      <c r="N318" s="10"/>
      <c r="O318" s="10"/>
      <c r="P318" s="10"/>
      <c r="Q318" s="10"/>
      <c r="R318" s="10"/>
      <c r="S318" s="10"/>
      <c r="T318" s="10"/>
    </row>
    <row r="319" spans="1:20" s="16" customFormat="1" ht="24.95" customHeight="1">
      <c r="A319" s="9">
        <v>262</v>
      </c>
      <c r="B319" s="12" t="s">
        <v>409</v>
      </c>
      <c r="C319" s="8" t="s">
        <v>410</v>
      </c>
      <c r="D319" s="9" t="s">
        <v>31</v>
      </c>
      <c r="E319" s="18" t="s">
        <v>32</v>
      </c>
      <c r="F319" s="13">
        <v>44992</v>
      </c>
      <c r="G319" s="13">
        <v>45176</v>
      </c>
      <c r="H319" s="14">
        <v>90000</v>
      </c>
      <c r="I319" s="14">
        <v>0</v>
      </c>
      <c r="J319" s="14">
        <v>0</v>
      </c>
      <c r="K319" s="14">
        <v>2583</v>
      </c>
      <c r="L319" s="14">
        <v>6390</v>
      </c>
      <c r="M319" s="66">
        <v>860.29</v>
      </c>
      <c r="N319" s="14">
        <v>2736</v>
      </c>
      <c r="O319" s="14">
        <v>6381</v>
      </c>
      <c r="P319" s="14">
        <f t="shared" ref="P319:P323" si="567">K319+L319+M319+N319+O319</f>
        <v>18950.29</v>
      </c>
      <c r="Q319" s="14">
        <f t="shared" ref="Q319:Q325" si="568">J319</f>
        <v>0</v>
      </c>
      <c r="R319" s="14">
        <f t="shared" ref="R319:R323" si="569">I319+K319+N319+Q319</f>
        <v>5319</v>
      </c>
      <c r="S319" s="14">
        <f t="shared" ref="S319:S323" si="570">L319+M319+O319</f>
        <v>13631.29</v>
      </c>
      <c r="T319" s="14">
        <f t="shared" ref="T319:T323" si="571">H319-R319</f>
        <v>84681</v>
      </c>
    </row>
    <row r="320" spans="1:20" s="16" customFormat="1" ht="24.95" customHeight="1">
      <c r="A320" s="9">
        <v>263</v>
      </c>
      <c r="B320" s="12" t="s">
        <v>411</v>
      </c>
      <c r="C320" s="8" t="s">
        <v>410</v>
      </c>
      <c r="D320" s="9" t="s">
        <v>31</v>
      </c>
      <c r="E320" s="18" t="s">
        <v>35</v>
      </c>
      <c r="F320" s="13">
        <v>45017</v>
      </c>
      <c r="G320" s="13">
        <v>45200</v>
      </c>
      <c r="H320" s="14">
        <v>65000</v>
      </c>
      <c r="I320" s="14">
        <v>4427.58</v>
      </c>
      <c r="J320" s="14">
        <v>0</v>
      </c>
      <c r="K320" s="14">
        <v>1865.5</v>
      </c>
      <c r="L320" s="14">
        <v>4615</v>
      </c>
      <c r="M320" s="36">
        <f t="shared" ref="M320:M322" si="572">H320*1.15%</f>
        <v>747.5</v>
      </c>
      <c r="N320" s="14">
        <v>1976</v>
      </c>
      <c r="O320" s="14">
        <f t="shared" ref="O320" si="573">H320*7.09%</f>
        <v>4608.5</v>
      </c>
      <c r="P320" s="14">
        <f t="shared" si="567"/>
        <v>13812.5</v>
      </c>
      <c r="Q320" s="14">
        <f t="shared" si="568"/>
        <v>0</v>
      </c>
      <c r="R320" s="14">
        <f t="shared" si="569"/>
        <v>8269.08</v>
      </c>
      <c r="S320" s="14">
        <f t="shared" si="570"/>
        <v>9971</v>
      </c>
      <c r="T320" s="14">
        <f t="shared" si="571"/>
        <v>56730.92</v>
      </c>
    </row>
    <row r="321" spans="1:20" s="16" customFormat="1" ht="24.95" customHeight="1">
      <c r="A321" s="9">
        <v>264</v>
      </c>
      <c r="B321" s="12" t="s">
        <v>412</v>
      </c>
      <c r="C321" s="8" t="s">
        <v>410</v>
      </c>
      <c r="D321" s="9" t="s">
        <v>31</v>
      </c>
      <c r="E321" s="18" t="s">
        <v>32</v>
      </c>
      <c r="F321" s="13">
        <v>45017</v>
      </c>
      <c r="G321" s="13">
        <v>45200</v>
      </c>
      <c r="H321" s="14">
        <v>65000</v>
      </c>
      <c r="I321" s="14">
        <v>4427.58</v>
      </c>
      <c r="J321" s="14">
        <v>0</v>
      </c>
      <c r="K321" s="14">
        <v>1865.5</v>
      </c>
      <c r="L321" s="14">
        <v>4615</v>
      </c>
      <c r="M321" s="36">
        <f t="shared" si="572"/>
        <v>747.5</v>
      </c>
      <c r="N321" s="14">
        <v>1976</v>
      </c>
      <c r="O321" s="14">
        <f t="shared" ref="O321" si="574">H321*7.09%</f>
        <v>4608.5</v>
      </c>
      <c r="P321" s="14">
        <f t="shared" ref="P321" si="575">K321+L321+M321+N321+O321</f>
        <v>13812.5</v>
      </c>
      <c r="Q321" s="14">
        <f>J321</f>
        <v>0</v>
      </c>
      <c r="R321" s="14">
        <f>I321+K321+N321+Q321</f>
        <v>8269.08</v>
      </c>
      <c r="S321" s="14">
        <f t="shared" ref="S321" si="576">L321+M321+O321</f>
        <v>9971</v>
      </c>
      <c r="T321" s="14">
        <f t="shared" ref="T321" si="577">H321-R321</f>
        <v>56730.92</v>
      </c>
    </row>
    <row r="322" spans="1:20" s="16" customFormat="1" ht="24.95" customHeight="1">
      <c r="A322" s="9">
        <v>265</v>
      </c>
      <c r="B322" s="12" t="s">
        <v>413</v>
      </c>
      <c r="C322" s="8" t="s">
        <v>414</v>
      </c>
      <c r="D322" s="9" t="s">
        <v>31</v>
      </c>
      <c r="E322" s="18" t="s">
        <v>32</v>
      </c>
      <c r="F322" s="13">
        <v>44993</v>
      </c>
      <c r="G322" s="13">
        <v>45177</v>
      </c>
      <c r="H322" s="14">
        <v>60000</v>
      </c>
      <c r="I322" s="14">
        <v>3486.68</v>
      </c>
      <c r="J322" s="14">
        <v>0</v>
      </c>
      <c r="K322" s="14">
        <v>1722</v>
      </c>
      <c r="L322" s="14">
        <v>4260</v>
      </c>
      <c r="M322" s="36">
        <f t="shared" si="572"/>
        <v>690</v>
      </c>
      <c r="N322" s="14">
        <v>1824</v>
      </c>
      <c r="O322" s="14">
        <f t="shared" ref="O322" si="578">H322*7.09%</f>
        <v>4254</v>
      </c>
      <c r="P322" s="14">
        <f t="shared" si="567"/>
        <v>12750</v>
      </c>
      <c r="Q322" s="14">
        <f t="shared" si="568"/>
        <v>0</v>
      </c>
      <c r="R322" s="14">
        <f t="shared" si="569"/>
        <v>7032.68</v>
      </c>
      <c r="S322" s="14">
        <f t="shared" si="570"/>
        <v>9204</v>
      </c>
      <c r="T322" s="14">
        <f t="shared" si="571"/>
        <v>52967.32</v>
      </c>
    </row>
    <row r="323" spans="1:20" s="16" customFormat="1" ht="24.95" customHeight="1">
      <c r="A323" s="9">
        <v>266</v>
      </c>
      <c r="B323" s="12" t="s">
        <v>415</v>
      </c>
      <c r="C323" s="8" t="s">
        <v>410</v>
      </c>
      <c r="D323" s="9" t="s">
        <v>31</v>
      </c>
      <c r="E323" s="18" t="s">
        <v>32</v>
      </c>
      <c r="F323" s="13">
        <v>44907</v>
      </c>
      <c r="G323" s="13">
        <v>45089</v>
      </c>
      <c r="H323" s="14">
        <v>90000</v>
      </c>
      <c r="I323" s="14">
        <v>9753.1200000000008</v>
      </c>
      <c r="J323" s="14">
        <v>0</v>
      </c>
      <c r="K323" s="14">
        <v>2583</v>
      </c>
      <c r="L323" s="14">
        <v>6390</v>
      </c>
      <c r="M323" s="66">
        <v>860.29</v>
      </c>
      <c r="N323" s="14">
        <v>2736</v>
      </c>
      <c r="O323" s="14">
        <v>6381</v>
      </c>
      <c r="P323" s="14">
        <f t="shared" si="567"/>
        <v>18950.29</v>
      </c>
      <c r="Q323" s="14">
        <f t="shared" si="568"/>
        <v>0</v>
      </c>
      <c r="R323" s="14">
        <f t="shared" si="569"/>
        <v>15072.12</v>
      </c>
      <c r="S323" s="14">
        <f t="shared" si="570"/>
        <v>13631.29</v>
      </c>
      <c r="T323" s="14">
        <f t="shared" si="571"/>
        <v>74927.88</v>
      </c>
    </row>
    <row r="324" spans="1:20" s="16" customFormat="1" ht="24.95" customHeight="1">
      <c r="A324" s="9">
        <v>267</v>
      </c>
      <c r="B324" s="12" t="s">
        <v>416</v>
      </c>
      <c r="C324" s="8" t="s">
        <v>390</v>
      </c>
      <c r="D324" s="9" t="s">
        <v>31</v>
      </c>
      <c r="E324" s="18" t="s">
        <v>35</v>
      </c>
      <c r="F324" s="13">
        <v>44936</v>
      </c>
      <c r="G324" s="13">
        <v>45117</v>
      </c>
      <c r="H324" s="14">
        <v>90000</v>
      </c>
      <c r="I324" s="14">
        <v>9753.1200000000008</v>
      </c>
      <c r="J324" s="14">
        <v>0</v>
      </c>
      <c r="K324" s="14">
        <v>2583</v>
      </c>
      <c r="L324" s="14">
        <v>6390</v>
      </c>
      <c r="M324" s="66">
        <v>860.29</v>
      </c>
      <c r="N324" s="14">
        <v>2736</v>
      </c>
      <c r="O324" s="14">
        <v>6381</v>
      </c>
      <c r="P324" s="14">
        <f t="shared" ref="P324:P327" si="579">K324+L324+M324+N324+O324</f>
        <v>18950.29</v>
      </c>
      <c r="Q324" s="14">
        <f t="shared" si="568"/>
        <v>0</v>
      </c>
      <c r="R324" s="14">
        <f t="shared" ref="R324:R325" si="580">I324+K324+N324+Q324</f>
        <v>15072.12</v>
      </c>
      <c r="S324" s="14">
        <f t="shared" ref="S324:S327" si="581">L324+M324+O324</f>
        <v>13631.29</v>
      </c>
      <c r="T324" s="14">
        <f t="shared" ref="T324:T327" si="582">H324-R324</f>
        <v>74927.88</v>
      </c>
    </row>
    <row r="325" spans="1:20" s="16" customFormat="1" ht="24.95" customHeight="1">
      <c r="A325" s="9">
        <v>268</v>
      </c>
      <c r="B325" s="12" t="s">
        <v>417</v>
      </c>
      <c r="C325" s="8" t="s">
        <v>390</v>
      </c>
      <c r="D325" s="9" t="s">
        <v>31</v>
      </c>
      <c r="E325" s="18" t="s">
        <v>32</v>
      </c>
      <c r="F325" s="13">
        <v>44927</v>
      </c>
      <c r="G325" s="13">
        <v>45108</v>
      </c>
      <c r="H325" s="14">
        <v>55000</v>
      </c>
      <c r="I325" s="14">
        <v>2559.6799999999998</v>
      </c>
      <c r="J325" s="14">
        <v>0</v>
      </c>
      <c r="K325" s="14">
        <v>1578.5</v>
      </c>
      <c r="L325" s="14">
        <v>3905</v>
      </c>
      <c r="M325" s="36">
        <f t="shared" ref="M325:M327" si="583">H325*1.15%</f>
        <v>632.5</v>
      </c>
      <c r="N325" s="14">
        <v>1672</v>
      </c>
      <c r="O325" s="14">
        <f t="shared" ref="O325:O327" si="584">H325*7.09%</f>
        <v>3899.5</v>
      </c>
      <c r="P325" s="14">
        <f t="shared" si="579"/>
        <v>11687.5</v>
      </c>
      <c r="Q325" s="14">
        <f t="shared" si="568"/>
        <v>0</v>
      </c>
      <c r="R325" s="14">
        <f t="shared" si="580"/>
        <v>5810.18</v>
      </c>
      <c r="S325" s="14">
        <f t="shared" si="581"/>
        <v>8437</v>
      </c>
      <c r="T325" s="14">
        <f t="shared" si="582"/>
        <v>49189.82</v>
      </c>
    </row>
    <row r="326" spans="1:20" s="16" customFormat="1" ht="24.95" customHeight="1">
      <c r="A326" s="61">
        <v>269</v>
      </c>
      <c r="B326" s="59" t="s">
        <v>418</v>
      </c>
      <c r="C326" s="60" t="s">
        <v>410</v>
      </c>
      <c r="D326" s="61" t="s">
        <v>31</v>
      </c>
      <c r="E326" s="64" t="s">
        <v>35</v>
      </c>
      <c r="F326" s="62">
        <v>45017</v>
      </c>
      <c r="G326" s="62">
        <v>45200</v>
      </c>
      <c r="H326" s="63">
        <v>55000</v>
      </c>
      <c r="I326" s="63">
        <v>2559.6799999999998</v>
      </c>
      <c r="J326" s="63">
        <v>0</v>
      </c>
      <c r="K326" s="63">
        <v>1578.5</v>
      </c>
      <c r="L326" s="63">
        <v>3905</v>
      </c>
      <c r="M326" s="65">
        <f t="shared" si="583"/>
        <v>632.5</v>
      </c>
      <c r="N326" s="63">
        <v>1672</v>
      </c>
      <c r="O326" s="63">
        <f t="shared" ref="O326" si="585">H326*7.09%</f>
        <v>3899.5</v>
      </c>
      <c r="P326" s="63">
        <f t="shared" ref="P326" si="586">K326+L326+M326+N326+O326</f>
        <v>11687.5</v>
      </c>
      <c r="Q326" s="63">
        <f t="shared" ref="Q326" si="587">J326</f>
        <v>0</v>
      </c>
      <c r="R326" s="63">
        <f t="shared" ref="R326" si="588">I326+K326+N326+Q326</f>
        <v>5810.18</v>
      </c>
      <c r="S326" s="63">
        <f t="shared" ref="S326" si="589">L326+M326+O326</f>
        <v>8437</v>
      </c>
      <c r="T326" s="63">
        <f t="shared" ref="T326" si="590">H326-R326</f>
        <v>49189.82</v>
      </c>
    </row>
    <row r="327" spans="1:20" s="16" customFormat="1" ht="24.95" customHeight="1">
      <c r="A327" s="9">
        <v>270</v>
      </c>
      <c r="B327" s="12" t="s">
        <v>419</v>
      </c>
      <c r="C327" s="8" t="s">
        <v>410</v>
      </c>
      <c r="D327" s="9" t="s">
        <v>31</v>
      </c>
      <c r="E327" s="18" t="s">
        <v>32</v>
      </c>
      <c r="F327" s="13">
        <v>44958</v>
      </c>
      <c r="G327" s="13">
        <v>45139</v>
      </c>
      <c r="H327" s="14">
        <v>65000</v>
      </c>
      <c r="I327" s="14">
        <v>4427.58</v>
      </c>
      <c r="J327" s="14">
        <v>0</v>
      </c>
      <c r="K327" s="14">
        <v>1865.5</v>
      </c>
      <c r="L327" s="14">
        <v>4615</v>
      </c>
      <c r="M327" s="36">
        <f t="shared" si="583"/>
        <v>747.5</v>
      </c>
      <c r="N327" s="14">
        <v>1976</v>
      </c>
      <c r="O327" s="14">
        <f t="shared" si="584"/>
        <v>4608.5</v>
      </c>
      <c r="P327" s="14">
        <f t="shared" si="579"/>
        <v>13812.5</v>
      </c>
      <c r="Q327" s="14">
        <f>J327</f>
        <v>0</v>
      </c>
      <c r="R327" s="14">
        <f>I327+K327+N327+Q327</f>
        <v>8269.08</v>
      </c>
      <c r="S327" s="14">
        <f t="shared" si="581"/>
        <v>9971</v>
      </c>
      <c r="T327" s="14">
        <f t="shared" si="582"/>
        <v>56730.92</v>
      </c>
    </row>
    <row r="328" spans="1:20" s="16" customFormat="1" ht="24.95" customHeight="1">
      <c r="A328" s="24" t="s">
        <v>420</v>
      </c>
      <c r="B328" s="10"/>
      <c r="C328" s="10"/>
      <c r="D328" s="10"/>
      <c r="E328" s="10"/>
      <c r="F328" s="23"/>
      <c r="G328" s="23"/>
      <c r="H328" s="10"/>
      <c r="I328" s="10"/>
      <c r="J328" s="10"/>
      <c r="K328" s="10"/>
      <c r="L328" s="10"/>
      <c r="M328" s="33"/>
      <c r="N328" s="10"/>
      <c r="O328" s="10"/>
      <c r="P328" s="10"/>
      <c r="Q328" s="10"/>
      <c r="R328" s="10"/>
      <c r="S328" s="10"/>
      <c r="T328" s="10"/>
    </row>
    <row r="329" spans="1:20" s="16" customFormat="1" ht="24.95" customHeight="1">
      <c r="A329" s="34">
        <v>271</v>
      </c>
      <c r="B329" s="12" t="s">
        <v>421</v>
      </c>
      <c r="C329" s="8" t="s">
        <v>40</v>
      </c>
      <c r="D329" s="9" t="s">
        <v>31</v>
      </c>
      <c r="E329" s="18" t="s">
        <v>35</v>
      </c>
      <c r="F329" s="13">
        <v>44981</v>
      </c>
      <c r="G329" s="13">
        <v>45162</v>
      </c>
      <c r="H329" s="14">
        <v>110000</v>
      </c>
      <c r="I329" s="14">
        <v>14457.62</v>
      </c>
      <c r="J329" s="14">
        <v>0</v>
      </c>
      <c r="K329" s="14">
        <v>3157</v>
      </c>
      <c r="L329" s="14">
        <v>7810</v>
      </c>
      <c r="M329" s="66">
        <v>860.29</v>
      </c>
      <c r="N329" s="14">
        <v>3344</v>
      </c>
      <c r="O329" s="14">
        <v>7799</v>
      </c>
      <c r="P329" s="14">
        <f>K329+L329+M329+N329+O329</f>
        <v>22970.29</v>
      </c>
      <c r="Q329" s="14">
        <v>9946</v>
      </c>
      <c r="R329" s="14">
        <f>I329+K329+N329+Q329</f>
        <v>30904.62</v>
      </c>
      <c r="S329" s="14">
        <f>L329+M329+O329</f>
        <v>16469.29</v>
      </c>
      <c r="T329" s="14">
        <f>H329-R329</f>
        <v>79095.38</v>
      </c>
    </row>
    <row r="330" spans="1:20" s="57" customFormat="1" ht="24.95" customHeight="1">
      <c r="A330" s="24" t="s">
        <v>422</v>
      </c>
      <c r="B330" s="10"/>
      <c r="C330" s="10"/>
      <c r="D330" s="10"/>
      <c r="E330" s="10"/>
      <c r="F330" s="23"/>
      <c r="G330" s="23"/>
      <c r="H330" s="10"/>
      <c r="I330" s="10"/>
      <c r="J330" s="10"/>
      <c r="K330" s="10"/>
      <c r="L330" s="10"/>
      <c r="M330" s="33"/>
      <c r="N330" s="10"/>
      <c r="O330" s="10"/>
      <c r="P330" s="10"/>
      <c r="Q330" s="10"/>
      <c r="R330" s="10"/>
      <c r="S330" s="10"/>
      <c r="T330" s="10"/>
    </row>
    <row r="331" spans="1:20" s="11" customFormat="1" ht="24.95" customHeight="1">
      <c r="A331" s="9">
        <v>272</v>
      </c>
      <c r="B331" s="55" t="s">
        <v>423</v>
      </c>
      <c r="C331" s="21" t="s">
        <v>424</v>
      </c>
      <c r="D331" s="9" t="s">
        <v>31</v>
      </c>
      <c r="E331" s="18" t="s">
        <v>32</v>
      </c>
      <c r="F331" s="13">
        <v>44896</v>
      </c>
      <c r="G331" s="48">
        <v>45078</v>
      </c>
      <c r="H331" s="36">
        <v>165000</v>
      </c>
      <c r="I331" s="36">
        <v>27394.99</v>
      </c>
      <c r="J331" s="36">
        <v>0</v>
      </c>
      <c r="K331" s="36">
        <f t="shared" ref="K331:K338" si="591">H331*2.87%</f>
        <v>4735.5</v>
      </c>
      <c r="L331" s="14">
        <f t="shared" ref="L331:L338" si="592">H331*7.1%</f>
        <v>11715</v>
      </c>
      <c r="M331" s="66">
        <v>860.29</v>
      </c>
      <c r="N331" s="36">
        <v>5016</v>
      </c>
      <c r="O331" s="15">
        <v>11698.5</v>
      </c>
      <c r="P331" s="36">
        <f>K331+L331+M331+N331+O331</f>
        <v>34025.29</v>
      </c>
      <c r="Q331" s="36">
        <f>J331</f>
        <v>0</v>
      </c>
      <c r="R331" s="36">
        <f>I331+K331+N331+Q331</f>
        <v>37146.49</v>
      </c>
      <c r="S331" s="36">
        <f>L331+M331+O331</f>
        <v>24273.79</v>
      </c>
      <c r="T331" s="36">
        <f>H331-R331</f>
        <v>127853.51</v>
      </c>
    </row>
    <row r="332" spans="1:20" s="11" customFormat="1" ht="24.95" customHeight="1">
      <c r="A332" s="9">
        <v>273</v>
      </c>
      <c r="B332" s="12" t="s">
        <v>425</v>
      </c>
      <c r="C332" s="21" t="s">
        <v>426</v>
      </c>
      <c r="D332" s="9" t="s">
        <v>31</v>
      </c>
      <c r="E332" s="18" t="s">
        <v>32</v>
      </c>
      <c r="F332" s="13">
        <v>45017</v>
      </c>
      <c r="G332" s="13">
        <v>45200</v>
      </c>
      <c r="H332" s="14">
        <v>85000</v>
      </c>
      <c r="I332" s="14">
        <v>8576.99</v>
      </c>
      <c r="J332" s="14">
        <v>0</v>
      </c>
      <c r="K332" s="14">
        <f t="shared" si="591"/>
        <v>2439.5</v>
      </c>
      <c r="L332" s="14">
        <f t="shared" si="592"/>
        <v>6035</v>
      </c>
      <c r="M332" s="66">
        <v>860.29</v>
      </c>
      <c r="N332" s="14">
        <f t="shared" ref="N332:N338" si="593">H332*3.04%</f>
        <v>2584</v>
      </c>
      <c r="O332" s="14">
        <f>H332*7.09%</f>
        <v>6026.5</v>
      </c>
      <c r="P332" s="14">
        <f>K332+L332+M332+N332+O332</f>
        <v>17945.29</v>
      </c>
      <c r="Q332" s="14">
        <v>0</v>
      </c>
      <c r="R332" s="14">
        <f>I332+K332+N332+Q332</f>
        <v>13600.49</v>
      </c>
      <c r="S332" s="14">
        <f>L332+M332+O332</f>
        <v>12921.79</v>
      </c>
      <c r="T332" s="14">
        <f>H332-R332</f>
        <v>71399.509999999995</v>
      </c>
    </row>
    <row r="333" spans="1:20" s="11" customFormat="1" ht="24.95" customHeight="1">
      <c r="A333" s="9">
        <v>274</v>
      </c>
      <c r="B333" s="12" t="s">
        <v>427</v>
      </c>
      <c r="C333" s="21" t="s">
        <v>428</v>
      </c>
      <c r="D333" s="9" t="s">
        <v>31</v>
      </c>
      <c r="E333" s="18" t="s">
        <v>32</v>
      </c>
      <c r="F333" s="13">
        <v>45017</v>
      </c>
      <c r="G333" s="13">
        <v>45200</v>
      </c>
      <c r="H333" s="14">
        <v>90000</v>
      </c>
      <c r="I333" s="14">
        <v>9753.1200000000008</v>
      </c>
      <c r="J333" s="14">
        <v>0</v>
      </c>
      <c r="K333" s="14">
        <f t="shared" si="591"/>
        <v>2583</v>
      </c>
      <c r="L333" s="14">
        <f t="shared" si="592"/>
        <v>6390</v>
      </c>
      <c r="M333" s="66">
        <v>860.29</v>
      </c>
      <c r="N333" s="14">
        <f t="shared" si="593"/>
        <v>2736</v>
      </c>
      <c r="O333" s="14">
        <f>H333*7.09%</f>
        <v>6381</v>
      </c>
      <c r="P333" s="14">
        <f>K333+L333+M333+N333+O333</f>
        <v>18950.29</v>
      </c>
      <c r="Q333" s="14">
        <f>J333</f>
        <v>0</v>
      </c>
      <c r="R333" s="14">
        <f>I333+K333+N333+Q333</f>
        <v>15072.12</v>
      </c>
      <c r="S333" s="14">
        <f>L333+M333+O333</f>
        <v>13631.29</v>
      </c>
      <c r="T333" s="14">
        <f>H333-R333</f>
        <v>74927.88</v>
      </c>
    </row>
    <row r="334" spans="1:20" s="11" customFormat="1" ht="24.95" customHeight="1">
      <c r="A334" s="9">
        <v>275</v>
      </c>
      <c r="B334" s="12" t="s">
        <v>429</v>
      </c>
      <c r="C334" s="21" t="s">
        <v>428</v>
      </c>
      <c r="D334" s="9" t="s">
        <v>31</v>
      </c>
      <c r="E334" s="18" t="s">
        <v>35</v>
      </c>
      <c r="F334" s="13">
        <v>45017</v>
      </c>
      <c r="G334" s="13">
        <v>45200</v>
      </c>
      <c r="H334" s="14">
        <v>90000</v>
      </c>
      <c r="I334" s="14">
        <v>9753.1200000000008</v>
      </c>
      <c r="J334" s="14">
        <v>0</v>
      </c>
      <c r="K334" s="14">
        <f t="shared" si="591"/>
        <v>2583</v>
      </c>
      <c r="L334" s="14">
        <f t="shared" si="592"/>
        <v>6390</v>
      </c>
      <c r="M334" s="66">
        <v>860.29</v>
      </c>
      <c r="N334" s="14">
        <f t="shared" si="593"/>
        <v>2736</v>
      </c>
      <c r="O334" s="14">
        <f>H334*7.09%</f>
        <v>6381</v>
      </c>
      <c r="P334" s="14">
        <f>K334+L334+M334+N334+O334</f>
        <v>18950.29</v>
      </c>
      <c r="Q334" s="14">
        <f>J334</f>
        <v>0</v>
      </c>
      <c r="R334" s="14">
        <f>I334+K334+N334+Q334</f>
        <v>15072.12</v>
      </c>
      <c r="S334" s="14">
        <f>L334+M334+O334</f>
        <v>13631.29</v>
      </c>
      <c r="T334" s="14">
        <f>H334-R334</f>
        <v>74927.88</v>
      </c>
    </row>
    <row r="335" spans="1:20" s="11" customFormat="1" ht="24.95" customHeight="1">
      <c r="A335" s="9">
        <v>276</v>
      </c>
      <c r="B335" s="12" t="s">
        <v>430</v>
      </c>
      <c r="C335" s="21" t="s">
        <v>431</v>
      </c>
      <c r="D335" s="9" t="s">
        <v>31</v>
      </c>
      <c r="E335" s="18" t="s">
        <v>32</v>
      </c>
      <c r="F335" s="13">
        <v>45017</v>
      </c>
      <c r="G335" s="13">
        <v>45200</v>
      </c>
      <c r="H335" s="14">
        <v>75000</v>
      </c>
      <c r="I335" s="14">
        <v>6309.38</v>
      </c>
      <c r="J335" s="14">
        <v>0</v>
      </c>
      <c r="K335" s="14">
        <f t="shared" si="591"/>
        <v>2152.5</v>
      </c>
      <c r="L335" s="14">
        <f t="shared" si="592"/>
        <v>5325</v>
      </c>
      <c r="M335" s="66">
        <v>860.29</v>
      </c>
      <c r="N335" s="14">
        <f t="shared" si="593"/>
        <v>2280</v>
      </c>
      <c r="O335" s="14">
        <f>H335*7.09%</f>
        <v>5317.5</v>
      </c>
      <c r="P335" s="14">
        <f t="shared" ref="P335" si="594">K335+L335+M335+N335+O335</f>
        <v>15935.29</v>
      </c>
      <c r="Q335" s="14">
        <f t="shared" ref="Q335" si="595">J335</f>
        <v>0</v>
      </c>
      <c r="R335" s="14">
        <f t="shared" ref="R335" si="596">I335+K335+N335+Q335</f>
        <v>10741.88</v>
      </c>
      <c r="S335" s="14">
        <f t="shared" ref="S335" si="597">L335+M335+O335</f>
        <v>11502.79</v>
      </c>
      <c r="T335" s="14">
        <f t="shared" ref="T335" si="598">H335-R335</f>
        <v>64258.12</v>
      </c>
    </row>
    <row r="336" spans="1:20" s="11" customFormat="1" ht="24.95" customHeight="1">
      <c r="A336" s="9">
        <v>277</v>
      </c>
      <c r="B336" s="12" t="s">
        <v>432</v>
      </c>
      <c r="C336" s="21" t="s">
        <v>433</v>
      </c>
      <c r="D336" s="9" t="s">
        <v>31</v>
      </c>
      <c r="E336" s="18" t="s">
        <v>32</v>
      </c>
      <c r="F336" s="13">
        <v>45017</v>
      </c>
      <c r="G336" s="13">
        <v>45200</v>
      </c>
      <c r="H336" s="14">
        <v>75000</v>
      </c>
      <c r="I336" s="14">
        <v>6309.38</v>
      </c>
      <c r="J336" s="14">
        <v>0</v>
      </c>
      <c r="K336" s="14">
        <f t="shared" si="591"/>
        <v>2152.5</v>
      </c>
      <c r="L336" s="14">
        <f t="shared" si="592"/>
        <v>5325</v>
      </c>
      <c r="M336" s="66">
        <v>860.29</v>
      </c>
      <c r="N336" s="14">
        <f t="shared" si="593"/>
        <v>2280</v>
      </c>
      <c r="O336" s="14">
        <f>H336*7.09%</f>
        <v>5317.5</v>
      </c>
      <c r="P336" s="14">
        <f t="shared" ref="P336:P337" si="599">K336+L336+M336+N336+O336</f>
        <v>15935.29</v>
      </c>
      <c r="Q336" s="14">
        <f t="shared" ref="Q336:Q337" si="600">J336</f>
        <v>0</v>
      </c>
      <c r="R336" s="14">
        <f t="shared" ref="R336:R337" si="601">I336+K336+N336+Q336</f>
        <v>10741.88</v>
      </c>
      <c r="S336" s="14">
        <f t="shared" ref="S336:S337" si="602">L336+M336+O336</f>
        <v>11502.79</v>
      </c>
      <c r="T336" s="14">
        <f t="shared" ref="T336:T337" si="603">H336-R336</f>
        <v>64258.12</v>
      </c>
    </row>
    <row r="337" spans="1:20" s="11" customFormat="1" ht="24.95" customHeight="1">
      <c r="A337" s="9">
        <v>278</v>
      </c>
      <c r="B337" s="12" t="s">
        <v>434</v>
      </c>
      <c r="C337" s="21" t="s">
        <v>126</v>
      </c>
      <c r="D337" s="9" t="s">
        <v>31</v>
      </c>
      <c r="E337" s="18" t="s">
        <v>32</v>
      </c>
      <c r="F337" s="13">
        <v>45047</v>
      </c>
      <c r="G337" s="13">
        <v>45231</v>
      </c>
      <c r="H337" s="14">
        <v>60000</v>
      </c>
      <c r="I337" s="14">
        <v>3486.68</v>
      </c>
      <c r="J337" s="14">
        <v>0</v>
      </c>
      <c r="K337" s="14">
        <f>H337*2.87%</f>
        <v>1722</v>
      </c>
      <c r="L337" s="14">
        <f>H337*7.1%</f>
        <v>4260</v>
      </c>
      <c r="M337" s="36">
        <f t="shared" ref="M337:M338" si="604">H337*1.15%</f>
        <v>690</v>
      </c>
      <c r="N337" s="14">
        <f>H337*3.04%</f>
        <v>1824</v>
      </c>
      <c r="O337" s="14">
        <f t="shared" ref="O337" si="605">H337*7.09%</f>
        <v>4254</v>
      </c>
      <c r="P337" s="14">
        <f t="shared" si="599"/>
        <v>12750</v>
      </c>
      <c r="Q337" s="14">
        <f t="shared" si="600"/>
        <v>0</v>
      </c>
      <c r="R337" s="14">
        <f t="shared" si="601"/>
        <v>7032.68</v>
      </c>
      <c r="S337" s="14">
        <f t="shared" si="602"/>
        <v>9204</v>
      </c>
      <c r="T337" s="14">
        <f t="shared" si="603"/>
        <v>52967.32</v>
      </c>
    </row>
    <row r="338" spans="1:20" s="11" customFormat="1" ht="24.95" customHeight="1">
      <c r="A338" s="9">
        <v>279</v>
      </c>
      <c r="B338" s="55" t="s">
        <v>435</v>
      </c>
      <c r="C338" s="21" t="s">
        <v>140</v>
      </c>
      <c r="D338" s="9" t="s">
        <v>31</v>
      </c>
      <c r="E338" s="18" t="s">
        <v>32</v>
      </c>
      <c r="F338" s="13">
        <v>44896</v>
      </c>
      <c r="G338" s="13">
        <v>45078</v>
      </c>
      <c r="H338" s="15">
        <v>60000</v>
      </c>
      <c r="I338" s="14">
        <v>3486.68</v>
      </c>
      <c r="J338" s="14">
        <v>0</v>
      </c>
      <c r="K338" s="14">
        <f t="shared" si="591"/>
        <v>1722</v>
      </c>
      <c r="L338" s="14">
        <f t="shared" si="592"/>
        <v>4260</v>
      </c>
      <c r="M338" s="36">
        <f t="shared" si="604"/>
        <v>690</v>
      </c>
      <c r="N338" s="14">
        <f t="shared" si="593"/>
        <v>1824</v>
      </c>
      <c r="O338" s="14">
        <f t="shared" ref="O338" si="606">H338*7.09%</f>
        <v>4254</v>
      </c>
      <c r="P338" s="14">
        <f>K338+L338+M338+N338+O338</f>
        <v>12750</v>
      </c>
      <c r="Q338" s="14">
        <f>J338</f>
        <v>0</v>
      </c>
      <c r="R338" s="14">
        <f>I338+K338+N338+Q338</f>
        <v>7032.68</v>
      </c>
      <c r="S338" s="14">
        <f>L338+M338+O338</f>
        <v>9204</v>
      </c>
      <c r="T338" s="14">
        <f>H338-R338</f>
        <v>52967.32</v>
      </c>
    </row>
    <row r="339" spans="1:20" s="57" customFormat="1" ht="24.95" customHeight="1">
      <c r="A339" s="24" t="s">
        <v>436</v>
      </c>
      <c r="B339" s="10"/>
      <c r="C339" s="10"/>
      <c r="D339" s="10"/>
      <c r="E339" s="10"/>
      <c r="F339" s="23"/>
      <c r="G339" s="23"/>
      <c r="H339" s="10"/>
      <c r="I339" s="10"/>
      <c r="J339" s="10"/>
      <c r="K339" s="10"/>
      <c r="L339" s="10"/>
      <c r="M339" s="33"/>
      <c r="N339" s="10"/>
      <c r="O339" s="10"/>
      <c r="P339" s="10"/>
      <c r="Q339" s="10"/>
      <c r="R339" s="10"/>
      <c r="S339" s="10"/>
      <c r="T339" s="10"/>
    </row>
    <row r="340" spans="1:20" s="16" customFormat="1" ht="24.95" customHeight="1">
      <c r="A340" s="9">
        <v>280</v>
      </c>
      <c r="B340" s="12" t="s">
        <v>437</v>
      </c>
      <c r="C340" s="8" t="s">
        <v>40</v>
      </c>
      <c r="D340" s="9" t="s">
        <v>31</v>
      </c>
      <c r="E340" s="18" t="s">
        <v>32</v>
      </c>
      <c r="F340" s="13">
        <v>45017</v>
      </c>
      <c r="G340" s="13">
        <v>45200</v>
      </c>
      <c r="H340" s="14">
        <v>131000</v>
      </c>
      <c r="I340" s="14">
        <v>19397.34</v>
      </c>
      <c r="J340" s="14">
        <v>0</v>
      </c>
      <c r="K340" s="14">
        <v>3759.7</v>
      </c>
      <c r="L340" s="14">
        <v>9301</v>
      </c>
      <c r="M340" s="66">
        <v>860.29</v>
      </c>
      <c r="N340" s="14">
        <v>3982.4</v>
      </c>
      <c r="O340" s="14">
        <v>9287.9</v>
      </c>
      <c r="P340" s="14">
        <f>K340+L340+M340+N340+O340</f>
        <v>27191.29</v>
      </c>
      <c r="Q340" s="14">
        <f>J340</f>
        <v>0</v>
      </c>
      <c r="R340" s="14">
        <f>I340+K340+N340+Q340</f>
        <v>27139.439999999999</v>
      </c>
      <c r="S340" s="14">
        <f>L340+M340+O340</f>
        <v>19449.189999999999</v>
      </c>
      <c r="T340" s="14">
        <f>H340-R340</f>
        <v>103860.56</v>
      </c>
    </row>
    <row r="341" spans="1:20" s="16" customFormat="1" ht="24.95" customHeight="1">
      <c r="A341" s="34">
        <v>281</v>
      </c>
      <c r="B341" s="12" t="s">
        <v>438</v>
      </c>
      <c r="C341" s="8" t="s">
        <v>356</v>
      </c>
      <c r="D341" s="9" t="s">
        <v>31</v>
      </c>
      <c r="E341" s="18" t="s">
        <v>32</v>
      </c>
      <c r="F341" s="13">
        <v>44958</v>
      </c>
      <c r="G341" s="13">
        <v>45139</v>
      </c>
      <c r="H341" s="14">
        <v>75000</v>
      </c>
      <c r="I341" s="14">
        <v>6309.38</v>
      </c>
      <c r="J341" s="14">
        <v>0</v>
      </c>
      <c r="K341" s="14">
        <f>H341*2.87%</f>
        <v>2152.5</v>
      </c>
      <c r="L341" s="14">
        <f>H341*7.1%</f>
        <v>5325</v>
      </c>
      <c r="M341" s="66">
        <v>860.29</v>
      </c>
      <c r="N341" s="14">
        <f>H341*3.04%</f>
        <v>2280</v>
      </c>
      <c r="O341" s="14">
        <f>H341*7.09%</f>
        <v>5317.5</v>
      </c>
      <c r="P341" s="14">
        <f>K341+L341+M341+N341+O341</f>
        <v>15935.29</v>
      </c>
      <c r="Q341" s="14">
        <f t="shared" ref="Q341" si="607">J341</f>
        <v>0</v>
      </c>
      <c r="R341" s="14">
        <f>I341+K341+N341+Q341</f>
        <v>10741.88</v>
      </c>
      <c r="S341" s="14">
        <f>L341+M341+O341</f>
        <v>11502.79</v>
      </c>
      <c r="T341" s="14">
        <f>H341-R341</f>
        <v>64258.12</v>
      </c>
    </row>
    <row r="342" spans="1:20" s="57" customFormat="1" ht="24.95" customHeight="1">
      <c r="A342" s="24" t="s">
        <v>439</v>
      </c>
      <c r="B342" s="10"/>
      <c r="C342" s="10"/>
      <c r="D342" s="10"/>
      <c r="E342" s="10"/>
      <c r="F342" s="23"/>
      <c r="G342" s="23"/>
      <c r="H342" s="10"/>
      <c r="I342" s="10"/>
      <c r="J342" s="10"/>
      <c r="K342" s="10"/>
      <c r="L342" s="10"/>
      <c r="M342" s="33"/>
      <c r="N342" s="10"/>
      <c r="O342" s="10"/>
      <c r="P342" s="10"/>
      <c r="Q342" s="10"/>
      <c r="R342" s="10"/>
      <c r="S342" s="10"/>
      <c r="T342" s="10"/>
    </row>
    <row r="343" spans="1:20" s="16" customFormat="1" ht="24.95" customHeight="1">
      <c r="A343" s="9">
        <v>282</v>
      </c>
      <c r="B343" s="12" t="s">
        <v>440</v>
      </c>
      <c r="C343" s="8" t="s">
        <v>441</v>
      </c>
      <c r="D343" s="9" t="s">
        <v>31</v>
      </c>
      <c r="E343" s="18" t="s">
        <v>32</v>
      </c>
      <c r="F343" s="13">
        <v>45007</v>
      </c>
      <c r="G343" s="13">
        <v>45191</v>
      </c>
      <c r="H343" s="14">
        <v>40000</v>
      </c>
      <c r="I343" s="14">
        <v>442.65</v>
      </c>
      <c r="J343" s="14">
        <v>0</v>
      </c>
      <c r="K343" s="14">
        <v>1148</v>
      </c>
      <c r="L343" s="14">
        <v>2840</v>
      </c>
      <c r="M343" s="36">
        <f t="shared" ref="M343:M344" si="608">H343*1.15%</f>
        <v>460</v>
      </c>
      <c r="N343" s="14">
        <v>1216</v>
      </c>
      <c r="O343" s="14">
        <f>H343*7.09%</f>
        <v>2836</v>
      </c>
      <c r="P343" s="14">
        <f>K343+L343+M343+N343+O343</f>
        <v>8500</v>
      </c>
      <c r="Q343" s="14">
        <v>19385.759999999998</v>
      </c>
      <c r="R343" s="14">
        <f>I343+K343+N343+Q343</f>
        <v>22192.41</v>
      </c>
      <c r="S343" s="14">
        <f>L343+M343+O343</f>
        <v>6136</v>
      </c>
      <c r="T343" s="14">
        <f>H343-R343</f>
        <v>17807.59</v>
      </c>
    </row>
    <row r="344" spans="1:20" s="16" customFormat="1" ht="24.95" customHeight="1">
      <c r="A344" s="34">
        <v>283</v>
      </c>
      <c r="B344" s="12" t="s">
        <v>442</v>
      </c>
      <c r="C344" s="8" t="s">
        <v>443</v>
      </c>
      <c r="D344" s="9" t="s">
        <v>31</v>
      </c>
      <c r="E344" s="18" t="s">
        <v>32</v>
      </c>
      <c r="F344" s="13">
        <v>45049</v>
      </c>
      <c r="G344" s="13">
        <v>45233</v>
      </c>
      <c r="H344" s="14">
        <v>45000</v>
      </c>
      <c r="I344" s="14">
        <v>1148.33</v>
      </c>
      <c r="J344" s="14">
        <v>0</v>
      </c>
      <c r="K344" s="14">
        <f>H344*2.87%</f>
        <v>1291.5</v>
      </c>
      <c r="L344" s="14">
        <f>H344*7.1%</f>
        <v>3195</v>
      </c>
      <c r="M344" s="36">
        <f t="shared" si="608"/>
        <v>517.5</v>
      </c>
      <c r="N344" s="14">
        <f>H344*3.04%</f>
        <v>1368</v>
      </c>
      <c r="O344" s="14">
        <f>H344*7.09%</f>
        <v>3190.5</v>
      </c>
      <c r="P344" s="14">
        <f>K344+L344+M344+N344+O344</f>
        <v>9562.5</v>
      </c>
      <c r="Q344" s="14">
        <v>10046</v>
      </c>
      <c r="R344" s="14">
        <f>I344+K344+N344+Q344</f>
        <v>13853.83</v>
      </c>
      <c r="S344" s="14">
        <f>L344+M344+O344</f>
        <v>6903</v>
      </c>
      <c r="T344" s="14">
        <f>H344-R344</f>
        <v>31146.17</v>
      </c>
    </row>
    <row r="345" spans="1:20" s="58" customFormat="1" ht="24.95" customHeight="1">
      <c r="A345" s="24" t="s">
        <v>444</v>
      </c>
      <c r="B345" s="10"/>
      <c r="C345" s="10"/>
      <c r="D345" s="10"/>
      <c r="E345" s="10"/>
      <c r="F345" s="23"/>
      <c r="G345" s="23"/>
      <c r="H345" s="10"/>
      <c r="I345" s="10"/>
      <c r="J345" s="10"/>
      <c r="K345" s="10"/>
      <c r="L345" s="10"/>
      <c r="M345" s="33"/>
      <c r="N345" s="10"/>
      <c r="O345" s="10"/>
      <c r="P345" s="10"/>
      <c r="Q345" s="10"/>
      <c r="R345" s="10"/>
      <c r="S345" s="10"/>
      <c r="T345" s="10"/>
    </row>
    <row r="346" spans="1:20" s="16" customFormat="1" ht="24.95" customHeight="1">
      <c r="A346" s="34">
        <v>284</v>
      </c>
      <c r="B346" s="12" t="s">
        <v>445</v>
      </c>
      <c r="C346" s="8" t="s">
        <v>446</v>
      </c>
      <c r="D346" s="9" t="s">
        <v>31</v>
      </c>
      <c r="E346" s="9" t="s">
        <v>32</v>
      </c>
      <c r="F346" s="13">
        <v>45055</v>
      </c>
      <c r="G346" s="13">
        <v>45239</v>
      </c>
      <c r="H346" s="14">
        <v>110000</v>
      </c>
      <c r="I346" s="14">
        <v>14457.62</v>
      </c>
      <c r="J346" s="14">
        <v>0</v>
      </c>
      <c r="K346" s="14">
        <v>3157</v>
      </c>
      <c r="L346" s="14">
        <v>7810</v>
      </c>
      <c r="M346" s="66">
        <v>860.29</v>
      </c>
      <c r="N346" s="14">
        <v>3344</v>
      </c>
      <c r="O346" s="14">
        <v>7799</v>
      </c>
      <c r="P346" s="14">
        <f>K346+L346+M346+N346+O346</f>
        <v>22970.29</v>
      </c>
      <c r="Q346" s="14">
        <v>0</v>
      </c>
      <c r="R346" s="14">
        <f>I346+K346+N346+Q346</f>
        <v>20958.62</v>
      </c>
      <c r="S346" s="14">
        <f>L346+M346+O346</f>
        <v>16469.29</v>
      </c>
      <c r="T346" s="14">
        <f>H346-R346</f>
        <v>89041.38</v>
      </c>
    </row>
    <row r="347" spans="1:20" s="57" customFormat="1" ht="24.95" customHeight="1">
      <c r="A347" s="24" t="s">
        <v>447</v>
      </c>
      <c r="B347" s="10"/>
      <c r="C347" s="10"/>
      <c r="D347" s="10"/>
      <c r="E347" s="10"/>
      <c r="F347" s="23"/>
      <c r="G347" s="23"/>
      <c r="H347" s="10"/>
      <c r="I347" s="10"/>
      <c r="J347" s="10"/>
      <c r="K347" s="10"/>
      <c r="L347" s="10"/>
      <c r="M347" s="33"/>
      <c r="N347" s="10"/>
      <c r="O347" s="10"/>
      <c r="P347" s="10"/>
      <c r="Q347" s="10"/>
      <c r="R347" s="10"/>
      <c r="S347" s="10"/>
      <c r="T347" s="10"/>
    </row>
    <row r="348" spans="1:20" s="16" customFormat="1" ht="24.95" customHeight="1">
      <c r="A348" s="9">
        <v>285</v>
      </c>
      <c r="B348" s="12" t="s">
        <v>448</v>
      </c>
      <c r="C348" s="8" t="s">
        <v>449</v>
      </c>
      <c r="D348" s="9" t="s">
        <v>31</v>
      </c>
      <c r="E348" s="9" t="s">
        <v>32</v>
      </c>
      <c r="F348" s="13">
        <v>45017</v>
      </c>
      <c r="G348" s="13">
        <v>45200</v>
      </c>
      <c r="H348" s="14">
        <v>96000</v>
      </c>
      <c r="I348" s="14">
        <v>11164.47</v>
      </c>
      <c r="J348" s="14">
        <v>0</v>
      </c>
      <c r="K348" s="14">
        <v>2755.2</v>
      </c>
      <c r="L348" s="14">
        <v>6816</v>
      </c>
      <c r="M348" s="66">
        <v>860.29</v>
      </c>
      <c r="N348" s="14">
        <v>2918.4</v>
      </c>
      <c r="O348" s="14">
        <v>6806.4</v>
      </c>
      <c r="P348" s="14">
        <f>K348+L348+M348+N348+O348</f>
        <v>20156.29</v>
      </c>
      <c r="Q348" s="14">
        <f>J348</f>
        <v>0</v>
      </c>
      <c r="R348" s="14">
        <f>I348+K348+N348+Q348</f>
        <v>16838.07</v>
      </c>
      <c r="S348" s="14">
        <f>L348+M348+O348</f>
        <v>14482.69</v>
      </c>
      <c r="T348" s="14">
        <f>H348-R348</f>
        <v>79161.929999999993</v>
      </c>
    </row>
    <row r="349" spans="1:20" s="11" customFormat="1" ht="24.95" customHeight="1">
      <c r="A349" s="9">
        <v>286</v>
      </c>
      <c r="B349" s="12" t="s">
        <v>450</v>
      </c>
      <c r="C349" s="8" t="s">
        <v>144</v>
      </c>
      <c r="D349" s="9" t="s">
        <v>31</v>
      </c>
      <c r="E349" s="18" t="s">
        <v>35</v>
      </c>
      <c r="F349" s="13">
        <v>44958</v>
      </c>
      <c r="G349" s="13">
        <v>45139</v>
      </c>
      <c r="H349" s="14">
        <v>35000</v>
      </c>
      <c r="I349" s="14">
        <v>0</v>
      </c>
      <c r="J349" s="14">
        <v>0</v>
      </c>
      <c r="K349" s="14">
        <f>H349*2.87%</f>
        <v>1004.5</v>
      </c>
      <c r="L349" s="14">
        <f>H349*7.1%</f>
        <v>2485</v>
      </c>
      <c r="M349" s="36">
        <f t="shared" ref="M349" si="609">H349*1.15%</f>
        <v>402.5</v>
      </c>
      <c r="N349" s="14">
        <f>H349*3.04%</f>
        <v>1064</v>
      </c>
      <c r="O349" s="14">
        <f>H349*7.09%</f>
        <v>2481.5</v>
      </c>
      <c r="P349" s="14">
        <f>K349+L349+M349+N349+O349</f>
        <v>7437.5</v>
      </c>
      <c r="Q349" s="14">
        <f>J349</f>
        <v>0</v>
      </c>
      <c r="R349" s="14">
        <f>I349+K349+N349+Q349</f>
        <v>2068.5</v>
      </c>
      <c r="S349" s="14">
        <f>L349+M349+O349</f>
        <v>5369</v>
      </c>
      <c r="T349" s="14">
        <f>H349-R349</f>
        <v>32931.5</v>
      </c>
    </row>
    <row r="350" spans="1:20" s="57" customFormat="1" ht="24.95" customHeight="1">
      <c r="A350" s="24" t="s">
        <v>451</v>
      </c>
      <c r="B350" s="10"/>
      <c r="C350" s="10"/>
      <c r="D350" s="10"/>
      <c r="E350" s="10"/>
      <c r="F350" s="23"/>
      <c r="G350" s="23"/>
      <c r="H350" s="10"/>
      <c r="I350" s="10"/>
      <c r="J350" s="10"/>
      <c r="K350" s="10"/>
      <c r="L350" s="10"/>
      <c r="M350" s="33"/>
      <c r="N350" s="10"/>
      <c r="O350" s="10"/>
      <c r="P350" s="10"/>
      <c r="Q350" s="10"/>
      <c r="R350" s="10"/>
      <c r="S350" s="10"/>
      <c r="T350" s="10"/>
    </row>
    <row r="351" spans="1:20" s="16" customFormat="1" ht="24.95" customHeight="1">
      <c r="A351" s="9">
        <v>287</v>
      </c>
      <c r="B351" s="12" t="s">
        <v>452</v>
      </c>
      <c r="C351" s="8" t="s">
        <v>377</v>
      </c>
      <c r="D351" s="9" t="s">
        <v>31</v>
      </c>
      <c r="E351" s="18" t="s">
        <v>35</v>
      </c>
      <c r="F351" s="13">
        <v>45017</v>
      </c>
      <c r="G351" s="13">
        <v>45200</v>
      </c>
      <c r="H351" s="14">
        <v>72500</v>
      </c>
      <c r="I351" s="14">
        <v>5838.93</v>
      </c>
      <c r="J351" s="14">
        <v>0</v>
      </c>
      <c r="K351" s="14">
        <v>2080.75</v>
      </c>
      <c r="L351" s="14">
        <v>5147.5</v>
      </c>
      <c r="M351" s="66">
        <v>833.75</v>
      </c>
      <c r="N351" s="14">
        <v>2204</v>
      </c>
      <c r="O351" s="14">
        <v>5140.25</v>
      </c>
      <c r="P351" s="14">
        <f>K351+L351+M351+N351+O351</f>
        <v>15406.25</v>
      </c>
      <c r="Q351" s="14">
        <v>10896</v>
      </c>
      <c r="R351" s="14">
        <f>I351+K351+N351+Q351</f>
        <v>21019.68</v>
      </c>
      <c r="S351" s="14">
        <f>L351+M351+O351</f>
        <v>11121.5</v>
      </c>
      <c r="T351" s="14">
        <f>H351-R351</f>
        <v>51480.32</v>
      </c>
    </row>
    <row r="352" spans="1:20" s="57" customFormat="1" ht="24.95" customHeight="1">
      <c r="A352" s="24" t="s">
        <v>453</v>
      </c>
      <c r="B352" s="10"/>
      <c r="C352" s="10"/>
      <c r="D352" s="10"/>
      <c r="E352" s="10"/>
      <c r="F352" s="23"/>
      <c r="G352" s="23"/>
      <c r="H352" s="10"/>
      <c r="I352" s="10"/>
      <c r="J352" s="10"/>
      <c r="K352" s="10"/>
      <c r="L352" s="10"/>
      <c r="M352" s="33"/>
      <c r="N352" s="10"/>
      <c r="O352" s="10"/>
      <c r="P352" s="10"/>
      <c r="Q352" s="10"/>
      <c r="R352" s="10"/>
      <c r="S352" s="10"/>
      <c r="T352" s="10"/>
    </row>
    <row r="353" spans="1:20" s="11" customFormat="1" ht="24.95" customHeight="1">
      <c r="A353" s="9">
        <v>288</v>
      </c>
      <c r="B353" s="12" t="s">
        <v>454</v>
      </c>
      <c r="C353" s="8" t="s">
        <v>40</v>
      </c>
      <c r="D353" s="9" t="s">
        <v>31</v>
      </c>
      <c r="E353" s="18" t="s">
        <v>32</v>
      </c>
      <c r="F353" s="13">
        <v>44958</v>
      </c>
      <c r="G353" s="13">
        <v>45139</v>
      </c>
      <c r="H353" s="14">
        <v>140000</v>
      </c>
      <c r="I353" s="14">
        <v>21120.01</v>
      </c>
      <c r="J353" s="14">
        <v>0</v>
      </c>
      <c r="K353" s="14">
        <f>H353*2.87%</f>
        <v>4018</v>
      </c>
      <c r="L353" s="14">
        <f>H353*7.1%</f>
        <v>9940</v>
      </c>
      <c r="M353" s="66">
        <v>860.29</v>
      </c>
      <c r="N353" s="14">
        <f>H353*3.04%</f>
        <v>4256</v>
      </c>
      <c r="O353" s="14">
        <f>H353*7.09%</f>
        <v>9926</v>
      </c>
      <c r="P353" s="14">
        <f>K353+L353+M353+N353+O353</f>
        <v>29000.29</v>
      </c>
      <c r="Q353" s="14">
        <v>1577.45</v>
      </c>
      <c r="R353" s="14">
        <f>I353+K353+N353+Q353</f>
        <v>30971.46</v>
      </c>
      <c r="S353" s="14">
        <f>L353+M353+O353</f>
        <v>20726.29</v>
      </c>
      <c r="T353" s="14">
        <f>H353-R353</f>
        <v>109028.54</v>
      </c>
    </row>
    <row r="354" spans="1:20" s="16" customFormat="1" ht="24.95" customHeight="1">
      <c r="A354" s="9">
        <v>289</v>
      </c>
      <c r="B354" s="12" t="s">
        <v>455</v>
      </c>
      <c r="C354" s="8" t="s">
        <v>456</v>
      </c>
      <c r="D354" s="9" t="s">
        <v>31</v>
      </c>
      <c r="E354" s="18" t="s">
        <v>32</v>
      </c>
      <c r="F354" s="13">
        <v>44986</v>
      </c>
      <c r="G354" s="13">
        <v>45170</v>
      </c>
      <c r="H354" s="14">
        <v>65000</v>
      </c>
      <c r="I354" s="14">
        <v>4427.58</v>
      </c>
      <c r="J354" s="14">
        <v>0</v>
      </c>
      <c r="K354" s="14">
        <v>1865.5</v>
      </c>
      <c r="L354" s="14">
        <v>4615</v>
      </c>
      <c r="M354" s="36">
        <f t="shared" ref="M354:M358" si="610">H354*1.15%</f>
        <v>747.5</v>
      </c>
      <c r="N354" s="14">
        <v>1976</v>
      </c>
      <c r="O354" s="14">
        <f t="shared" ref="O354:O355" si="611">H354*7.09%</f>
        <v>4608.5</v>
      </c>
      <c r="P354" s="14">
        <f t="shared" ref="P354:P365" si="612">K354+L354+M354+N354+O354</f>
        <v>13812.5</v>
      </c>
      <c r="Q354" s="14">
        <v>19353.5</v>
      </c>
      <c r="R354" s="14">
        <f t="shared" ref="R354:R365" si="613">I354+K354+N354+Q354</f>
        <v>27622.58</v>
      </c>
      <c r="S354" s="14">
        <f t="shared" ref="S354:S365" si="614">L354+M354+O354</f>
        <v>9971</v>
      </c>
      <c r="T354" s="14">
        <f t="shared" ref="T354:T365" si="615">H354-R354</f>
        <v>37377.42</v>
      </c>
    </row>
    <row r="355" spans="1:20" s="16" customFormat="1" ht="24.95" customHeight="1">
      <c r="A355" s="9">
        <v>290</v>
      </c>
      <c r="B355" s="12" t="s">
        <v>457</v>
      </c>
      <c r="C355" s="8" t="s">
        <v>458</v>
      </c>
      <c r="D355" s="9" t="s">
        <v>31</v>
      </c>
      <c r="E355" s="9" t="s">
        <v>32</v>
      </c>
      <c r="F355" s="13">
        <v>45017</v>
      </c>
      <c r="G355" s="13">
        <v>45200</v>
      </c>
      <c r="H355" s="14">
        <v>48000</v>
      </c>
      <c r="I355" s="14">
        <v>1571.73</v>
      </c>
      <c r="J355" s="14">
        <v>0</v>
      </c>
      <c r="K355" s="14">
        <v>1377.6</v>
      </c>
      <c r="L355" s="14">
        <v>3408</v>
      </c>
      <c r="M355" s="36">
        <f t="shared" si="610"/>
        <v>552</v>
      </c>
      <c r="N355" s="14">
        <v>1459.2</v>
      </c>
      <c r="O355" s="14">
        <f t="shared" si="611"/>
        <v>3403.2</v>
      </c>
      <c r="P355" s="14">
        <f t="shared" si="612"/>
        <v>10200</v>
      </c>
      <c r="Q355" s="14">
        <v>10293.5</v>
      </c>
      <c r="R355" s="14">
        <f t="shared" si="613"/>
        <v>14702.03</v>
      </c>
      <c r="S355" s="14">
        <f t="shared" si="614"/>
        <v>7363.2</v>
      </c>
      <c r="T355" s="14">
        <f t="shared" si="615"/>
        <v>33297.97</v>
      </c>
    </row>
    <row r="356" spans="1:20" s="16" customFormat="1" ht="24.95" customHeight="1">
      <c r="A356" s="9">
        <v>291</v>
      </c>
      <c r="B356" s="12" t="s">
        <v>459</v>
      </c>
      <c r="C356" s="8" t="s">
        <v>460</v>
      </c>
      <c r="D356" s="9" t="s">
        <v>31</v>
      </c>
      <c r="E356" s="18" t="s">
        <v>32</v>
      </c>
      <c r="F356" s="13">
        <v>44986</v>
      </c>
      <c r="G356" s="13">
        <v>45170</v>
      </c>
      <c r="H356" s="14">
        <v>60000</v>
      </c>
      <c r="I356" s="14">
        <v>3486.68</v>
      </c>
      <c r="J356" s="14">
        <v>0</v>
      </c>
      <c r="K356" s="14">
        <f>H356*2.87%</f>
        <v>1722</v>
      </c>
      <c r="L356" s="14">
        <f>H356*7.1%</f>
        <v>4260</v>
      </c>
      <c r="M356" s="36">
        <f t="shared" si="610"/>
        <v>690</v>
      </c>
      <c r="N356" s="14">
        <f>H356*3.04%</f>
        <v>1824</v>
      </c>
      <c r="O356" s="14">
        <f t="shared" ref="O356:O357" si="616">H356*7.09%</f>
        <v>4254</v>
      </c>
      <c r="P356" s="14">
        <f t="shared" si="612"/>
        <v>12750</v>
      </c>
      <c r="Q356" s="14">
        <f t="shared" ref="Q356" si="617">J356</f>
        <v>0</v>
      </c>
      <c r="R356" s="14">
        <f t="shared" si="613"/>
        <v>7032.68</v>
      </c>
      <c r="S356" s="14">
        <f t="shared" si="614"/>
        <v>9204</v>
      </c>
      <c r="T356" s="14">
        <f t="shared" si="615"/>
        <v>52967.32</v>
      </c>
    </row>
    <row r="357" spans="1:20" s="16" customFormat="1" ht="24.95" customHeight="1">
      <c r="A357" s="9">
        <v>292</v>
      </c>
      <c r="B357" s="12" t="s">
        <v>461</v>
      </c>
      <c r="C357" s="8" t="s">
        <v>462</v>
      </c>
      <c r="D357" s="9" t="s">
        <v>31</v>
      </c>
      <c r="E357" s="18" t="s">
        <v>32</v>
      </c>
      <c r="F357" s="13">
        <v>44986</v>
      </c>
      <c r="G357" s="13">
        <v>45170</v>
      </c>
      <c r="H357" s="14">
        <v>43000</v>
      </c>
      <c r="I357" s="14">
        <v>866.06</v>
      </c>
      <c r="J357" s="14">
        <v>0</v>
      </c>
      <c r="K357" s="14">
        <v>1234.0999999999999</v>
      </c>
      <c r="L357" s="14">
        <v>3053</v>
      </c>
      <c r="M357" s="36">
        <f t="shared" si="610"/>
        <v>494.5</v>
      </c>
      <c r="N357" s="14">
        <v>1307.2</v>
      </c>
      <c r="O357" s="14">
        <f t="shared" si="616"/>
        <v>3048.7</v>
      </c>
      <c r="P357" s="14">
        <f t="shared" si="612"/>
        <v>9137.5</v>
      </c>
      <c r="Q357" s="14">
        <v>9046</v>
      </c>
      <c r="R357" s="14">
        <f t="shared" si="613"/>
        <v>12453.36</v>
      </c>
      <c r="S357" s="14">
        <f t="shared" si="614"/>
        <v>6596.2</v>
      </c>
      <c r="T357" s="14">
        <f t="shared" si="615"/>
        <v>30546.639999999999</v>
      </c>
    </row>
    <row r="358" spans="1:20" s="16" customFormat="1" ht="24.95" customHeight="1">
      <c r="A358" s="9">
        <v>293</v>
      </c>
      <c r="B358" s="12" t="s">
        <v>463</v>
      </c>
      <c r="C358" s="8" t="s">
        <v>460</v>
      </c>
      <c r="D358" s="9" t="s">
        <v>31</v>
      </c>
      <c r="E358" s="18" t="s">
        <v>32</v>
      </c>
      <c r="F358" s="13">
        <v>44896</v>
      </c>
      <c r="G358" s="13">
        <v>45078</v>
      </c>
      <c r="H358" s="14">
        <v>55000</v>
      </c>
      <c r="I358" s="15">
        <v>2559.6799999999998</v>
      </c>
      <c r="J358" s="14">
        <v>0</v>
      </c>
      <c r="K358" s="15">
        <v>1578.5</v>
      </c>
      <c r="L358" s="14">
        <v>3905</v>
      </c>
      <c r="M358" s="36">
        <f t="shared" si="610"/>
        <v>632.5</v>
      </c>
      <c r="N358" s="15">
        <v>1672</v>
      </c>
      <c r="O358" s="14">
        <f>H358*7.09%</f>
        <v>3899.5</v>
      </c>
      <c r="P358" s="14">
        <f t="shared" si="612"/>
        <v>11687.5</v>
      </c>
      <c r="Q358" s="14">
        <v>0</v>
      </c>
      <c r="R358" s="14">
        <f t="shared" si="613"/>
        <v>5810.18</v>
      </c>
      <c r="S358" s="14">
        <f t="shared" si="614"/>
        <v>8437</v>
      </c>
      <c r="T358" s="14">
        <f t="shared" si="615"/>
        <v>49189.82</v>
      </c>
    </row>
    <row r="359" spans="1:20" s="16" customFormat="1" ht="24.95" customHeight="1">
      <c r="A359" s="9">
        <v>294</v>
      </c>
      <c r="B359" s="12" t="s">
        <v>464</v>
      </c>
      <c r="C359" s="56" t="s">
        <v>465</v>
      </c>
      <c r="D359" s="9" t="s">
        <v>31</v>
      </c>
      <c r="E359" s="18" t="s">
        <v>32</v>
      </c>
      <c r="F359" s="13">
        <v>44927</v>
      </c>
      <c r="G359" s="13">
        <v>45108</v>
      </c>
      <c r="H359" s="14">
        <v>90000</v>
      </c>
      <c r="I359" s="14">
        <v>9753.1200000000008</v>
      </c>
      <c r="J359" s="14">
        <v>0</v>
      </c>
      <c r="K359" s="14">
        <v>2583</v>
      </c>
      <c r="L359" s="14">
        <v>6390</v>
      </c>
      <c r="M359" s="66">
        <v>860.29</v>
      </c>
      <c r="N359" s="14">
        <v>2736</v>
      </c>
      <c r="O359" s="14">
        <v>6381</v>
      </c>
      <c r="P359" s="14">
        <f t="shared" ref="P359" si="618">K359+L359+M359+N359+O359</f>
        <v>18950.29</v>
      </c>
      <c r="Q359" s="14">
        <v>0</v>
      </c>
      <c r="R359" s="14">
        <f t="shared" ref="R359" si="619">I359+K359+N359+Q359</f>
        <v>15072.12</v>
      </c>
      <c r="S359" s="14">
        <f t="shared" ref="S359" si="620">L359+M359+O359</f>
        <v>13631.29</v>
      </c>
      <c r="T359" s="14">
        <f t="shared" ref="T359" si="621">H359-R359</f>
        <v>74927.88</v>
      </c>
    </row>
    <row r="360" spans="1:20" s="16" customFormat="1" ht="24.95" customHeight="1">
      <c r="A360" s="9">
        <v>295</v>
      </c>
      <c r="B360" s="12" t="s">
        <v>466</v>
      </c>
      <c r="C360" s="56" t="s">
        <v>467</v>
      </c>
      <c r="D360" s="9" t="s">
        <v>31</v>
      </c>
      <c r="E360" s="18" t="s">
        <v>35</v>
      </c>
      <c r="F360" s="13">
        <v>44909</v>
      </c>
      <c r="G360" s="13">
        <v>45091</v>
      </c>
      <c r="H360" s="14">
        <v>90000</v>
      </c>
      <c r="I360" s="14">
        <v>9753.1200000000008</v>
      </c>
      <c r="J360" s="14">
        <v>0</v>
      </c>
      <c r="K360" s="14">
        <v>2583</v>
      </c>
      <c r="L360" s="14">
        <v>6390</v>
      </c>
      <c r="M360" s="66">
        <v>860.29</v>
      </c>
      <c r="N360" s="14">
        <v>2736</v>
      </c>
      <c r="O360" s="14">
        <v>6381</v>
      </c>
      <c r="P360" s="14">
        <f t="shared" si="612"/>
        <v>18950.29</v>
      </c>
      <c r="Q360" s="14">
        <v>0</v>
      </c>
      <c r="R360" s="14">
        <f t="shared" si="613"/>
        <v>15072.12</v>
      </c>
      <c r="S360" s="14">
        <f t="shared" si="614"/>
        <v>13631.29</v>
      </c>
      <c r="T360" s="14">
        <f t="shared" si="615"/>
        <v>74927.88</v>
      </c>
    </row>
    <row r="361" spans="1:20" s="16" customFormat="1" ht="24.95" customHeight="1">
      <c r="A361" s="9">
        <v>296</v>
      </c>
      <c r="B361" s="12" t="s">
        <v>468</v>
      </c>
      <c r="C361" s="8" t="s">
        <v>460</v>
      </c>
      <c r="D361" s="9" t="s">
        <v>31</v>
      </c>
      <c r="E361" s="18" t="s">
        <v>32</v>
      </c>
      <c r="F361" s="13">
        <v>44944</v>
      </c>
      <c r="G361" s="13">
        <v>45125</v>
      </c>
      <c r="H361" s="14">
        <v>60000</v>
      </c>
      <c r="I361" s="14">
        <v>3486.68</v>
      </c>
      <c r="J361" s="14">
        <v>0</v>
      </c>
      <c r="K361" s="14">
        <f>H361*2.87%</f>
        <v>1722</v>
      </c>
      <c r="L361" s="14">
        <f>H361*7.1%</f>
        <v>4260</v>
      </c>
      <c r="M361" s="36">
        <f t="shared" ref="M361:M365" si="622">H361*1.15%</f>
        <v>690</v>
      </c>
      <c r="N361" s="14">
        <f>H361*3.04%</f>
        <v>1824</v>
      </c>
      <c r="O361" s="14">
        <f t="shared" ref="O361:O362" si="623">H361*7.09%</f>
        <v>4254</v>
      </c>
      <c r="P361" s="14">
        <f t="shared" ref="P361:P362" si="624">K361+L361+M361+N361+O361</f>
        <v>12750</v>
      </c>
      <c r="Q361" s="14">
        <f t="shared" ref="Q361" si="625">J361</f>
        <v>0</v>
      </c>
      <c r="R361" s="14">
        <f t="shared" ref="R361:R362" si="626">I361+K361+N361+Q361</f>
        <v>7032.68</v>
      </c>
      <c r="S361" s="14">
        <f t="shared" ref="S361:S362" si="627">L361+M361+O361</f>
        <v>9204</v>
      </c>
      <c r="T361" s="14">
        <f t="shared" ref="T361" si="628">H361-R361</f>
        <v>52967.32</v>
      </c>
    </row>
    <row r="362" spans="1:20" s="16" customFormat="1" ht="24.95" customHeight="1">
      <c r="A362" s="9">
        <v>297</v>
      </c>
      <c r="B362" s="12" t="s">
        <v>469</v>
      </c>
      <c r="C362" s="8" t="s">
        <v>460</v>
      </c>
      <c r="D362" s="9" t="s">
        <v>31</v>
      </c>
      <c r="E362" s="18" t="s">
        <v>35</v>
      </c>
      <c r="F362" s="13">
        <v>44958</v>
      </c>
      <c r="G362" s="13">
        <v>45139</v>
      </c>
      <c r="H362" s="14">
        <v>50000</v>
      </c>
      <c r="I362" s="14">
        <v>1854</v>
      </c>
      <c r="J362" s="14">
        <v>0</v>
      </c>
      <c r="K362" s="14">
        <v>1435</v>
      </c>
      <c r="L362" s="14">
        <v>3550</v>
      </c>
      <c r="M362" s="36">
        <f t="shared" si="622"/>
        <v>575</v>
      </c>
      <c r="N362" s="14">
        <v>1520</v>
      </c>
      <c r="O362" s="14">
        <f t="shared" si="623"/>
        <v>3545</v>
      </c>
      <c r="P362" s="14">
        <f t="shared" si="624"/>
        <v>10625</v>
      </c>
      <c r="Q362" s="14">
        <v>14046</v>
      </c>
      <c r="R362" s="14">
        <f t="shared" si="626"/>
        <v>18855</v>
      </c>
      <c r="S362" s="14">
        <f t="shared" si="627"/>
        <v>7670</v>
      </c>
      <c r="T362" s="14">
        <f>H362-R362</f>
        <v>31145</v>
      </c>
    </row>
    <row r="363" spans="1:20" s="16" customFormat="1" ht="24.95" customHeight="1">
      <c r="A363" s="9">
        <v>298</v>
      </c>
      <c r="B363" s="12" t="s">
        <v>470</v>
      </c>
      <c r="C363" s="56" t="s">
        <v>126</v>
      </c>
      <c r="D363" s="9" t="s">
        <v>31</v>
      </c>
      <c r="E363" s="18" t="s">
        <v>32</v>
      </c>
      <c r="F363" s="13">
        <v>45047</v>
      </c>
      <c r="G363" s="13">
        <v>45231</v>
      </c>
      <c r="H363" s="14">
        <v>50000</v>
      </c>
      <c r="I363" s="14">
        <v>1854</v>
      </c>
      <c r="J363" s="14">
        <v>0</v>
      </c>
      <c r="K363" s="14">
        <v>1435</v>
      </c>
      <c r="L363" s="14">
        <v>3550</v>
      </c>
      <c r="M363" s="36">
        <f t="shared" si="622"/>
        <v>575</v>
      </c>
      <c r="N363" s="14">
        <v>1520</v>
      </c>
      <c r="O363" s="14">
        <f t="shared" ref="O363:O364" si="629">H363*7.09%</f>
        <v>3545</v>
      </c>
      <c r="P363" s="14">
        <f t="shared" ref="P363:P364" si="630">K363+L363+M363+N363+O363</f>
        <v>10625</v>
      </c>
      <c r="Q363" s="14">
        <f t="shared" ref="Q363:Q364" si="631">J363</f>
        <v>0</v>
      </c>
      <c r="R363" s="14">
        <f t="shared" ref="R363:R364" si="632">I363+K363+N363+Q363</f>
        <v>4809</v>
      </c>
      <c r="S363" s="14">
        <f t="shared" ref="S363:S364" si="633">L363+M363+O363</f>
        <v>7670</v>
      </c>
      <c r="T363" s="14">
        <f>H363-R363</f>
        <v>45191</v>
      </c>
    </row>
    <row r="364" spans="1:20" s="16" customFormat="1" ht="24.95" customHeight="1">
      <c r="A364" s="9">
        <v>299</v>
      </c>
      <c r="B364" s="12" t="s">
        <v>471</v>
      </c>
      <c r="C364" s="56" t="s">
        <v>126</v>
      </c>
      <c r="D364" s="9" t="s">
        <v>31</v>
      </c>
      <c r="E364" s="18" t="s">
        <v>35</v>
      </c>
      <c r="F364" s="13">
        <v>44907</v>
      </c>
      <c r="G364" s="13">
        <v>45089</v>
      </c>
      <c r="H364" s="14">
        <v>60000</v>
      </c>
      <c r="I364" s="14">
        <v>3486.68</v>
      </c>
      <c r="J364" s="14">
        <v>0</v>
      </c>
      <c r="K364" s="14">
        <f>H364*2.87%</f>
        <v>1722</v>
      </c>
      <c r="L364" s="14">
        <f>H364*7.1%</f>
        <v>4260</v>
      </c>
      <c r="M364" s="36">
        <f t="shared" si="622"/>
        <v>690</v>
      </c>
      <c r="N364" s="14">
        <f>H364*3.04%</f>
        <v>1824</v>
      </c>
      <c r="O364" s="14">
        <f t="shared" si="629"/>
        <v>4254</v>
      </c>
      <c r="P364" s="14">
        <f t="shared" si="630"/>
        <v>12750</v>
      </c>
      <c r="Q364" s="14">
        <f t="shared" si="631"/>
        <v>0</v>
      </c>
      <c r="R364" s="14">
        <f t="shared" si="632"/>
        <v>7032.68</v>
      </c>
      <c r="S364" s="14">
        <f t="shared" si="633"/>
        <v>9204</v>
      </c>
      <c r="T364" s="14">
        <f t="shared" ref="T364" si="634">H364-R364</f>
        <v>52967.32</v>
      </c>
    </row>
    <row r="365" spans="1:20" s="16" customFormat="1" ht="24.95" customHeight="1">
      <c r="A365" s="9">
        <v>300</v>
      </c>
      <c r="B365" s="12" t="s">
        <v>472</v>
      </c>
      <c r="C365" s="8" t="s">
        <v>473</v>
      </c>
      <c r="D365" s="9" t="s">
        <v>31</v>
      </c>
      <c r="E365" s="18" t="s">
        <v>35</v>
      </c>
      <c r="F365" s="13">
        <v>45017</v>
      </c>
      <c r="G365" s="13">
        <v>45200</v>
      </c>
      <c r="H365" s="14">
        <v>35000</v>
      </c>
      <c r="I365" s="14">
        <v>0</v>
      </c>
      <c r="J365" s="14">
        <v>0</v>
      </c>
      <c r="K365" s="14">
        <v>1004.5</v>
      </c>
      <c r="L365" s="14">
        <v>2485</v>
      </c>
      <c r="M365" s="36">
        <f t="shared" si="622"/>
        <v>402.5</v>
      </c>
      <c r="N365" s="14">
        <v>1064</v>
      </c>
      <c r="O365" s="14">
        <f>H365*7.09%</f>
        <v>2481.5</v>
      </c>
      <c r="P365" s="14">
        <f t="shared" si="612"/>
        <v>7437.5</v>
      </c>
      <c r="Q365" s="14">
        <v>10308.5</v>
      </c>
      <c r="R365" s="14">
        <f t="shared" si="613"/>
        <v>12377</v>
      </c>
      <c r="S365" s="14">
        <f t="shared" si="614"/>
        <v>5369</v>
      </c>
      <c r="T365" s="14">
        <f t="shared" si="615"/>
        <v>22623</v>
      </c>
    </row>
    <row r="366" spans="1:20" s="57" customFormat="1" ht="24.95" customHeight="1">
      <c r="A366" s="24" t="s">
        <v>474</v>
      </c>
      <c r="B366" s="10"/>
      <c r="C366" s="10"/>
      <c r="D366" s="10"/>
      <c r="E366" s="10"/>
      <c r="F366" s="23"/>
      <c r="G366" s="23"/>
      <c r="H366" s="10"/>
      <c r="I366" s="10"/>
      <c r="J366" s="10"/>
      <c r="K366" s="10"/>
      <c r="L366" s="10"/>
      <c r="M366" s="33"/>
      <c r="N366" s="10"/>
      <c r="O366" s="10"/>
      <c r="P366" s="10"/>
      <c r="Q366" s="10"/>
      <c r="R366" s="10"/>
      <c r="S366" s="10"/>
      <c r="T366" s="10"/>
    </row>
    <row r="367" spans="1:20" s="11" customFormat="1" ht="24.95" customHeight="1">
      <c r="A367" s="9">
        <v>301</v>
      </c>
      <c r="B367" s="12" t="s">
        <v>475</v>
      </c>
      <c r="C367" s="8" t="s">
        <v>40</v>
      </c>
      <c r="D367" s="9" t="s">
        <v>31</v>
      </c>
      <c r="E367" s="9" t="s">
        <v>32</v>
      </c>
      <c r="F367" s="13">
        <v>44958</v>
      </c>
      <c r="G367" s="13">
        <v>45139</v>
      </c>
      <c r="H367" s="14">
        <v>110000</v>
      </c>
      <c r="I367" s="14">
        <v>0</v>
      </c>
      <c r="J367" s="14">
        <v>0</v>
      </c>
      <c r="K367" s="14">
        <v>3157</v>
      </c>
      <c r="L367" s="14">
        <v>7810</v>
      </c>
      <c r="M367" s="66">
        <v>860.29</v>
      </c>
      <c r="N367" s="14">
        <v>3344</v>
      </c>
      <c r="O367" s="14">
        <v>7799</v>
      </c>
      <c r="P367" s="14">
        <f>K367+L367+M367+N367+O367</f>
        <v>22970.29</v>
      </c>
      <c r="Q367" s="14">
        <f>J367</f>
        <v>0</v>
      </c>
      <c r="R367" s="14">
        <f>I367+K367+N367+Q367</f>
        <v>6501</v>
      </c>
      <c r="S367" s="14">
        <f>L367+M367+O367</f>
        <v>16469.29</v>
      </c>
      <c r="T367" s="14">
        <f>H367-R367</f>
        <v>103499</v>
      </c>
    </row>
    <row r="368" spans="1:20" s="11" customFormat="1" ht="24.95" customHeight="1">
      <c r="A368" s="24" t="s">
        <v>476</v>
      </c>
      <c r="B368" s="10"/>
      <c r="C368" s="10"/>
      <c r="D368" s="10"/>
      <c r="E368" s="10"/>
      <c r="F368" s="23"/>
      <c r="G368" s="23"/>
      <c r="H368" s="10"/>
      <c r="I368" s="10"/>
      <c r="J368" s="10"/>
      <c r="K368" s="10"/>
      <c r="L368" s="10"/>
      <c r="M368" s="33"/>
      <c r="N368" s="10"/>
      <c r="O368" s="10"/>
      <c r="P368" s="10"/>
      <c r="Q368" s="10"/>
      <c r="R368" s="10"/>
      <c r="S368" s="10"/>
      <c r="T368" s="10"/>
    </row>
    <row r="369" spans="1:20" s="11" customFormat="1" ht="24.95" customHeight="1">
      <c r="A369" s="67">
        <v>302</v>
      </c>
      <c r="B369" s="59" t="s">
        <v>477</v>
      </c>
      <c r="C369" s="60" t="s">
        <v>40</v>
      </c>
      <c r="D369" s="61" t="s">
        <v>31</v>
      </c>
      <c r="E369" s="64" t="s">
        <v>35</v>
      </c>
      <c r="F369" s="62">
        <v>44986</v>
      </c>
      <c r="G369" s="62">
        <v>45170</v>
      </c>
      <c r="H369" s="63">
        <v>115000</v>
      </c>
      <c r="I369" s="63">
        <v>15633.74</v>
      </c>
      <c r="J369" s="63">
        <v>0</v>
      </c>
      <c r="K369" s="63">
        <v>3300.5</v>
      </c>
      <c r="L369" s="65">
        <v>8165</v>
      </c>
      <c r="M369" s="66">
        <v>860.29</v>
      </c>
      <c r="N369" s="63">
        <v>3496</v>
      </c>
      <c r="O369" s="63">
        <v>8153.5</v>
      </c>
      <c r="P369" s="63">
        <f>K369+L369+M369+N369+O369</f>
        <v>23975.29</v>
      </c>
      <c r="Q369" s="63">
        <f>J369</f>
        <v>0</v>
      </c>
      <c r="R369" s="63">
        <f>I369+K369+N369+Q369</f>
        <v>22430.240000000002</v>
      </c>
      <c r="S369" s="63">
        <f>L369+M369+O369</f>
        <v>17178.79</v>
      </c>
      <c r="T369" s="63">
        <f>H369-R369</f>
        <v>92569.76</v>
      </c>
    </row>
    <row r="370" spans="1:20" s="57" customFormat="1" ht="24" customHeight="1">
      <c r="A370" s="24" t="s">
        <v>478</v>
      </c>
      <c r="B370" s="10"/>
      <c r="C370" s="10"/>
      <c r="D370" s="10"/>
      <c r="E370" s="10"/>
      <c r="F370" s="23"/>
      <c r="G370" s="23"/>
      <c r="H370" s="10"/>
      <c r="I370" s="10"/>
      <c r="J370" s="10"/>
      <c r="K370" s="10"/>
      <c r="L370" s="10"/>
      <c r="M370" s="33"/>
      <c r="N370" s="10"/>
      <c r="O370" s="10"/>
      <c r="P370" s="10"/>
      <c r="Q370" s="10"/>
      <c r="R370" s="10"/>
      <c r="S370" s="10"/>
      <c r="T370" s="10"/>
    </row>
    <row r="371" spans="1:20" s="16" customFormat="1" ht="24.95" customHeight="1">
      <c r="A371" s="9">
        <v>303</v>
      </c>
      <c r="B371" s="12" t="s">
        <v>479</v>
      </c>
      <c r="C371" s="8" t="s">
        <v>232</v>
      </c>
      <c r="D371" s="9" t="s">
        <v>31</v>
      </c>
      <c r="E371" s="18" t="s">
        <v>35</v>
      </c>
      <c r="F371" s="13">
        <v>44958</v>
      </c>
      <c r="G371" s="13">
        <v>45139</v>
      </c>
      <c r="H371" s="14">
        <v>90000</v>
      </c>
      <c r="I371" s="14">
        <v>9753.1200000000008</v>
      </c>
      <c r="J371" s="14">
        <v>0</v>
      </c>
      <c r="K371" s="14">
        <v>2583</v>
      </c>
      <c r="L371" s="14">
        <v>6390</v>
      </c>
      <c r="M371" s="66">
        <v>860.29</v>
      </c>
      <c r="N371" s="14">
        <v>2736</v>
      </c>
      <c r="O371" s="14">
        <v>6381</v>
      </c>
      <c r="P371" s="14">
        <f>K371+L371+M371+N371+O371</f>
        <v>18950.29</v>
      </c>
      <c r="Q371" s="14">
        <v>6467.88</v>
      </c>
      <c r="R371" s="14">
        <f>I371+K371+N371+Q371</f>
        <v>21540</v>
      </c>
      <c r="S371" s="14">
        <f>L371+M371+O371</f>
        <v>13631.29</v>
      </c>
      <c r="T371" s="14">
        <f>H371-R371</f>
        <v>68460</v>
      </c>
    </row>
    <row r="372" spans="1:20" s="58" customFormat="1" ht="24.95" customHeight="1">
      <c r="A372" s="24" t="s">
        <v>480</v>
      </c>
      <c r="B372" s="10"/>
      <c r="C372" s="10"/>
      <c r="D372" s="10"/>
      <c r="E372" s="10"/>
      <c r="F372" s="23"/>
      <c r="G372" s="23"/>
      <c r="H372" s="10"/>
      <c r="I372" s="10"/>
      <c r="J372" s="10"/>
      <c r="K372" s="10"/>
      <c r="L372" s="10"/>
      <c r="M372" s="33"/>
      <c r="N372" s="10"/>
      <c r="O372" s="10"/>
      <c r="P372" s="10"/>
      <c r="Q372" s="10"/>
      <c r="R372" s="10"/>
      <c r="S372" s="10"/>
      <c r="T372" s="10"/>
    </row>
    <row r="373" spans="1:20" s="16" customFormat="1" ht="24.95" customHeight="1">
      <c r="A373" s="9">
        <v>304</v>
      </c>
      <c r="B373" s="12" t="s">
        <v>481</v>
      </c>
      <c r="C373" s="8" t="s">
        <v>482</v>
      </c>
      <c r="D373" s="9" t="s">
        <v>31</v>
      </c>
      <c r="E373" s="18" t="s">
        <v>32</v>
      </c>
      <c r="F373" s="13">
        <v>44927</v>
      </c>
      <c r="G373" s="13">
        <v>45108</v>
      </c>
      <c r="H373" s="14">
        <v>140000</v>
      </c>
      <c r="I373" s="14">
        <v>21514.37</v>
      </c>
      <c r="J373" s="14">
        <v>0</v>
      </c>
      <c r="K373" s="14">
        <f>H373*2.87%</f>
        <v>4018</v>
      </c>
      <c r="L373" s="14">
        <f>H373*7.1%</f>
        <v>9940</v>
      </c>
      <c r="M373" s="66">
        <v>860.29</v>
      </c>
      <c r="N373" s="14">
        <f>H373*3.04%</f>
        <v>4256</v>
      </c>
      <c r="O373" s="14">
        <f>H373*7.09%</f>
        <v>9926</v>
      </c>
      <c r="P373" s="14">
        <f>K373+L373+M373+N373+O373</f>
        <v>29000.29</v>
      </c>
      <c r="Q373" s="14">
        <v>0</v>
      </c>
      <c r="R373" s="14">
        <f>I373+K373+N373+Q373</f>
        <v>29788.37</v>
      </c>
      <c r="S373" s="14">
        <f>L373+M373+O373</f>
        <v>20726.29</v>
      </c>
      <c r="T373" s="14">
        <f>H373-R373</f>
        <v>110211.63</v>
      </c>
    </row>
    <row r="374" spans="1:20" s="57" customFormat="1" ht="24.95" customHeight="1">
      <c r="A374" s="24" t="s">
        <v>483</v>
      </c>
      <c r="B374" s="10"/>
      <c r="C374" s="10"/>
      <c r="D374" s="10"/>
      <c r="E374" s="10"/>
      <c r="F374" s="23"/>
      <c r="G374" s="23"/>
      <c r="H374" s="10"/>
      <c r="I374" s="10"/>
      <c r="J374" s="10"/>
      <c r="K374" s="10"/>
      <c r="L374" s="10"/>
      <c r="M374" s="33"/>
      <c r="N374" s="10"/>
      <c r="O374" s="10"/>
      <c r="P374" s="10"/>
      <c r="Q374" s="10"/>
      <c r="R374" s="10"/>
      <c r="S374" s="10"/>
      <c r="T374" s="10"/>
    </row>
    <row r="375" spans="1:20" s="11" customFormat="1" ht="24.95" customHeight="1">
      <c r="A375" s="9">
        <v>305</v>
      </c>
      <c r="B375" s="12" t="s">
        <v>484</v>
      </c>
      <c r="C375" s="8" t="s">
        <v>232</v>
      </c>
      <c r="D375" s="9" t="s">
        <v>31</v>
      </c>
      <c r="E375" s="18" t="s">
        <v>32</v>
      </c>
      <c r="F375" s="13">
        <v>44938</v>
      </c>
      <c r="G375" s="13">
        <v>45119</v>
      </c>
      <c r="H375" s="14">
        <v>131000</v>
      </c>
      <c r="I375" s="14">
        <v>19397.34</v>
      </c>
      <c r="J375" s="14">
        <v>0</v>
      </c>
      <c r="K375" s="14">
        <v>3759.7</v>
      </c>
      <c r="L375" s="14">
        <v>9301</v>
      </c>
      <c r="M375" s="66">
        <v>860.29</v>
      </c>
      <c r="N375" s="14">
        <v>3982.4</v>
      </c>
      <c r="O375" s="14">
        <v>9287.9</v>
      </c>
      <c r="P375" s="14">
        <f>K375+L375+M375+N375+O375</f>
        <v>27191.29</v>
      </c>
      <c r="Q375" s="14">
        <f>J375</f>
        <v>0</v>
      </c>
      <c r="R375" s="14">
        <f>I375+K375+N375+Q375</f>
        <v>27139.439999999999</v>
      </c>
      <c r="S375" s="14">
        <f>L375+M375+O375</f>
        <v>19449.189999999999</v>
      </c>
      <c r="T375" s="14">
        <f>H375-R375</f>
        <v>103860.56</v>
      </c>
    </row>
    <row r="376" spans="1:20" s="16" customFormat="1" ht="24.95" customHeight="1">
      <c r="A376" s="9">
        <v>306</v>
      </c>
      <c r="B376" s="12" t="s">
        <v>485</v>
      </c>
      <c r="C376" s="8" t="s">
        <v>340</v>
      </c>
      <c r="D376" s="9" t="s">
        <v>31</v>
      </c>
      <c r="E376" s="18" t="s">
        <v>32</v>
      </c>
      <c r="F376" s="13">
        <v>45032</v>
      </c>
      <c r="G376" s="13">
        <v>45215</v>
      </c>
      <c r="H376" s="14">
        <v>65000</v>
      </c>
      <c r="I376" s="14">
        <v>4427.58</v>
      </c>
      <c r="J376" s="14">
        <v>0</v>
      </c>
      <c r="K376" s="14">
        <v>1865.5</v>
      </c>
      <c r="L376" s="14">
        <v>4615</v>
      </c>
      <c r="M376" s="36">
        <f t="shared" ref="M376" si="635">H376*1.15%</f>
        <v>747.5</v>
      </c>
      <c r="N376" s="14">
        <v>1976</v>
      </c>
      <c r="O376" s="14">
        <f t="shared" ref="O376:O390" si="636">H376*7.09%</f>
        <v>4608.5</v>
      </c>
      <c r="P376" s="14">
        <f t="shared" ref="P376:P390" si="637">K376+L376+M376+N376+O376</f>
        <v>13812.5</v>
      </c>
      <c r="Q376" s="14">
        <f t="shared" ref="Q376:Q449" si="638">J376</f>
        <v>0</v>
      </c>
      <c r="R376" s="14">
        <f t="shared" ref="R376:R390" si="639">I376+K376+N376+Q376</f>
        <v>8269.08</v>
      </c>
      <c r="S376" s="14">
        <f t="shared" ref="S376:S390" si="640">L376+M376+O376</f>
        <v>9971</v>
      </c>
      <c r="T376" s="14">
        <f t="shared" ref="T376:T390" si="641">H376-R376</f>
        <v>56730.92</v>
      </c>
    </row>
    <row r="377" spans="1:20" s="16" customFormat="1" ht="24.95" customHeight="1">
      <c r="A377" s="9">
        <v>307</v>
      </c>
      <c r="B377" s="12" t="s">
        <v>486</v>
      </c>
      <c r="C377" s="8" t="s">
        <v>487</v>
      </c>
      <c r="D377" s="9" t="s">
        <v>31</v>
      </c>
      <c r="E377" s="18" t="s">
        <v>32</v>
      </c>
      <c r="F377" s="13">
        <v>45049</v>
      </c>
      <c r="G377" s="13">
        <v>45233</v>
      </c>
      <c r="H377" s="14">
        <v>90000</v>
      </c>
      <c r="I377" s="14">
        <v>9753.1200000000008</v>
      </c>
      <c r="J377" s="14">
        <v>0</v>
      </c>
      <c r="K377" s="14">
        <f>H377*2.87%</f>
        <v>2583</v>
      </c>
      <c r="L377" s="14">
        <f>H377*7.1%</f>
        <v>6390</v>
      </c>
      <c r="M377" s="66">
        <v>860.29</v>
      </c>
      <c r="N377" s="14">
        <f>H377*3.04%</f>
        <v>2736</v>
      </c>
      <c r="O377" s="14">
        <f>H377*7.09%</f>
        <v>6381</v>
      </c>
      <c r="P377" s="14">
        <f t="shared" si="637"/>
        <v>18950.29</v>
      </c>
      <c r="Q377" s="14">
        <f t="shared" si="638"/>
        <v>0</v>
      </c>
      <c r="R377" s="14">
        <f t="shared" si="639"/>
        <v>15072.12</v>
      </c>
      <c r="S377" s="14">
        <f t="shared" si="640"/>
        <v>13631.29</v>
      </c>
      <c r="T377" s="14">
        <f t="shared" si="641"/>
        <v>74927.88</v>
      </c>
    </row>
    <row r="378" spans="1:20" s="16" customFormat="1" ht="24.95" customHeight="1">
      <c r="A378" s="9">
        <v>308</v>
      </c>
      <c r="B378" s="12" t="s">
        <v>488</v>
      </c>
      <c r="C378" s="8" t="s">
        <v>66</v>
      </c>
      <c r="D378" s="9" t="s">
        <v>31</v>
      </c>
      <c r="E378" s="18" t="s">
        <v>32</v>
      </c>
      <c r="F378" s="13">
        <v>45032</v>
      </c>
      <c r="G378" s="13">
        <v>45215</v>
      </c>
      <c r="H378" s="14">
        <v>60000</v>
      </c>
      <c r="I378" s="14">
        <v>2855.7</v>
      </c>
      <c r="J378" s="14">
        <v>0</v>
      </c>
      <c r="K378" s="14">
        <v>1722</v>
      </c>
      <c r="L378" s="14">
        <v>4260</v>
      </c>
      <c r="M378" s="36">
        <f t="shared" ref="M378:M390" si="642">H378*1.15%</f>
        <v>690</v>
      </c>
      <c r="N378" s="14">
        <v>1824</v>
      </c>
      <c r="O378" s="14">
        <f t="shared" si="636"/>
        <v>4254</v>
      </c>
      <c r="P378" s="14">
        <f t="shared" si="637"/>
        <v>12750</v>
      </c>
      <c r="Q378" s="14">
        <v>3154.9</v>
      </c>
      <c r="R378" s="14">
        <f t="shared" si="639"/>
        <v>9556.6</v>
      </c>
      <c r="S378" s="14">
        <f t="shared" si="640"/>
        <v>9204</v>
      </c>
      <c r="T378" s="14">
        <f t="shared" si="641"/>
        <v>50443.4</v>
      </c>
    </row>
    <row r="379" spans="1:20" s="16" customFormat="1" ht="24.95" customHeight="1">
      <c r="A379" s="9">
        <v>309</v>
      </c>
      <c r="B379" s="12" t="s">
        <v>489</v>
      </c>
      <c r="C379" s="8" t="s">
        <v>343</v>
      </c>
      <c r="D379" s="9" t="s">
        <v>31</v>
      </c>
      <c r="E379" s="18" t="s">
        <v>32</v>
      </c>
      <c r="F379" s="13">
        <v>45017</v>
      </c>
      <c r="G379" s="13">
        <v>45200</v>
      </c>
      <c r="H379" s="14">
        <v>60000</v>
      </c>
      <c r="I379" s="14">
        <v>3486.68</v>
      </c>
      <c r="J379" s="14">
        <v>0</v>
      </c>
      <c r="K379" s="14">
        <v>1722</v>
      </c>
      <c r="L379" s="14">
        <v>4260</v>
      </c>
      <c r="M379" s="36">
        <f t="shared" si="642"/>
        <v>690</v>
      </c>
      <c r="N379" s="14">
        <v>1824</v>
      </c>
      <c r="O379" s="14">
        <f t="shared" si="636"/>
        <v>4254</v>
      </c>
      <c r="P379" s="14">
        <f t="shared" si="637"/>
        <v>12750</v>
      </c>
      <c r="Q379" s="14">
        <f t="shared" si="638"/>
        <v>0</v>
      </c>
      <c r="R379" s="14">
        <f t="shared" si="639"/>
        <v>7032.68</v>
      </c>
      <c r="S379" s="14">
        <f t="shared" si="640"/>
        <v>9204</v>
      </c>
      <c r="T379" s="14">
        <f t="shared" si="641"/>
        <v>52967.32</v>
      </c>
    </row>
    <row r="380" spans="1:20" s="16" customFormat="1" ht="24.95" customHeight="1">
      <c r="A380" s="9">
        <v>310</v>
      </c>
      <c r="B380" s="12" t="s">
        <v>490</v>
      </c>
      <c r="C380" s="8" t="s">
        <v>343</v>
      </c>
      <c r="D380" s="9" t="s">
        <v>31</v>
      </c>
      <c r="E380" s="18" t="s">
        <v>32</v>
      </c>
      <c r="F380" s="13">
        <v>44986</v>
      </c>
      <c r="G380" s="13">
        <v>45170</v>
      </c>
      <c r="H380" s="15">
        <v>60000</v>
      </c>
      <c r="I380" s="15">
        <v>3171.19</v>
      </c>
      <c r="J380" s="14">
        <v>0</v>
      </c>
      <c r="K380" s="15">
        <v>1722</v>
      </c>
      <c r="L380" s="14">
        <v>4260</v>
      </c>
      <c r="M380" s="36">
        <f t="shared" si="642"/>
        <v>690</v>
      </c>
      <c r="N380" s="15">
        <v>1824</v>
      </c>
      <c r="O380" s="14">
        <f t="shared" si="636"/>
        <v>4254</v>
      </c>
      <c r="P380" s="14">
        <f t="shared" si="637"/>
        <v>12750</v>
      </c>
      <c r="Q380" s="14">
        <v>1577.45</v>
      </c>
      <c r="R380" s="14">
        <f t="shared" si="639"/>
        <v>8294.64</v>
      </c>
      <c r="S380" s="14">
        <f t="shared" si="640"/>
        <v>9204</v>
      </c>
      <c r="T380" s="14">
        <f t="shared" si="641"/>
        <v>51705.36</v>
      </c>
    </row>
    <row r="381" spans="1:20" s="16" customFormat="1" ht="24.95" customHeight="1">
      <c r="A381" s="9">
        <v>311</v>
      </c>
      <c r="B381" s="12" t="s">
        <v>491</v>
      </c>
      <c r="C381" s="8" t="s">
        <v>343</v>
      </c>
      <c r="D381" s="9" t="s">
        <v>31</v>
      </c>
      <c r="E381" s="9" t="s">
        <v>35</v>
      </c>
      <c r="F381" s="13">
        <v>44940</v>
      </c>
      <c r="G381" s="13">
        <v>45121</v>
      </c>
      <c r="H381" s="14">
        <v>60000</v>
      </c>
      <c r="I381" s="14">
        <v>3486.68</v>
      </c>
      <c r="J381" s="14">
        <v>0</v>
      </c>
      <c r="K381" s="14">
        <v>1722</v>
      </c>
      <c r="L381" s="14">
        <v>4260</v>
      </c>
      <c r="M381" s="36">
        <f t="shared" si="642"/>
        <v>690</v>
      </c>
      <c r="N381" s="14">
        <v>1824</v>
      </c>
      <c r="O381" s="14">
        <f t="shared" si="636"/>
        <v>4254</v>
      </c>
      <c r="P381" s="14">
        <f t="shared" si="637"/>
        <v>12750</v>
      </c>
      <c r="Q381" s="14">
        <f t="shared" si="638"/>
        <v>0</v>
      </c>
      <c r="R381" s="14">
        <f t="shared" si="639"/>
        <v>7032.68</v>
      </c>
      <c r="S381" s="14">
        <f t="shared" si="640"/>
        <v>9204</v>
      </c>
      <c r="T381" s="14">
        <f t="shared" si="641"/>
        <v>52967.32</v>
      </c>
    </row>
    <row r="382" spans="1:20" s="16" customFormat="1" ht="24.95" customHeight="1">
      <c r="A382" s="9">
        <v>312</v>
      </c>
      <c r="B382" s="12" t="s">
        <v>492</v>
      </c>
      <c r="C382" s="8" t="s">
        <v>343</v>
      </c>
      <c r="D382" s="9" t="s">
        <v>31</v>
      </c>
      <c r="E382" s="18" t="s">
        <v>35</v>
      </c>
      <c r="F382" s="13">
        <v>44927</v>
      </c>
      <c r="G382" s="13">
        <v>45108</v>
      </c>
      <c r="H382" s="14">
        <v>60000</v>
      </c>
      <c r="I382" s="14">
        <v>3486.68</v>
      </c>
      <c r="J382" s="14">
        <v>0</v>
      </c>
      <c r="K382" s="14">
        <v>1722</v>
      </c>
      <c r="L382" s="14">
        <v>4260</v>
      </c>
      <c r="M382" s="36">
        <f t="shared" si="642"/>
        <v>690</v>
      </c>
      <c r="N382" s="14">
        <v>1824</v>
      </c>
      <c r="O382" s="14">
        <f t="shared" si="636"/>
        <v>4254</v>
      </c>
      <c r="P382" s="14">
        <f t="shared" si="637"/>
        <v>12750</v>
      </c>
      <c r="Q382" s="14">
        <f t="shared" si="638"/>
        <v>0</v>
      </c>
      <c r="R382" s="14">
        <f t="shared" si="639"/>
        <v>7032.68</v>
      </c>
      <c r="S382" s="14">
        <f t="shared" si="640"/>
        <v>9204</v>
      </c>
      <c r="T382" s="14">
        <f t="shared" si="641"/>
        <v>52967.32</v>
      </c>
    </row>
    <row r="383" spans="1:20" s="16" customFormat="1" ht="24.95" customHeight="1">
      <c r="A383" s="9">
        <v>313</v>
      </c>
      <c r="B383" s="12" t="s">
        <v>493</v>
      </c>
      <c r="C383" s="8" t="s">
        <v>343</v>
      </c>
      <c r="D383" s="9" t="s">
        <v>31</v>
      </c>
      <c r="E383" s="18" t="s">
        <v>32</v>
      </c>
      <c r="F383" s="13">
        <v>45017</v>
      </c>
      <c r="G383" s="13">
        <v>45200</v>
      </c>
      <c r="H383" s="14">
        <v>60000</v>
      </c>
      <c r="I383" s="14">
        <v>3486.68</v>
      </c>
      <c r="J383" s="14">
        <v>0</v>
      </c>
      <c r="K383" s="14">
        <v>1722</v>
      </c>
      <c r="L383" s="14">
        <v>4260</v>
      </c>
      <c r="M383" s="36">
        <f t="shared" si="642"/>
        <v>690</v>
      </c>
      <c r="N383" s="14">
        <v>1824</v>
      </c>
      <c r="O383" s="14">
        <f t="shared" si="636"/>
        <v>4254</v>
      </c>
      <c r="P383" s="14">
        <f t="shared" si="637"/>
        <v>12750</v>
      </c>
      <c r="Q383" s="14">
        <f t="shared" si="638"/>
        <v>0</v>
      </c>
      <c r="R383" s="14">
        <f t="shared" si="639"/>
        <v>7032.68</v>
      </c>
      <c r="S383" s="14">
        <f t="shared" si="640"/>
        <v>9204</v>
      </c>
      <c r="T383" s="14">
        <f t="shared" si="641"/>
        <v>52967.32</v>
      </c>
    </row>
    <row r="384" spans="1:20" s="16" customFormat="1" ht="24.95" customHeight="1">
      <c r="A384" s="9">
        <v>314</v>
      </c>
      <c r="B384" s="12" t="s">
        <v>494</v>
      </c>
      <c r="C384" s="8" t="s">
        <v>410</v>
      </c>
      <c r="D384" s="9" t="s">
        <v>31</v>
      </c>
      <c r="E384" s="18" t="s">
        <v>32</v>
      </c>
      <c r="F384" s="13">
        <v>45017</v>
      </c>
      <c r="G384" s="13">
        <v>45200</v>
      </c>
      <c r="H384" s="14">
        <v>55000</v>
      </c>
      <c r="I384" s="14">
        <v>2559.6799999999998</v>
      </c>
      <c r="J384" s="14">
        <v>0</v>
      </c>
      <c r="K384" s="14">
        <v>1578.5</v>
      </c>
      <c r="L384" s="14">
        <v>3905</v>
      </c>
      <c r="M384" s="36">
        <f t="shared" si="642"/>
        <v>632.5</v>
      </c>
      <c r="N384" s="14">
        <v>1672</v>
      </c>
      <c r="O384" s="14">
        <f t="shared" si="636"/>
        <v>3899.5</v>
      </c>
      <c r="P384" s="14">
        <f t="shared" si="637"/>
        <v>11687.5</v>
      </c>
      <c r="Q384" s="14">
        <f t="shared" si="638"/>
        <v>0</v>
      </c>
      <c r="R384" s="14">
        <f t="shared" si="639"/>
        <v>5810.18</v>
      </c>
      <c r="S384" s="14">
        <f t="shared" si="640"/>
        <v>8437</v>
      </c>
      <c r="T384" s="14">
        <f t="shared" si="641"/>
        <v>49189.82</v>
      </c>
    </row>
    <row r="385" spans="1:20" s="16" customFormat="1" ht="24.95" customHeight="1">
      <c r="A385" s="9">
        <v>315</v>
      </c>
      <c r="B385" s="12" t="s">
        <v>495</v>
      </c>
      <c r="C385" s="8" t="s">
        <v>410</v>
      </c>
      <c r="D385" s="9" t="s">
        <v>31</v>
      </c>
      <c r="E385" s="18" t="s">
        <v>32</v>
      </c>
      <c r="F385" s="13">
        <v>45017</v>
      </c>
      <c r="G385" s="13">
        <v>45200</v>
      </c>
      <c r="H385" s="14">
        <v>55000</v>
      </c>
      <c r="I385" s="14">
        <v>2559.6799999999998</v>
      </c>
      <c r="J385" s="14">
        <v>0</v>
      </c>
      <c r="K385" s="14">
        <v>1578.5</v>
      </c>
      <c r="L385" s="14">
        <v>3905</v>
      </c>
      <c r="M385" s="36">
        <f t="shared" si="642"/>
        <v>632.5</v>
      </c>
      <c r="N385" s="14">
        <v>1672</v>
      </c>
      <c r="O385" s="14">
        <f t="shared" si="636"/>
        <v>3899.5</v>
      </c>
      <c r="P385" s="14">
        <f t="shared" si="637"/>
        <v>11687.5</v>
      </c>
      <c r="Q385" s="14">
        <f t="shared" si="638"/>
        <v>0</v>
      </c>
      <c r="R385" s="14">
        <f t="shared" si="639"/>
        <v>5810.18</v>
      </c>
      <c r="S385" s="14">
        <f t="shared" si="640"/>
        <v>8437</v>
      </c>
      <c r="T385" s="14">
        <f t="shared" si="641"/>
        <v>49189.82</v>
      </c>
    </row>
    <row r="386" spans="1:20" s="16" customFormat="1" ht="24.95" customHeight="1">
      <c r="A386" s="9">
        <v>316</v>
      </c>
      <c r="B386" s="12" t="s">
        <v>496</v>
      </c>
      <c r="C386" s="8" t="s">
        <v>410</v>
      </c>
      <c r="D386" s="9" t="s">
        <v>31</v>
      </c>
      <c r="E386" s="18" t="s">
        <v>32</v>
      </c>
      <c r="F386" s="13">
        <v>45017</v>
      </c>
      <c r="G386" s="13">
        <v>45200</v>
      </c>
      <c r="H386" s="14">
        <v>55000</v>
      </c>
      <c r="I386" s="14">
        <v>2559.6799999999998</v>
      </c>
      <c r="J386" s="14">
        <v>0</v>
      </c>
      <c r="K386" s="14">
        <v>1578.5</v>
      </c>
      <c r="L386" s="14">
        <v>3905</v>
      </c>
      <c r="M386" s="36">
        <f t="shared" si="642"/>
        <v>632.5</v>
      </c>
      <c r="N386" s="14">
        <v>1672</v>
      </c>
      <c r="O386" s="14">
        <f t="shared" si="636"/>
        <v>3899.5</v>
      </c>
      <c r="P386" s="14">
        <f t="shared" si="637"/>
        <v>11687.5</v>
      </c>
      <c r="Q386" s="14">
        <f t="shared" si="638"/>
        <v>0</v>
      </c>
      <c r="R386" s="14">
        <f t="shared" si="639"/>
        <v>5810.18</v>
      </c>
      <c r="S386" s="14">
        <f t="shared" si="640"/>
        <v>8437</v>
      </c>
      <c r="T386" s="14">
        <f t="shared" si="641"/>
        <v>49189.82</v>
      </c>
    </row>
    <row r="387" spans="1:20" s="16" customFormat="1" ht="24.95" customHeight="1">
      <c r="A387" s="9">
        <v>317</v>
      </c>
      <c r="B387" s="12" t="s">
        <v>497</v>
      </c>
      <c r="C387" s="8" t="s">
        <v>473</v>
      </c>
      <c r="D387" s="9" t="s">
        <v>31</v>
      </c>
      <c r="E387" s="9" t="s">
        <v>35</v>
      </c>
      <c r="F387" s="13">
        <v>44986</v>
      </c>
      <c r="G387" s="13">
        <v>45170</v>
      </c>
      <c r="H387" s="14">
        <v>48000</v>
      </c>
      <c r="I387" s="14">
        <v>1571.73</v>
      </c>
      <c r="J387" s="14">
        <v>0</v>
      </c>
      <c r="K387" s="14">
        <v>1377.6</v>
      </c>
      <c r="L387" s="14">
        <v>3408</v>
      </c>
      <c r="M387" s="36">
        <f t="shared" si="642"/>
        <v>552</v>
      </c>
      <c r="N387" s="14">
        <v>1459.2</v>
      </c>
      <c r="O387" s="14">
        <f t="shared" si="636"/>
        <v>3403.2</v>
      </c>
      <c r="P387" s="14">
        <f t="shared" si="637"/>
        <v>10200</v>
      </c>
      <c r="Q387" s="14">
        <f t="shared" si="638"/>
        <v>0</v>
      </c>
      <c r="R387" s="14">
        <f t="shared" si="639"/>
        <v>4408.53</v>
      </c>
      <c r="S387" s="14">
        <f t="shared" si="640"/>
        <v>7363.2</v>
      </c>
      <c r="T387" s="14">
        <f t="shared" si="641"/>
        <v>43591.47</v>
      </c>
    </row>
    <row r="388" spans="1:20" s="16" customFormat="1" ht="24.95" customHeight="1">
      <c r="A388" s="9">
        <v>318</v>
      </c>
      <c r="B388" s="12" t="s">
        <v>498</v>
      </c>
      <c r="C388" s="8" t="s">
        <v>343</v>
      </c>
      <c r="D388" s="9" t="s">
        <v>31</v>
      </c>
      <c r="E388" s="18" t="s">
        <v>32</v>
      </c>
      <c r="F388" s="13">
        <v>44927</v>
      </c>
      <c r="G388" s="13">
        <v>45108</v>
      </c>
      <c r="H388" s="14">
        <v>55000</v>
      </c>
      <c r="I388" s="14">
        <v>2559.6799999999998</v>
      </c>
      <c r="J388" s="14">
        <v>0</v>
      </c>
      <c r="K388" s="14">
        <v>1578.5</v>
      </c>
      <c r="L388" s="14">
        <v>3905</v>
      </c>
      <c r="M388" s="36">
        <f t="shared" si="642"/>
        <v>632.5</v>
      </c>
      <c r="N388" s="14">
        <v>1672</v>
      </c>
      <c r="O388" s="14">
        <f t="shared" ref="O388" si="643">H388*7.09%</f>
        <v>3899.5</v>
      </c>
      <c r="P388" s="14">
        <f t="shared" ref="P388" si="644">K388+L388+M388+N388+O388</f>
        <v>11687.5</v>
      </c>
      <c r="Q388" s="14">
        <f t="shared" ref="Q388" si="645">J388</f>
        <v>0</v>
      </c>
      <c r="R388" s="14">
        <f t="shared" ref="R388" si="646">I388+K388+N388+Q388</f>
        <v>5810.18</v>
      </c>
      <c r="S388" s="14">
        <f t="shared" ref="S388" si="647">L388+M388+O388</f>
        <v>8437</v>
      </c>
      <c r="T388" s="14">
        <f t="shared" ref="T388" si="648">H388-R388</f>
        <v>49189.82</v>
      </c>
    </row>
    <row r="389" spans="1:20" s="16" customFormat="1" ht="24.95" customHeight="1">
      <c r="A389" s="9">
        <v>319</v>
      </c>
      <c r="B389" s="12" t="s">
        <v>499</v>
      </c>
      <c r="C389" s="8" t="s">
        <v>500</v>
      </c>
      <c r="D389" s="9" t="s">
        <v>31</v>
      </c>
      <c r="E389" s="18" t="s">
        <v>35</v>
      </c>
      <c r="F389" s="13">
        <v>44927</v>
      </c>
      <c r="G389" s="13">
        <v>45108</v>
      </c>
      <c r="H389" s="14">
        <v>55000</v>
      </c>
      <c r="I389" s="14">
        <v>2559.6799999999998</v>
      </c>
      <c r="J389" s="14">
        <v>0</v>
      </c>
      <c r="K389" s="14">
        <v>1578.5</v>
      </c>
      <c r="L389" s="14">
        <v>3905</v>
      </c>
      <c r="M389" s="36">
        <f t="shared" si="642"/>
        <v>632.5</v>
      </c>
      <c r="N389" s="14">
        <v>1672</v>
      </c>
      <c r="O389" s="14">
        <f t="shared" ref="O389" si="649">H389*7.09%</f>
        <v>3899.5</v>
      </c>
      <c r="P389" s="14">
        <f t="shared" ref="P389" si="650">K389+L389+M389+N389+O389</f>
        <v>11687.5</v>
      </c>
      <c r="Q389" s="14">
        <f t="shared" ref="Q389" si="651">J389</f>
        <v>0</v>
      </c>
      <c r="R389" s="14">
        <f t="shared" ref="R389" si="652">I389+K389+N389+Q389</f>
        <v>5810.18</v>
      </c>
      <c r="S389" s="14">
        <f t="shared" ref="S389" si="653">L389+M389+O389</f>
        <v>8437</v>
      </c>
      <c r="T389" s="14">
        <f t="shared" ref="T389" si="654">H389-R389</f>
        <v>49189.82</v>
      </c>
    </row>
    <row r="390" spans="1:20" s="16" customFormat="1" ht="24.95" customHeight="1">
      <c r="A390" s="9">
        <v>320</v>
      </c>
      <c r="B390" s="12" t="s">
        <v>501</v>
      </c>
      <c r="C390" s="8" t="s">
        <v>502</v>
      </c>
      <c r="D390" s="9" t="s">
        <v>31</v>
      </c>
      <c r="E390" s="9" t="s">
        <v>32</v>
      </c>
      <c r="F390" s="13">
        <v>45017</v>
      </c>
      <c r="G390" s="13">
        <v>45200</v>
      </c>
      <c r="H390" s="14">
        <v>45500</v>
      </c>
      <c r="I390" s="14">
        <v>1218.8900000000001</v>
      </c>
      <c r="J390" s="14">
        <v>0</v>
      </c>
      <c r="K390" s="14">
        <v>1305.8499999999999</v>
      </c>
      <c r="L390" s="14">
        <v>3230.5</v>
      </c>
      <c r="M390" s="36">
        <f t="shared" si="642"/>
        <v>523.25</v>
      </c>
      <c r="N390" s="14">
        <v>1383.2</v>
      </c>
      <c r="O390" s="14">
        <f t="shared" si="636"/>
        <v>3225.95</v>
      </c>
      <c r="P390" s="14">
        <f t="shared" si="637"/>
        <v>9668.75</v>
      </c>
      <c r="Q390" s="14">
        <f t="shared" si="638"/>
        <v>0</v>
      </c>
      <c r="R390" s="14">
        <f t="shared" si="639"/>
        <v>3907.94</v>
      </c>
      <c r="S390" s="14">
        <f t="shared" si="640"/>
        <v>6979.7</v>
      </c>
      <c r="T390" s="14">
        <f t="shared" si="641"/>
        <v>41592.06</v>
      </c>
    </row>
    <row r="391" spans="1:20" s="57" customFormat="1" ht="24.95" customHeight="1">
      <c r="A391" s="24" t="s">
        <v>503</v>
      </c>
      <c r="B391" s="10"/>
      <c r="C391" s="10"/>
      <c r="D391" s="10"/>
      <c r="E391" s="10"/>
      <c r="F391" s="23"/>
      <c r="G391" s="23"/>
      <c r="H391" s="10"/>
      <c r="I391" s="10"/>
      <c r="J391" s="10"/>
      <c r="K391" s="10"/>
      <c r="L391" s="10"/>
      <c r="M391" s="33"/>
      <c r="N391" s="10"/>
      <c r="O391" s="10"/>
      <c r="P391" s="10"/>
      <c r="Q391" s="10"/>
      <c r="R391" s="10"/>
      <c r="S391" s="10"/>
      <c r="T391" s="10"/>
    </row>
    <row r="392" spans="1:20" s="16" customFormat="1" ht="24.95" customHeight="1">
      <c r="A392" s="9">
        <v>321</v>
      </c>
      <c r="B392" s="12" t="s">
        <v>504</v>
      </c>
      <c r="C392" s="8" t="s">
        <v>505</v>
      </c>
      <c r="D392" s="9" t="s">
        <v>31</v>
      </c>
      <c r="E392" s="18" t="s">
        <v>32</v>
      </c>
      <c r="F392" s="13">
        <v>45032</v>
      </c>
      <c r="G392" s="13">
        <v>45215</v>
      </c>
      <c r="H392" s="14">
        <v>75000</v>
      </c>
      <c r="I392" s="14">
        <v>6309.38</v>
      </c>
      <c r="J392" s="14">
        <v>0</v>
      </c>
      <c r="K392" s="14">
        <v>2152.5</v>
      </c>
      <c r="L392" s="14">
        <v>5325</v>
      </c>
      <c r="M392" s="66">
        <v>860.29</v>
      </c>
      <c r="N392" s="14">
        <v>2280</v>
      </c>
      <c r="O392" s="14">
        <v>5317.5</v>
      </c>
      <c r="P392" s="14">
        <f t="shared" ref="P392:P395" si="655">K392+L392+M392+N392+O392</f>
        <v>15935.29</v>
      </c>
      <c r="Q392" s="14">
        <f t="shared" si="638"/>
        <v>0</v>
      </c>
      <c r="R392" s="14">
        <f t="shared" ref="R392:R395" si="656">I392+K392+N392+Q392</f>
        <v>10741.88</v>
      </c>
      <c r="S392" s="14">
        <f t="shared" ref="S392:S395" si="657">L392+M392+O392</f>
        <v>11502.79</v>
      </c>
      <c r="T392" s="14">
        <f t="shared" ref="T392:T395" si="658">H392-R392</f>
        <v>64258.12</v>
      </c>
    </row>
    <row r="393" spans="1:20" s="16" customFormat="1" ht="24.95" customHeight="1">
      <c r="A393" s="9">
        <v>322</v>
      </c>
      <c r="B393" s="12" t="s">
        <v>506</v>
      </c>
      <c r="C393" s="8" t="s">
        <v>343</v>
      </c>
      <c r="D393" s="9" t="s">
        <v>31</v>
      </c>
      <c r="E393" s="9" t="s">
        <v>35</v>
      </c>
      <c r="F393" s="13">
        <v>44927</v>
      </c>
      <c r="G393" s="13">
        <v>45108</v>
      </c>
      <c r="H393" s="14">
        <v>60000</v>
      </c>
      <c r="I393" s="14">
        <v>3486.68</v>
      </c>
      <c r="J393" s="14">
        <v>0</v>
      </c>
      <c r="K393" s="14">
        <v>1722</v>
      </c>
      <c r="L393" s="14">
        <v>4260</v>
      </c>
      <c r="M393" s="36">
        <f t="shared" ref="M393:M395" si="659">H393*1.15%</f>
        <v>690</v>
      </c>
      <c r="N393" s="14">
        <v>1824</v>
      </c>
      <c r="O393" s="14">
        <f t="shared" ref="O393:O394" si="660">H393*7.09%</f>
        <v>4254</v>
      </c>
      <c r="P393" s="14">
        <f t="shared" si="655"/>
        <v>12750</v>
      </c>
      <c r="Q393" s="14">
        <v>5646</v>
      </c>
      <c r="R393" s="14">
        <f t="shared" si="656"/>
        <v>12678.68</v>
      </c>
      <c r="S393" s="14">
        <f t="shared" si="657"/>
        <v>9204</v>
      </c>
      <c r="T393" s="14">
        <f t="shared" si="658"/>
        <v>47321.32</v>
      </c>
    </row>
    <row r="394" spans="1:20" s="16" customFormat="1" ht="24.95" customHeight="1">
      <c r="A394" s="61">
        <v>323</v>
      </c>
      <c r="B394" s="59" t="s">
        <v>507</v>
      </c>
      <c r="C394" s="60" t="s">
        <v>508</v>
      </c>
      <c r="D394" s="61" t="s">
        <v>31</v>
      </c>
      <c r="E394" s="64" t="s">
        <v>35</v>
      </c>
      <c r="F394" s="62">
        <v>44986</v>
      </c>
      <c r="G394" s="62">
        <v>45170</v>
      </c>
      <c r="H394" s="63">
        <v>55000</v>
      </c>
      <c r="I394" s="63">
        <v>2559.6799999999998</v>
      </c>
      <c r="J394" s="63">
        <v>0</v>
      </c>
      <c r="K394" s="63">
        <v>1578.5</v>
      </c>
      <c r="L394" s="63">
        <v>3905</v>
      </c>
      <c r="M394" s="65">
        <f t="shared" si="659"/>
        <v>632.5</v>
      </c>
      <c r="N394" s="63">
        <v>1672</v>
      </c>
      <c r="O394" s="63">
        <f t="shared" si="660"/>
        <v>3899.5</v>
      </c>
      <c r="P394" s="63">
        <f t="shared" ref="P394" si="661">K394+L394+M394+N394+O394</f>
        <v>11687.5</v>
      </c>
      <c r="Q394" s="63">
        <f t="shared" ref="Q394" si="662">J394</f>
        <v>0</v>
      </c>
      <c r="R394" s="63">
        <f t="shared" ref="R394" si="663">I394+K394+N394+Q394</f>
        <v>5810.18</v>
      </c>
      <c r="S394" s="63">
        <f t="shared" ref="S394" si="664">L394+M394+O394</f>
        <v>8437</v>
      </c>
      <c r="T394" s="63">
        <f t="shared" ref="T394" si="665">H394-R394</f>
        <v>49189.82</v>
      </c>
    </row>
    <row r="395" spans="1:20" s="16" customFormat="1" ht="24.95" customHeight="1">
      <c r="A395" s="9">
        <v>324</v>
      </c>
      <c r="B395" s="12" t="s">
        <v>509</v>
      </c>
      <c r="C395" s="8" t="s">
        <v>508</v>
      </c>
      <c r="D395" s="9" t="s">
        <v>31</v>
      </c>
      <c r="E395" s="18" t="s">
        <v>35</v>
      </c>
      <c r="F395" s="13">
        <v>45017</v>
      </c>
      <c r="G395" s="13">
        <v>45200</v>
      </c>
      <c r="H395" s="14">
        <v>55000</v>
      </c>
      <c r="I395" s="14">
        <v>2559.6799999999998</v>
      </c>
      <c r="J395" s="14">
        <v>0</v>
      </c>
      <c r="K395" s="14">
        <v>1578.5</v>
      </c>
      <c r="L395" s="14">
        <v>3905</v>
      </c>
      <c r="M395" s="36">
        <f t="shared" si="659"/>
        <v>632.5</v>
      </c>
      <c r="N395" s="14">
        <v>1672</v>
      </c>
      <c r="O395" s="14">
        <f t="shared" ref="O395" si="666">H395*7.09%</f>
        <v>3899.5</v>
      </c>
      <c r="P395" s="14">
        <f t="shared" si="655"/>
        <v>11687.5</v>
      </c>
      <c r="Q395" s="14">
        <f t="shared" ref="Q395" si="667">J395</f>
        <v>0</v>
      </c>
      <c r="R395" s="14">
        <f t="shared" si="656"/>
        <v>5810.18</v>
      </c>
      <c r="S395" s="14">
        <f t="shared" si="657"/>
        <v>8437</v>
      </c>
      <c r="T395" s="14">
        <f t="shared" si="658"/>
        <v>49189.82</v>
      </c>
    </row>
    <row r="396" spans="1:20" s="57" customFormat="1" ht="24.95" customHeight="1">
      <c r="A396" s="24" t="s">
        <v>510</v>
      </c>
      <c r="B396" s="10"/>
      <c r="C396" s="10"/>
      <c r="D396" s="10"/>
      <c r="E396" s="10"/>
      <c r="F396" s="23"/>
      <c r="G396" s="23"/>
      <c r="H396" s="10"/>
      <c r="I396" s="10"/>
      <c r="J396" s="10"/>
      <c r="K396" s="10"/>
      <c r="L396" s="10"/>
      <c r="M396" s="33"/>
      <c r="N396" s="10"/>
      <c r="O396" s="10"/>
      <c r="P396" s="10"/>
      <c r="Q396" s="10"/>
      <c r="R396" s="10"/>
      <c r="S396" s="10"/>
      <c r="T396" s="10"/>
    </row>
    <row r="397" spans="1:20" s="16" customFormat="1" ht="24.95" customHeight="1">
      <c r="A397" s="9">
        <v>325</v>
      </c>
      <c r="B397" s="12" t="s">
        <v>511</v>
      </c>
      <c r="C397" s="8" t="s">
        <v>512</v>
      </c>
      <c r="D397" s="9" t="s">
        <v>31</v>
      </c>
      <c r="E397" s="18" t="s">
        <v>35</v>
      </c>
      <c r="F397" s="13">
        <v>44927</v>
      </c>
      <c r="G397" s="13">
        <v>45108</v>
      </c>
      <c r="H397" s="14">
        <v>90000</v>
      </c>
      <c r="I397" s="14">
        <v>9753.1200000000008</v>
      </c>
      <c r="J397" s="14">
        <v>0</v>
      </c>
      <c r="K397" s="14">
        <v>2583</v>
      </c>
      <c r="L397" s="14">
        <v>6390</v>
      </c>
      <c r="M397" s="66">
        <v>860.29</v>
      </c>
      <c r="N397" s="14">
        <v>2736</v>
      </c>
      <c r="O397" s="14">
        <v>6381</v>
      </c>
      <c r="P397" s="14">
        <f>K397+L397+M397+N397+O397</f>
        <v>18950.29</v>
      </c>
      <c r="Q397" s="14">
        <f t="shared" si="638"/>
        <v>0</v>
      </c>
      <c r="R397" s="14">
        <f>I397+K397+N397+Q397</f>
        <v>15072.12</v>
      </c>
      <c r="S397" s="14">
        <f>L397+M397+O397</f>
        <v>13631.29</v>
      </c>
      <c r="T397" s="14">
        <f>H397-R397</f>
        <v>74927.88</v>
      </c>
    </row>
    <row r="398" spans="1:20" s="16" customFormat="1" ht="24.95" customHeight="1">
      <c r="A398" s="34">
        <v>326</v>
      </c>
      <c r="B398" s="12" t="s">
        <v>513</v>
      </c>
      <c r="C398" s="8" t="s">
        <v>514</v>
      </c>
      <c r="D398" s="9" t="s">
        <v>31</v>
      </c>
      <c r="E398" s="18" t="s">
        <v>35</v>
      </c>
      <c r="F398" s="13">
        <v>44927</v>
      </c>
      <c r="G398" s="13">
        <v>45108</v>
      </c>
      <c r="H398" s="14">
        <v>65000</v>
      </c>
      <c r="I398" s="14">
        <v>4427.58</v>
      </c>
      <c r="J398" s="14">
        <v>0</v>
      </c>
      <c r="K398" s="14">
        <v>1865.5</v>
      </c>
      <c r="L398" s="14">
        <v>4615</v>
      </c>
      <c r="M398" s="36">
        <f t="shared" ref="M398:M399" si="668">H398*1.15%</f>
        <v>747.5</v>
      </c>
      <c r="N398" s="14">
        <v>1976</v>
      </c>
      <c r="O398" s="14">
        <f t="shared" ref="O398:O401" si="669">H398*7.09%</f>
        <v>4608.5</v>
      </c>
      <c r="P398" s="14">
        <f t="shared" ref="P398:P401" si="670">K398+L398+M398+N398+O398</f>
        <v>13812.5</v>
      </c>
      <c r="Q398" s="14">
        <f t="shared" ref="Q398:Q401" si="671">J398</f>
        <v>0</v>
      </c>
      <c r="R398" s="14">
        <f t="shared" ref="R398:R401" si="672">I398+K398+N398+Q398</f>
        <v>8269.08</v>
      </c>
      <c r="S398" s="14">
        <f t="shared" ref="S398:S401" si="673">L398+M398+O398</f>
        <v>9971</v>
      </c>
      <c r="T398" s="14">
        <f t="shared" ref="T398:T401" si="674">H398-R398</f>
        <v>56730.92</v>
      </c>
    </row>
    <row r="399" spans="1:20" s="16" customFormat="1" ht="24.95" customHeight="1">
      <c r="A399" s="9">
        <v>327</v>
      </c>
      <c r="B399" s="12" t="s">
        <v>515</v>
      </c>
      <c r="C399" s="8" t="s">
        <v>508</v>
      </c>
      <c r="D399" s="9" t="s">
        <v>31</v>
      </c>
      <c r="E399" s="18" t="s">
        <v>35</v>
      </c>
      <c r="F399" s="13">
        <v>44927</v>
      </c>
      <c r="G399" s="13">
        <v>45108</v>
      </c>
      <c r="H399" s="14">
        <v>55000</v>
      </c>
      <c r="I399" s="14">
        <v>2559.6799999999998</v>
      </c>
      <c r="J399" s="14">
        <v>0</v>
      </c>
      <c r="K399" s="14">
        <v>1578.5</v>
      </c>
      <c r="L399" s="14">
        <v>3905</v>
      </c>
      <c r="M399" s="36">
        <f t="shared" si="668"/>
        <v>632.5</v>
      </c>
      <c r="N399" s="14">
        <v>1672</v>
      </c>
      <c r="O399" s="14">
        <f t="shared" ref="O399" si="675">H399*7.09%</f>
        <v>3899.5</v>
      </c>
      <c r="P399" s="14">
        <f t="shared" ref="P399" si="676">K399+L399+M399+N399+O399</f>
        <v>11687.5</v>
      </c>
      <c r="Q399" s="14">
        <f t="shared" ref="Q399:Q400" si="677">J399</f>
        <v>0</v>
      </c>
      <c r="R399" s="14">
        <f t="shared" ref="R399" si="678">I399+K399+N399+Q399</f>
        <v>5810.18</v>
      </c>
      <c r="S399" s="14">
        <f t="shared" ref="S399" si="679">L399+M399+O399</f>
        <v>8437</v>
      </c>
      <c r="T399" s="14">
        <f t="shared" ref="T399" si="680">H399-R399</f>
        <v>49189.82</v>
      </c>
    </row>
    <row r="400" spans="1:20" s="16" customFormat="1" ht="24.95" customHeight="1">
      <c r="A400" s="34">
        <v>328</v>
      </c>
      <c r="B400" s="59" t="s">
        <v>516</v>
      </c>
      <c r="C400" s="60" t="s">
        <v>517</v>
      </c>
      <c r="D400" s="61" t="s">
        <v>31</v>
      </c>
      <c r="E400" s="64" t="s">
        <v>35</v>
      </c>
      <c r="F400" s="62">
        <v>44986</v>
      </c>
      <c r="G400" s="62">
        <v>45170</v>
      </c>
      <c r="H400" s="63">
        <v>90000</v>
      </c>
      <c r="I400" s="63">
        <v>9753.1200000000008</v>
      </c>
      <c r="J400" s="63">
        <v>0</v>
      </c>
      <c r="K400" s="63">
        <v>2583</v>
      </c>
      <c r="L400" s="63">
        <v>6390</v>
      </c>
      <c r="M400" s="66">
        <v>860.29</v>
      </c>
      <c r="N400" s="63">
        <v>2736</v>
      </c>
      <c r="O400" s="63">
        <v>6381</v>
      </c>
      <c r="P400" s="63">
        <f>K400+L400+M400+N400+O400</f>
        <v>18950.29</v>
      </c>
      <c r="Q400" s="63">
        <f t="shared" si="677"/>
        <v>0</v>
      </c>
      <c r="R400" s="63">
        <f>I400+K400+N400+Q400</f>
        <v>15072.12</v>
      </c>
      <c r="S400" s="63">
        <f>L400+M400+O400</f>
        <v>13631.29</v>
      </c>
      <c r="T400" s="63">
        <f>H400-R400</f>
        <v>74927.88</v>
      </c>
    </row>
    <row r="401" spans="1:20" s="16" customFormat="1" ht="24.95" customHeight="1">
      <c r="A401" s="9">
        <v>329</v>
      </c>
      <c r="B401" s="12" t="s">
        <v>518</v>
      </c>
      <c r="C401" s="8" t="s">
        <v>508</v>
      </c>
      <c r="D401" s="9" t="s">
        <v>31</v>
      </c>
      <c r="E401" s="18" t="s">
        <v>32</v>
      </c>
      <c r="F401" s="13">
        <v>44958</v>
      </c>
      <c r="G401" s="13">
        <v>45139</v>
      </c>
      <c r="H401" s="14">
        <v>55000</v>
      </c>
      <c r="I401" s="14">
        <v>2559.6799999999998</v>
      </c>
      <c r="J401" s="14">
        <v>0</v>
      </c>
      <c r="K401" s="14">
        <v>1578.5</v>
      </c>
      <c r="L401" s="14">
        <v>3905</v>
      </c>
      <c r="M401" s="36">
        <f t="shared" ref="M401" si="681">H401*1.15%</f>
        <v>632.5</v>
      </c>
      <c r="N401" s="14">
        <v>1672</v>
      </c>
      <c r="O401" s="14">
        <f t="shared" si="669"/>
        <v>3899.5</v>
      </c>
      <c r="P401" s="14">
        <f t="shared" si="670"/>
        <v>11687.5</v>
      </c>
      <c r="Q401" s="14">
        <f t="shared" si="671"/>
        <v>0</v>
      </c>
      <c r="R401" s="14">
        <f t="shared" si="672"/>
        <v>5810.18</v>
      </c>
      <c r="S401" s="14">
        <f t="shared" si="673"/>
        <v>8437</v>
      </c>
      <c r="T401" s="14">
        <f t="shared" si="674"/>
        <v>49189.82</v>
      </c>
    </row>
    <row r="402" spans="1:20" s="57" customFormat="1" ht="24.95" customHeight="1">
      <c r="A402" s="24" t="s">
        <v>519</v>
      </c>
      <c r="B402" s="10"/>
      <c r="C402" s="10"/>
      <c r="D402" s="10"/>
      <c r="E402" s="10"/>
      <c r="F402" s="23"/>
      <c r="G402" s="23"/>
      <c r="H402" s="10"/>
      <c r="I402" s="10"/>
      <c r="J402" s="10"/>
      <c r="K402" s="10"/>
      <c r="L402" s="10"/>
      <c r="M402" s="33"/>
      <c r="N402" s="10"/>
      <c r="O402" s="10"/>
      <c r="P402" s="10"/>
      <c r="Q402" s="10"/>
      <c r="R402" s="10"/>
      <c r="S402" s="10"/>
      <c r="T402" s="10"/>
    </row>
    <row r="403" spans="1:20" s="16" customFormat="1" ht="24.95" customHeight="1">
      <c r="A403" s="9">
        <v>330</v>
      </c>
      <c r="B403" s="12" t="s">
        <v>520</v>
      </c>
      <c r="C403" s="8" t="s">
        <v>482</v>
      </c>
      <c r="D403" s="9" t="s">
        <v>31</v>
      </c>
      <c r="E403" s="18" t="s">
        <v>35</v>
      </c>
      <c r="F403" s="13">
        <v>44958</v>
      </c>
      <c r="G403" s="13">
        <v>45139</v>
      </c>
      <c r="H403" s="14">
        <v>131000</v>
      </c>
      <c r="I403" s="14">
        <v>19397.34</v>
      </c>
      <c r="J403" s="14">
        <v>0</v>
      </c>
      <c r="K403" s="14">
        <v>3759.7</v>
      </c>
      <c r="L403" s="14">
        <v>9301</v>
      </c>
      <c r="M403" s="66">
        <v>860.29</v>
      </c>
      <c r="N403" s="14">
        <v>3982.4</v>
      </c>
      <c r="O403" s="14">
        <v>9287.9</v>
      </c>
      <c r="P403" s="14">
        <f>K403+L403+M403+N403+O403</f>
        <v>27191.29</v>
      </c>
      <c r="Q403" s="14">
        <v>4046</v>
      </c>
      <c r="R403" s="14">
        <f>I403+K403+N403+Q403</f>
        <v>31185.439999999999</v>
      </c>
      <c r="S403" s="14">
        <f>L403+M403+O403</f>
        <v>19449.189999999999</v>
      </c>
      <c r="T403" s="14">
        <f>H403-R403</f>
        <v>99814.56</v>
      </c>
    </row>
    <row r="404" spans="1:20" s="57" customFormat="1" ht="24.95" customHeight="1">
      <c r="A404" s="24" t="s">
        <v>521</v>
      </c>
      <c r="B404" s="10"/>
      <c r="C404" s="10"/>
      <c r="D404" s="10"/>
      <c r="E404" s="10"/>
      <c r="F404" s="23"/>
      <c r="G404" s="23"/>
      <c r="H404" s="10"/>
      <c r="I404" s="10"/>
      <c r="J404" s="10"/>
      <c r="K404" s="10"/>
      <c r="L404" s="10"/>
      <c r="M404" s="33"/>
      <c r="N404" s="10"/>
      <c r="O404" s="10"/>
      <c r="P404" s="10"/>
      <c r="Q404" s="10"/>
      <c r="R404" s="10"/>
      <c r="S404" s="10"/>
      <c r="T404" s="10"/>
    </row>
    <row r="405" spans="1:20" s="57" customFormat="1" ht="24.95" customHeight="1">
      <c r="A405" s="34">
        <v>331</v>
      </c>
      <c r="B405" s="59" t="s">
        <v>522</v>
      </c>
      <c r="C405" s="60" t="s">
        <v>482</v>
      </c>
      <c r="D405" s="61" t="s">
        <v>31</v>
      </c>
      <c r="E405" s="64" t="s">
        <v>35</v>
      </c>
      <c r="F405" s="62">
        <v>44986</v>
      </c>
      <c r="G405" s="62">
        <v>45170</v>
      </c>
      <c r="H405" s="63">
        <v>115000</v>
      </c>
      <c r="I405" s="63">
        <v>15633.74</v>
      </c>
      <c r="J405" s="63">
        <v>0</v>
      </c>
      <c r="K405" s="63">
        <v>3300.5</v>
      </c>
      <c r="L405" s="63">
        <v>8165</v>
      </c>
      <c r="M405" s="66">
        <v>860.29</v>
      </c>
      <c r="N405" s="63">
        <v>3496</v>
      </c>
      <c r="O405" s="63">
        <v>8153.5</v>
      </c>
      <c r="P405" s="63">
        <f>K405+L405+M405+N405+O405</f>
        <v>23975.29</v>
      </c>
      <c r="Q405" s="63">
        <f>J405</f>
        <v>0</v>
      </c>
      <c r="R405" s="63">
        <f>I405+K405+N405+Q405</f>
        <v>22430.240000000002</v>
      </c>
      <c r="S405" s="63">
        <f>L405+M405+O405</f>
        <v>17178.79</v>
      </c>
      <c r="T405" s="63">
        <f>H405-R405</f>
        <v>92569.76</v>
      </c>
    </row>
    <row r="406" spans="1:20" s="11" customFormat="1" ht="24.95" customHeight="1">
      <c r="A406" s="9">
        <v>332</v>
      </c>
      <c r="B406" s="12" t="s">
        <v>523</v>
      </c>
      <c r="C406" s="8" t="s">
        <v>410</v>
      </c>
      <c r="D406" s="9" t="s">
        <v>31</v>
      </c>
      <c r="E406" s="18" t="s">
        <v>32</v>
      </c>
      <c r="F406" s="13">
        <v>44927</v>
      </c>
      <c r="G406" s="13">
        <v>45108</v>
      </c>
      <c r="H406" s="14">
        <v>55000</v>
      </c>
      <c r="I406" s="14">
        <v>2559.6799999999998</v>
      </c>
      <c r="J406" s="14">
        <v>0</v>
      </c>
      <c r="K406" s="14">
        <v>1578.5</v>
      </c>
      <c r="L406" s="14">
        <v>3905</v>
      </c>
      <c r="M406" s="36">
        <f t="shared" ref="M406:M408" si="682">H406*1.15%</f>
        <v>632.5</v>
      </c>
      <c r="N406" s="14">
        <v>1672</v>
      </c>
      <c r="O406" s="14">
        <f t="shared" ref="O406" si="683">H406*7.09%</f>
        <v>3899.5</v>
      </c>
      <c r="P406" s="14">
        <f t="shared" ref="P406" si="684">K406+L406+M406+N406+O406</f>
        <v>11687.5</v>
      </c>
      <c r="Q406" s="14">
        <f t="shared" ref="Q406" si="685">J406</f>
        <v>0</v>
      </c>
      <c r="R406" s="14">
        <f t="shared" ref="R406" si="686">I406+K406+N406+Q406</f>
        <v>5810.18</v>
      </c>
      <c r="S406" s="14">
        <f t="shared" ref="S406" si="687">L406+M406+O406</f>
        <v>8437</v>
      </c>
      <c r="T406" s="14">
        <f t="shared" ref="T406" si="688">H406-R406</f>
        <v>49189.82</v>
      </c>
    </row>
    <row r="407" spans="1:20" s="11" customFormat="1" ht="24.95" customHeight="1">
      <c r="A407" s="34">
        <v>333</v>
      </c>
      <c r="B407" s="59" t="s">
        <v>524</v>
      </c>
      <c r="C407" s="60" t="s">
        <v>410</v>
      </c>
      <c r="D407" s="61" t="s">
        <v>31</v>
      </c>
      <c r="E407" s="64" t="s">
        <v>32</v>
      </c>
      <c r="F407" s="62">
        <v>44986</v>
      </c>
      <c r="G407" s="62">
        <v>45170</v>
      </c>
      <c r="H407" s="63">
        <v>55000</v>
      </c>
      <c r="I407" s="63">
        <v>2559.6799999999998</v>
      </c>
      <c r="J407" s="63">
        <v>0</v>
      </c>
      <c r="K407" s="63">
        <v>1578.5</v>
      </c>
      <c r="L407" s="63">
        <v>3905</v>
      </c>
      <c r="M407" s="36">
        <f t="shared" si="682"/>
        <v>632.5</v>
      </c>
      <c r="N407" s="63">
        <v>1672</v>
      </c>
      <c r="O407" s="63">
        <f t="shared" ref="O407:O408" si="689">H407*7.09%</f>
        <v>3899.5</v>
      </c>
      <c r="P407" s="63">
        <f t="shared" ref="P407:P409" si="690">K407+L407+M407+N407+O407</f>
        <v>11687.5</v>
      </c>
      <c r="Q407" s="63">
        <f t="shared" ref="Q407:Q409" si="691">J407</f>
        <v>0</v>
      </c>
      <c r="R407" s="63">
        <f t="shared" ref="R407:R409" si="692">I407+K407+N407+Q407</f>
        <v>5810.18</v>
      </c>
      <c r="S407" s="63">
        <f t="shared" ref="S407:S409" si="693">L407+M407+O407</f>
        <v>8437</v>
      </c>
      <c r="T407" s="63">
        <f t="shared" ref="T407:T409" si="694">H407-R407</f>
        <v>49189.82</v>
      </c>
    </row>
    <row r="408" spans="1:20" s="11" customFormat="1" ht="24.95" customHeight="1">
      <c r="A408" s="9">
        <v>334</v>
      </c>
      <c r="B408" s="59" t="s">
        <v>525</v>
      </c>
      <c r="C408" s="60" t="s">
        <v>410</v>
      </c>
      <c r="D408" s="61" t="s">
        <v>31</v>
      </c>
      <c r="E408" s="64" t="s">
        <v>32</v>
      </c>
      <c r="F408" s="62">
        <v>44986</v>
      </c>
      <c r="G408" s="62">
        <v>45170</v>
      </c>
      <c r="H408" s="63">
        <v>55000</v>
      </c>
      <c r="I408" s="63">
        <v>2559.6799999999998</v>
      </c>
      <c r="J408" s="63">
        <v>0</v>
      </c>
      <c r="K408" s="63">
        <v>1578.5</v>
      </c>
      <c r="L408" s="63">
        <v>3905</v>
      </c>
      <c r="M408" s="36">
        <f t="shared" si="682"/>
        <v>632.5</v>
      </c>
      <c r="N408" s="63">
        <v>1672</v>
      </c>
      <c r="O408" s="63">
        <f t="shared" si="689"/>
        <v>3899.5</v>
      </c>
      <c r="P408" s="63">
        <f t="shared" si="690"/>
        <v>11687.5</v>
      </c>
      <c r="Q408" s="63">
        <f t="shared" si="691"/>
        <v>0</v>
      </c>
      <c r="R408" s="63">
        <f t="shared" si="692"/>
        <v>5810.18</v>
      </c>
      <c r="S408" s="63">
        <f t="shared" si="693"/>
        <v>8437</v>
      </c>
      <c r="T408" s="63">
        <f t="shared" si="694"/>
        <v>49189.82</v>
      </c>
    </row>
    <row r="409" spans="1:20" s="11" customFormat="1" ht="24.95" customHeight="1">
      <c r="A409" s="34">
        <v>335</v>
      </c>
      <c r="B409" s="59" t="s">
        <v>526</v>
      </c>
      <c r="C409" s="60" t="s">
        <v>517</v>
      </c>
      <c r="D409" s="61" t="s">
        <v>31</v>
      </c>
      <c r="E409" s="64" t="s">
        <v>35</v>
      </c>
      <c r="F409" s="62">
        <v>44986</v>
      </c>
      <c r="G409" s="62">
        <v>45170</v>
      </c>
      <c r="H409" s="63">
        <v>75000</v>
      </c>
      <c r="I409" s="63">
        <v>6309.38</v>
      </c>
      <c r="J409" s="63">
        <v>0</v>
      </c>
      <c r="K409" s="63">
        <v>2152.5</v>
      </c>
      <c r="L409" s="63">
        <v>5325</v>
      </c>
      <c r="M409" s="66">
        <v>860.29</v>
      </c>
      <c r="N409" s="63">
        <v>2280</v>
      </c>
      <c r="O409" s="63">
        <v>5317.5</v>
      </c>
      <c r="P409" s="63">
        <f t="shared" si="690"/>
        <v>15935.29</v>
      </c>
      <c r="Q409" s="63">
        <f t="shared" si="691"/>
        <v>0</v>
      </c>
      <c r="R409" s="63">
        <f t="shared" si="692"/>
        <v>10741.88</v>
      </c>
      <c r="S409" s="63">
        <f t="shared" si="693"/>
        <v>11502.79</v>
      </c>
      <c r="T409" s="63">
        <f t="shared" si="694"/>
        <v>64258.12</v>
      </c>
    </row>
    <row r="410" spans="1:20" s="57" customFormat="1" ht="24.95" customHeight="1">
      <c r="A410" s="24" t="s">
        <v>527</v>
      </c>
      <c r="B410" s="10"/>
      <c r="C410" s="10"/>
      <c r="D410" s="10"/>
      <c r="E410" s="10"/>
      <c r="F410" s="23"/>
      <c r="G410" s="23"/>
      <c r="H410" s="10"/>
      <c r="I410" s="10"/>
      <c r="J410" s="10"/>
      <c r="K410" s="10"/>
      <c r="L410" s="10"/>
      <c r="M410" s="33"/>
      <c r="N410" s="10"/>
      <c r="O410" s="10"/>
      <c r="P410" s="10"/>
      <c r="Q410" s="10"/>
      <c r="R410" s="10"/>
      <c r="S410" s="10"/>
      <c r="T410" s="10"/>
    </row>
    <row r="411" spans="1:20" s="11" customFormat="1" ht="24.95" customHeight="1">
      <c r="A411" s="34">
        <v>336</v>
      </c>
      <c r="B411" s="12" t="s">
        <v>528</v>
      </c>
      <c r="C411" s="8" t="s">
        <v>514</v>
      </c>
      <c r="D411" s="9" t="s">
        <v>31</v>
      </c>
      <c r="E411" s="18" t="s">
        <v>32</v>
      </c>
      <c r="F411" s="13">
        <v>44927</v>
      </c>
      <c r="G411" s="13">
        <v>45108</v>
      </c>
      <c r="H411" s="14">
        <v>75000</v>
      </c>
      <c r="I411" s="14">
        <v>6309.38</v>
      </c>
      <c r="J411" s="14">
        <v>0</v>
      </c>
      <c r="K411" s="14">
        <v>2152.5</v>
      </c>
      <c r="L411" s="36">
        <v>5325</v>
      </c>
      <c r="M411" s="66">
        <v>860.29</v>
      </c>
      <c r="N411" s="14">
        <v>2280</v>
      </c>
      <c r="O411" s="14">
        <v>5317.5</v>
      </c>
      <c r="P411" s="14">
        <f>K411+L411+M411+N411+O411</f>
        <v>15935.29</v>
      </c>
      <c r="Q411" s="14">
        <v>0</v>
      </c>
      <c r="R411" s="14">
        <f>I411+K411+N411+Q411</f>
        <v>10741.88</v>
      </c>
      <c r="S411" s="14">
        <f>L411+M411+O411</f>
        <v>11502.79</v>
      </c>
      <c r="T411" s="14">
        <f>H411-R411</f>
        <v>64258.12</v>
      </c>
    </row>
    <row r="412" spans="1:20" s="11" customFormat="1" ht="24.95" customHeight="1">
      <c r="A412" s="34">
        <v>337</v>
      </c>
      <c r="B412" s="59" t="s">
        <v>529</v>
      </c>
      <c r="C412" s="60" t="s">
        <v>508</v>
      </c>
      <c r="D412" s="61" t="s">
        <v>31</v>
      </c>
      <c r="E412" s="64" t="s">
        <v>32</v>
      </c>
      <c r="F412" s="62">
        <v>44986</v>
      </c>
      <c r="G412" s="62">
        <v>45170</v>
      </c>
      <c r="H412" s="63">
        <v>55000</v>
      </c>
      <c r="I412" s="63">
        <v>2559.6799999999998</v>
      </c>
      <c r="J412" s="63">
        <v>0</v>
      </c>
      <c r="K412" s="63">
        <v>1578.5</v>
      </c>
      <c r="L412" s="65">
        <v>3905</v>
      </c>
      <c r="M412" s="36">
        <f t="shared" ref="M412" si="695">H412*1.15%</f>
        <v>632.5</v>
      </c>
      <c r="N412" s="63">
        <v>1672</v>
      </c>
      <c r="O412" s="63">
        <f t="shared" ref="O412" si="696">H412*7.09%</f>
        <v>3899.5</v>
      </c>
      <c r="P412" s="63">
        <f t="shared" ref="P412" si="697">K412+L412+M412+N412+O412</f>
        <v>11687.5</v>
      </c>
      <c r="Q412" s="63">
        <f t="shared" ref="Q412:Q414" si="698">J412</f>
        <v>0</v>
      </c>
      <c r="R412" s="63">
        <f t="shared" ref="R412" si="699">I412+K412+N412+Q412</f>
        <v>5810.18</v>
      </c>
      <c r="S412" s="63">
        <f t="shared" ref="S412" si="700">L412+M412+O412</f>
        <v>8437</v>
      </c>
      <c r="T412" s="63">
        <f t="shared" ref="T412" si="701">H412-R412</f>
        <v>49189.82</v>
      </c>
    </row>
    <row r="413" spans="1:20" s="11" customFormat="1" ht="24.95" customHeight="1">
      <c r="A413" s="67">
        <v>338</v>
      </c>
      <c r="B413" s="59" t="s">
        <v>530</v>
      </c>
      <c r="C413" s="60" t="s">
        <v>514</v>
      </c>
      <c r="D413" s="61" t="s">
        <v>31</v>
      </c>
      <c r="E413" s="64" t="s">
        <v>32</v>
      </c>
      <c r="F413" s="62">
        <v>44986</v>
      </c>
      <c r="G413" s="62">
        <v>45170</v>
      </c>
      <c r="H413" s="63">
        <v>90000</v>
      </c>
      <c r="I413" s="63">
        <v>9753.1200000000008</v>
      </c>
      <c r="J413" s="63">
        <v>0</v>
      </c>
      <c r="K413" s="63">
        <v>2583</v>
      </c>
      <c r="L413" s="63">
        <v>6390</v>
      </c>
      <c r="M413" s="66">
        <v>860.29</v>
      </c>
      <c r="N413" s="63">
        <v>2736</v>
      </c>
      <c r="O413" s="63">
        <v>6381</v>
      </c>
      <c r="P413" s="63">
        <f>K413+L413+M413+N413+O413</f>
        <v>18950.29</v>
      </c>
      <c r="Q413" s="63">
        <f t="shared" si="698"/>
        <v>0</v>
      </c>
      <c r="R413" s="63">
        <f>I413+K413+N413+Q413</f>
        <v>15072.12</v>
      </c>
      <c r="S413" s="63">
        <f>L413+M413+O413</f>
        <v>13631.29</v>
      </c>
      <c r="T413" s="63">
        <f>H413-R413</f>
        <v>74927.88</v>
      </c>
    </row>
    <row r="414" spans="1:20" s="11" customFormat="1" ht="24.95" customHeight="1">
      <c r="A414" s="67">
        <v>339</v>
      </c>
      <c r="B414" s="59" t="s">
        <v>531</v>
      </c>
      <c r="C414" s="60" t="s">
        <v>482</v>
      </c>
      <c r="D414" s="61" t="s">
        <v>31</v>
      </c>
      <c r="E414" s="64" t="s">
        <v>35</v>
      </c>
      <c r="F414" s="62">
        <v>44986</v>
      </c>
      <c r="G414" s="62">
        <v>45170</v>
      </c>
      <c r="H414" s="63">
        <v>130000</v>
      </c>
      <c r="I414" s="63">
        <v>19162.12</v>
      </c>
      <c r="J414" s="63">
        <v>0</v>
      </c>
      <c r="K414" s="63">
        <f t="shared" ref="K414" si="702">H414*2.87%</f>
        <v>3731</v>
      </c>
      <c r="L414" s="63">
        <f t="shared" ref="L414" si="703">H414*7.1%</f>
        <v>9230</v>
      </c>
      <c r="M414" s="66">
        <v>860.29</v>
      </c>
      <c r="N414" s="63">
        <f t="shared" ref="N414" si="704">H414*3.04%</f>
        <v>3952</v>
      </c>
      <c r="O414" s="63">
        <f t="shared" ref="O414" si="705">H414*7.09%</f>
        <v>9217</v>
      </c>
      <c r="P414" s="63">
        <f t="shared" ref="P414" si="706">K414+L414+M414+N414+O414</f>
        <v>26990.29</v>
      </c>
      <c r="Q414" s="63">
        <f t="shared" si="698"/>
        <v>0</v>
      </c>
      <c r="R414" s="63">
        <f t="shared" ref="R414" si="707">I414+K414+N414+Q414</f>
        <v>26845.119999999999</v>
      </c>
      <c r="S414" s="63">
        <f t="shared" ref="S414" si="708">L414+M414+O414</f>
        <v>19307.29</v>
      </c>
      <c r="T414" s="63">
        <f t="shared" ref="T414" si="709">H414-R414</f>
        <v>103154.88</v>
      </c>
    </row>
    <row r="415" spans="1:20" s="11" customFormat="1" ht="24.95" customHeight="1">
      <c r="A415" s="67">
        <v>340</v>
      </c>
      <c r="B415" s="59" t="s">
        <v>532</v>
      </c>
      <c r="C415" s="60" t="s">
        <v>508</v>
      </c>
      <c r="D415" s="61" t="s">
        <v>31</v>
      </c>
      <c r="E415" s="64" t="s">
        <v>32</v>
      </c>
      <c r="F415" s="62">
        <v>44986</v>
      </c>
      <c r="G415" s="62">
        <v>45170</v>
      </c>
      <c r="H415" s="63">
        <v>55000</v>
      </c>
      <c r="I415" s="63">
        <v>2559.6799999999998</v>
      </c>
      <c r="J415" s="63">
        <v>0</v>
      </c>
      <c r="K415" s="63">
        <v>1578.5</v>
      </c>
      <c r="L415" s="65">
        <v>3905</v>
      </c>
      <c r="M415" s="65">
        <f t="shared" ref="M415:M416" si="710">H415*1.15%</f>
        <v>632.5</v>
      </c>
      <c r="N415" s="63">
        <v>1672</v>
      </c>
      <c r="O415" s="63">
        <f t="shared" ref="O415" si="711">H415*7.09%</f>
        <v>3899.5</v>
      </c>
      <c r="P415" s="63">
        <f t="shared" ref="P415" si="712">K415+L415+M415+N415+O415</f>
        <v>11687.5</v>
      </c>
      <c r="Q415" s="63">
        <f t="shared" ref="Q415" si="713">J415</f>
        <v>0</v>
      </c>
      <c r="R415" s="63">
        <f t="shared" ref="R415" si="714">I415+K415+N415+Q415</f>
        <v>5810.18</v>
      </c>
      <c r="S415" s="63">
        <f t="shared" ref="S415" si="715">L415+M415+O415</f>
        <v>8437</v>
      </c>
      <c r="T415" s="63">
        <f t="shared" ref="T415" si="716">H415-R415</f>
        <v>49189.82</v>
      </c>
    </row>
    <row r="416" spans="1:20" s="11" customFormat="1" ht="24.95" customHeight="1">
      <c r="A416" s="34">
        <v>341</v>
      </c>
      <c r="B416" s="12" t="s">
        <v>533</v>
      </c>
      <c r="C416" s="8" t="s">
        <v>508</v>
      </c>
      <c r="D416" s="9" t="s">
        <v>31</v>
      </c>
      <c r="E416" s="18" t="s">
        <v>32</v>
      </c>
      <c r="F416" s="13">
        <v>44927</v>
      </c>
      <c r="G416" s="13">
        <v>45108</v>
      </c>
      <c r="H416" s="14">
        <v>55000</v>
      </c>
      <c r="I416" s="14">
        <v>2559.6799999999998</v>
      </c>
      <c r="J416" s="14">
        <v>0</v>
      </c>
      <c r="K416" s="14">
        <v>1578.5</v>
      </c>
      <c r="L416" s="36">
        <v>3905</v>
      </c>
      <c r="M416" s="36">
        <f t="shared" si="710"/>
        <v>632.5</v>
      </c>
      <c r="N416" s="14">
        <v>1672</v>
      </c>
      <c r="O416" s="14">
        <f t="shared" ref="O416" si="717">H416*7.09%</f>
        <v>3899.5</v>
      </c>
      <c r="P416" s="14">
        <f t="shared" ref="P416" si="718">K416+L416+M416+N416+O416</f>
        <v>11687.5</v>
      </c>
      <c r="Q416" s="14">
        <f t="shared" ref="Q416" si="719">J416</f>
        <v>0</v>
      </c>
      <c r="R416" s="14">
        <f t="shared" ref="R416" si="720">I416+K416+N416+Q416</f>
        <v>5810.18</v>
      </c>
      <c r="S416" s="14">
        <f t="shared" ref="S416" si="721">L416+M416+O416</f>
        <v>8437</v>
      </c>
      <c r="T416" s="14">
        <f t="shared" ref="T416" si="722">H416-R416</f>
        <v>49189.82</v>
      </c>
    </row>
    <row r="417" spans="1:20" s="11" customFormat="1" ht="24.95" customHeight="1">
      <c r="A417" s="24" t="s">
        <v>534</v>
      </c>
      <c r="B417" s="10"/>
      <c r="C417" s="10"/>
      <c r="D417" s="10"/>
      <c r="E417" s="10"/>
      <c r="F417" s="23"/>
      <c r="G417" s="23"/>
      <c r="H417" s="10"/>
      <c r="I417" s="10"/>
      <c r="J417" s="10"/>
      <c r="K417" s="10"/>
      <c r="L417" s="10"/>
      <c r="M417" s="33"/>
      <c r="N417" s="10"/>
      <c r="O417" s="10"/>
      <c r="P417" s="10"/>
      <c r="Q417" s="10"/>
      <c r="R417" s="10"/>
      <c r="S417" s="10"/>
      <c r="T417" s="10"/>
    </row>
    <row r="418" spans="1:20" s="11" customFormat="1" ht="24.95" customHeight="1">
      <c r="A418" s="34">
        <v>342</v>
      </c>
      <c r="B418" s="59" t="s">
        <v>535</v>
      </c>
      <c r="C418" s="60" t="s">
        <v>508</v>
      </c>
      <c r="D418" s="61" t="s">
        <v>31</v>
      </c>
      <c r="E418" s="64" t="s">
        <v>32</v>
      </c>
      <c r="F418" s="62">
        <v>44986</v>
      </c>
      <c r="G418" s="62">
        <v>45170</v>
      </c>
      <c r="H418" s="63">
        <v>55000</v>
      </c>
      <c r="I418" s="63">
        <v>2559.6799999999998</v>
      </c>
      <c r="J418" s="63">
        <v>0</v>
      </c>
      <c r="K418" s="63">
        <v>1578.5</v>
      </c>
      <c r="L418" s="65">
        <v>3905</v>
      </c>
      <c r="M418" s="36">
        <f t="shared" ref="M418:M420" si="723">H418*1.15%</f>
        <v>632.5</v>
      </c>
      <c r="N418" s="63">
        <v>1672</v>
      </c>
      <c r="O418" s="63">
        <f t="shared" ref="O418:O420" si="724">H418*7.09%</f>
        <v>3899.5</v>
      </c>
      <c r="P418" s="63">
        <f t="shared" ref="P418:P420" si="725">K418+L418+M418+N418+O418</f>
        <v>11687.5</v>
      </c>
      <c r="Q418" s="63">
        <f t="shared" ref="Q418:Q420" si="726">J418</f>
        <v>0</v>
      </c>
      <c r="R418" s="63">
        <f t="shared" ref="R418:R420" si="727">I418+K418+N418+Q418</f>
        <v>5810.18</v>
      </c>
      <c r="S418" s="63">
        <f t="shared" ref="S418:S420" si="728">L418+M418+O418</f>
        <v>8437</v>
      </c>
      <c r="T418" s="63">
        <f t="shared" ref="T418:T420" si="729">H418-R418</f>
        <v>49189.82</v>
      </c>
    </row>
    <row r="419" spans="1:20" s="11" customFormat="1" ht="24.95" customHeight="1">
      <c r="A419" s="34">
        <v>343</v>
      </c>
      <c r="B419" s="59" t="s">
        <v>536</v>
      </c>
      <c r="C419" s="60" t="s">
        <v>508</v>
      </c>
      <c r="D419" s="61" t="s">
        <v>31</v>
      </c>
      <c r="E419" s="64" t="s">
        <v>35</v>
      </c>
      <c r="F419" s="62">
        <v>44986</v>
      </c>
      <c r="G419" s="62">
        <v>45170</v>
      </c>
      <c r="H419" s="63">
        <v>55000</v>
      </c>
      <c r="I419" s="63">
        <v>2559.6799999999998</v>
      </c>
      <c r="J419" s="63">
        <v>0</v>
      </c>
      <c r="K419" s="63">
        <v>1578.5</v>
      </c>
      <c r="L419" s="65">
        <v>3905</v>
      </c>
      <c r="M419" s="36">
        <f t="shared" si="723"/>
        <v>632.5</v>
      </c>
      <c r="N419" s="63">
        <v>1672</v>
      </c>
      <c r="O419" s="63">
        <f t="shared" si="724"/>
        <v>3899.5</v>
      </c>
      <c r="P419" s="63">
        <f t="shared" si="725"/>
        <v>11687.5</v>
      </c>
      <c r="Q419" s="63">
        <f t="shared" si="726"/>
        <v>0</v>
      </c>
      <c r="R419" s="63">
        <f t="shared" si="727"/>
        <v>5810.18</v>
      </c>
      <c r="S419" s="63">
        <f t="shared" si="728"/>
        <v>8437</v>
      </c>
      <c r="T419" s="63">
        <f t="shared" si="729"/>
        <v>49189.82</v>
      </c>
    </row>
    <row r="420" spans="1:20" s="11" customFormat="1" ht="24.95" customHeight="1">
      <c r="A420" s="34">
        <v>344</v>
      </c>
      <c r="B420" s="59" t="s">
        <v>537</v>
      </c>
      <c r="C420" s="60" t="s">
        <v>508</v>
      </c>
      <c r="D420" s="61" t="s">
        <v>31</v>
      </c>
      <c r="E420" s="64" t="s">
        <v>35</v>
      </c>
      <c r="F420" s="62">
        <v>44986</v>
      </c>
      <c r="G420" s="62">
        <v>45170</v>
      </c>
      <c r="H420" s="63">
        <v>55000</v>
      </c>
      <c r="I420" s="63">
        <v>2559.6799999999998</v>
      </c>
      <c r="J420" s="63">
        <v>0</v>
      </c>
      <c r="K420" s="63">
        <v>1578.5</v>
      </c>
      <c r="L420" s="65">
        <v>3905</v>
      </c>
      <c r="M420" s="36">
        <f t="shared" si="723"/>
        <v>632.5</v>
      </c>
      <c r="N420" s="63">
        <v>1672</v>
      </c>
      <c r="O420" s="63">
        <f t="shared" si="724"/>
        <v>3899.5</v>
      </c>
      <c r="P420" s="63">
        <f t="shared" si="725"/>
        <v>11687.5</v>
      </c>
      <c r="Q420" s="63">
        <f t="shared" si="726"/>
        <v>0</v>
      </c>
      <c r="R420" s="63">
        <f t="shared" si="727"/>
        <v>5810.18</v>
      </c>
      <c r="S420" s="63">
        <f t="shared" si="728"/>
        <v>8437</v>
      </c>
      <c r="T420" s="63">
        <f t="shared" si="729"/>
        <v>49189.82</v>
      </c>
    </row>
    <row r="421" spans="1:20" s="58" customFormat="1" ht="24.95" customHeight="1">
      <c r="A421" s="24" t="s">
        <v>538</v>
      </c>
      <c r="B421" s="10"/>
      <c r="C421" s="10"/>
      <c r="D421" s="10"/>
      <c r="E421" s="10"/>
      <c r="F421" s="23"/>
      <c r="G421" s="23"/>
      <c r="H421" s="10"/>
      <c r="I421" s="10"/>
      <c r="J421" s="10"/>
      <c r="K421" s="10"/>
      <c r="L421" s="10"/>
      <c r="M421" s="33"/>
      <c r="N421" s="10"/>
      <c r="O421" s="10"/>
      <c r="P421" s="10"/>
      <c r="Q421" s="10"/>
      <c r="R421" s="10"/>
      <c r="S421" s="10"/>
      <c r="T421" s="10"/>
    </row>
    <row r="422" spans="1:20" s="16" customFormat="1" ht="24.95" customHeight="1">
      <c r="A422" s="9">
        <v>345</v>
      </c>
      <c r="B422" s="12" t="s">
        <v>539</v>
      </c>
      <c r="C422" s="8" t="s">
        <v>482</v>
      </c>
      <c r="D422" s="9" t="s">
        <v>31</v>
      </c>
      <c r="E422" s="18" t="s">
        <v>35</v>
      </c>
      <c r="F422" s="13">
        <v>44992</v>
      </c>
      <c r="G422" s="13">
        <v>45176</v>
      </c>
      <c r="H422" s="14">
        <v>131000</v>
      </c>
      <c r="I422" s="14">
        <v>19397.34</v>
      </c>
      <c r="J422" s="14">
        <v>0</v>
      </c>
      <c r="K422" s="14">
        <v>3759.7</v>
      </c>
      <c r="L422" s="36">
        <v>9301</v>
      </c>
      <c r="M422" s="66">
        <v>860.29</v>
      </c>
      <c r="N422" s="14">
        <v>3982.4</v>
      </c>
      <c r="O422" s="14">
        <v>9287.9</v>
      </c>
      <c r="P422" s="14">
        <f>K422+L422+M422+N422+O422</f>
        <v>27191.29</v>
      </c>
      <c r="Q422" s="14">
        <v>56971.4</v>
      </c>
      <c r="R422" s="14">
        <f>I422+K422+N422+Q422</f>
        <v>84110.84</v>
      </c>
      <c r="S422" s="14">
        <f>L422+M422+O422</f>
        <v>19449.189999999999</v>
      </c>
      <c r="T422" s="14">
        <f>H422-R422</f>
        <v>46889.16</v>
      </c>
    </row>
    <row r="423" spans="1:20" s="16" customFormat="1" ht="24.95" customHeight="1">
      <c r="A423" s="24" t="s">
        <v>540</v>
      </c>
      <c r="B423" s="10"/>
      <c r="C423" s="10"/>
      <c r="D423" s="10"/>
      <c r="E423" s="10"/>
      <c r="F423" s="23"/>
      <c r="G423" s="23"/>
      <c r="H423" s="10"/>
      <c r="I423" s="10"/>
      <c r="J423" s="10"/>
      <c r="K423" s="10"/>
      <c r="L423" s="10"/>
      <c r="M423" s="33"/>
      <c r="N423" s="10"/>
      <c r="O423" s="10"/>
      <c r="P423" s="10"/>
      <c r="Q423" s="10"/>
      <c r="R423" s="10"/>
      <c r="S423" s="10"/>
      <c r="T423" s="10"/>
    </row>
    <row r="424" spans="1:20" s="16" customFormat="1" ht="24.95" customHeight="1">
      <c r="A424" s="34">
        <v>346</v>
      </c>
      <c r="B424" s="59" t="s">
        <v>541</v>
      </c>
      <c r="C424" s="60" t="s">
        <v>517</v>
      </c>
      <c r="D424" s="61" t="s">
        <v>31</v>
      </c>
      <c r="E424" s="64" t="s">
        <v>35</v>
      </c>
      <c r="F424" s="62">
        <v>44986</v>
      </c>
      <c r="G424" s="62">
        <v>45170</v>
      </c>
      <c r="H424" s="63">
        <v>75000</v>
      </c>
      <c r="I424" s="63">
        <v>6309.38</v>
      </c>
      <c r="J424" s="63">
        <v>0</v>
      </c>
      <c r="K424" s="63">
        <v>2152.5</v>
      </c>
      <c r="L424" s="63">
        <v>5325</v>
      </c>
      <c r="M424" s="66">
        <v>860.29</v>
      </c>
      <c r="N424" s="63">
        <v>2280</v>
      </c>
      <c r="O424" s="63">
        <v>5317.5</v>
      </c>
      <c r="P424" s="63">
        <f t="shared" ref="P424" si="730">K424+L424+M424+N424+O424</f>
        <v>15935.29</v>
      </c>
      <c r="Q424" s="63">
        <f t="shared" ref="Q424" si="731">J424</f>
        <v>0</v>
      </c>
      <c r="R424" s="63">
        <f t="shared" ref="R424" si="732">I424+K424+N424+Q424</f>
        <v>10741.88</v>
      </c>
      <c r="S424" s="63">
        <f t="shared" ref="S424" si="733">L424+M424+O424</f>
        <v>11502.79</v>
      </c>
      <c r="T424" s="63">
        <f t="shared" ref="T424" si="734">H424-R424</f>
        <v>64258.12</v>
      </c>
    </row>
    <row r="425" spans="1:20" s="16" customFormat="1" ht="24.95" customHeight="1">
      <c r="A425" s="34">
        <v>347</v>
      </c>
      <c r="B425" s="59" t="s">
        <v>542</v>
      </c>
      <c r="C425" s="60" t="s">
        <v>508</v>
      </c>
      <c r="D425" s="61" t="s">
        <v>31</v>
      </c>
      <c r="E425" s="64" t="s">
        <v>32</v>
      </c>
      <c r="F425" s="62">
        <v>44986</v>
      </c>
      <c r="G425" s="62">
        <v>45170</v>
      </c>
      <c r="H425" s="63">
        <v>55000</v>
      </c>
      <c r="I425" s="63">
        <v>2559.6799999999998</v>
      </c>
      <c r="J425" s="63">
        <v>0</v>
      </c>
      <c r="K425" s="63">
        <v>1578.5</v>
      </c>
      <c r="L425" s="65">
        <v>3905</v>
      </c>
      <c r="M425" s="36">
        <f t="shared" ref="M425:M426" si="735">H425*1.15%</f>
        <v>632.5</v>
      </c>
      <c r="N425" s="63">
        <v>1672</v>
      </c>
      <c r="O425" s="63">
        <f t="shared" ref="O425" si="736">H425*7.09%</f>
        <v>3899.5</v>
      </c>
      <c r="P425" s="63">
        <f t="shared" ref="P425" si="737">K425+L425+M425+N425+O425</f>
        <v>11687.5</v>
      </c>
      <c r="Q425" s="63">
        <f t="shared" ref="Q425" si="738">J425</f>
        <v>0</v>
      </c>
      <c r="R425" s="63">
        <f t="shared" ref="R425" si="739">I425+K425+N425+Q425</f>
        <v>5810.18</v>
      </c>
      <c r="S425" s="63">
        <f t="shared" ref="S425" si="740">L425+M425+O425</f>
        <v>8437</v>
      </c>
      <c r="T425" s="63">
        <f t="shared" ref="T425" si="741">H425-R425</f>
        <v>49189.82</v>
      </c>
    </row>
    <row r="426" spans="1:20" s="16" customFormat="1" ht="24.95" customHeight="1">
      <c r="A426" s="34">
        <v>348</v>
      </c>
      <c r="B426" s="59" t="s">
        <v>543</v>
      </c>
      <c r="C426" s="60" t="s">
        <v>508</v>
      </c>
      <c r="D426" s="61" t="s">
        <v>31</v>
      </c>
      <c r="E426" s="64" t="s">
        <v>32</v>
      </c>
      <c r="F426" s="62">
        <v>44986</v>
      </c>
      <c r="G426" s="62">
        <v>45170</v>
      </c>
      <c r="H426" s="63">
        <v>55000</v>
      </c>
      <c r="I426" s="63">
        <v>2559.6799999999998</v>
      </c>
      <c r="J426" s="63">
        <v>0</v>
      </c>
      <c r="K426" s="63">
        <v>1578.5</v>
      </c>
      <c r="L426" s="65">
        <v>3905</v>
      </c>
      <c r="M426" s="36">
        <f t="shared" si="735"/>
        <v>632.5</v>
      </c>
      <c r="N426" s="63">
        <v>1672</v>
      </c>
      <c r="O426" s="63">
        <f t="shared" ref="O426" si="742">H426*7.09%</f>
        <v>3899.5</v>
      </c>
      <c r="P426" s="63">
        <f t="shared" ref="P426" si="743">K426+L426+M426+N426+O426</f>
        <v>11687.5</v>
      </c>
      <c r="Q426" s="63">
        <f t="shared" ref="Q426" si="744">J426</f>
        <v>0</v>
      </c>
      <c r="R426" s="63">
        <f t="shared" ref="R426" si="745">I426+K426+N426+Q426</f>
        <v>5810.18</v>
      </c>
      <c r="S426" s="63">
        <f t="shared" ref="S426" si="746">L426+M426+O426</f>
        <v>8437</v>
      </c>
      <c r="T426" s="63">
        <f t="shared" ref="T426" si="747">H426-R426</f>
        <v>49189.82</v>
      </c>
    </row>
    <row r="427" spans="1:20" s="16" customFormat="1" ht="24.95" customHeight="1">
      <c r="A427" s="24" t="s">
        <v>544</v>
      </c>
      <c r="B427" s="10"/>
      <c r="C427" s="10"/>
      <c r="D427" s="10"/>
      <c r="E427" s="10"/>
      <c r="F427" s="23"/>
      <c r="G427" s="23"/>
      <c r="H427" s="10"/>
      <c r="I427" s="10"/>
      <c r="J427" s="10"/>
      <c r="K427" s="10"/>
      <c r="L427" s="10"/>
      <c r="M427" s="33"/>
      <c r="N427" s="10"/>
      <c r="O427" s="10"/>
      <c r="P427" s="10"/>
      <c r="Q427" s="10"/>
      <c r="R427" s="10"/>
      <c r="S427" s="10"/>
      <c r="T427" s="10"/>
    </row>
    <row r="428" spans="1:20" s="16" customFormat="1" ht="24.95" customHeight="1">
      <c r="A428" s="67">
        <v>349</v>
      </c>
      <c r="B428" s="59" t="s">
        <v>545</v>
      </c>
      <c r="C428" s="60" t="s">
        <v>482</v>
      </c>
      <c r="D428" s="61" t="s">
        <v>31</v>
      </c>
      <c r="E428" s="64" t="s">
        <v>32</v>
      </c>
      <c r="F428" s="62">
        <v>44986</v>
      </c>
      <c r="G428" s="62">
        <v>45170</v>
      </c>
      <c r="H428" s="63">
        <v>115000</v>
      </c>
      <c r="I428" s="63">
        <v>15633.74</v>
      </c>
      <c r="J428" s="63">
        <v>0</v>
      </c>
      <c r="K428" s="63">
        <v>3300.5</v>
      </c>
      <c r="L428" s="65">
        <v>8165</v>
      </c>
      <c r="M428" s="66">
        <v>860.29</v>
      </c>
      <c r="N428" s="63">
        <v>3496</v>
      </c>
      <c r="O428" s="63">
        <v>8153.5</v>
      </c>
      <c r="P428" s="63">
        <f>K428+L428+M428+N428+O428</f>
        <v>23975.29</v>
      </c>
      <c r="Q428" s="63">
        <f>J428</f>
        <v>0</v>
      </c>
      <c r="R428" s="63">
        <f>I428+K428+N428+Q428</f>
        <v>22430.240000000002</v>
      </c>
      <c r="S428" s="63">
        <f>L428+M428+O428</f>
        <v>17178.79</v>
      </c>
      <c r="T428" s="63">
        <f>H428-R428</f>
        <v>92569.76</v>
      </c>
    </row>
    <row r="429" spans="1:20" s="16" customFormat="1" ht="24.95" customHeight="1">
      <c r="A429" s="67">
        <v>350</v>
      </c>
      <c r="B429" s="59" t="s">
        <v>546</v>
      </c>
      <c r="C429" s="60" t="s">
        <v>508</v>
      </c>
      <c r="D429" s="61" t="s">
        <v>31</v>
      </c>
      <c r="E429" s="64" t="s">
        <v>32</v>
      </c>
      <c r="F429" s="62">
        <v>44986</v>
      </c>
      <c r="G429" s="62">
        <v>45170</v>
      </c>
      <c r="H429" s="63">
        <v>55000</v>
      </c>
      <c r="I429" s="63">
        <v>2559.6799999999998</v>
      </c>
      <c r="J429" s="63">
        <v>0</v>
      </c>
      <c r="K429" s="63">
        <v>1578.5</v>
      </c>
      <c r="L429" s="65">
        <v>3905</v>
      </c>
      <c r="M429" s="65">
        <f t="shared" ref="M429" si="748">H429*1.15%</f>
        <v>632.5</v>
      </c>
      <c r="N429" s="63">
        <v>1672</v>
      </c>
      <c r="O429" s="63">
        <f t="shared" ref="O429" si="749">H429*7.09%</f>
        <v>3899.5</v>
      </c>
      <c r="P429" s="63">
        <f t="shared" ref="P429" si="750">K429+L429+M429+N429+O429</f>
        <v>11687.5</v>
      </c>
      <c r="Q429" s="63">
        <f t="shared" ref="Q429" si="751">J429</f>
        <v>0</v>
      </c>
      <c r="R429" s="63">
        <f t="shared" ref="R429" si="752">I429+K429+N429+Q429</f>
        <v>5810.18</v>
      </c>
      <c r="S429" s="63">
        <f t="shared" ref="S429" si="753">L429+M429+O429</f>
        <v>8437</v>
      </c>
      <c r="T429" s="63">
        <f t="shared" ref="T429" si="754">H429-R429</f>
        <v>49189.82</v>
      </c>
    </row>
    <row r="430" spans="1:20" s="16" customFormat="1" ht="24.95" customHeight="1">
      <c r="A430" s="24" t="s">
        <v>547</v>
      </c>
      <c r="B430" s="10"/>
      <c r="C430" s="10"/>
      <c r="D430" s="10"/>
      <c r="E430" s="10"/>
      <c r="F430" s="23"/>
      <c r="G430" s="23"/>
      <c r="H430" s="10"/>
      <c r="I430" s="10"/>
      <c r="J430" s="10"/>
      <c r="K430" s="10"/>
      <c r="L430" s="10"/>
      <c r="M430" s="33"/>
      <c r="N430" s="10"/>
      <c r="O430" s="10"/>
      <c r="P430" s="10"/>
      <c r="Q430" s="10"/>
      <c r="R430" s="10"/>
      <c r="S430" s="10"/>
      <c r="T430" s="10"/>
    </row>
    <row r="431" spans="1:20" s="16" customFormat="1" ht="24.95" customHeight="1">
      <c r="A431" s="67">
        <v>351</v>
      </c>
      <c r="B431" s="59" t="s">
        <v>548</v>
      </c>
      <c r="C431" s="60" t="s">
        <v>482</v>
      </c>
      <c r="D431" s="61" t="s">
        <v>31</v>
      </c>
      <c r="E431" s="64" t="s">
        <v>32</v>
      </c>
      <c r="F431" s="62">
        <v>45017</v>
      </c>
      <c r="G431" s="62">
        <v>45200</v>
      </c>
      <c r="H431" s="63">
        <v>115000</v>
      </c>
      <c r="I431" s="63">
        <v>15633.74</v>
      </c>
      <c r="J431" s="63">
        <v>0</v>
      </c>
      <c r="K431" s="63">
        <v>3300.5</v>
      </c>
      <c r="L431" s="65">
        <v>8165</v>
      </c>
      <c r="M431" s="66">
        <v>860.29</v>
      </c>
      <c r="N431" s="63">
        <v>3496</v>
      </c>
      <c r="O431" s="63">
        <v>8153.5</v>
      </c>
      <c r="P431" s="63">
        <f>K431+L431+M431+N431+O431</f>
        <v>23975.29</v>
      </c>
      <c r="Q431" s="63">
        <f>J431</f>
        <v>0</v>
      </c>
      <c r="R431" s="63">
        <f>I431+K431+N431+Q431</f>
        <v>22430.240000000002</v>
      </c>
      <c r="S431" s="63">
        <f>L431+M431+O431</f>
        <v>17178.79</v>
      </c>
      <c r="T431" s="63">
        <f>H431-R431</f>
        <v>92569.76</v>
      </c>
    </row>
    <row r="432" spans="1:20" s="58" customFormat="1" ht="24.95" customHeight="1">
      <c r="A432" s="24" t="s">
        <v>549</v>
      </c>
      <c r="B432" s="10"/>
      <c r="C432" s="10"/>
      <c r="D432" s="10"/>
      <c r="E432" s="10"/>
      <c r="F432" s="23"/>
      <c r="G432" s="23"/>
      <c r="H432" s="10"/>
      <c r="I432" s="10"/>
      <c r="J432" s="10"/>
      <c r="K432" s="10"/>
      <c r="L432" s="10"/>
      <c r="M432" s="33"/>
      <c r="N432" s="10"/>
      <c r="O432" s="10"/>
      <c r="P432" s="10"/>
      <c r="Q432" s="10"/>
      <c r="R432" s="10"/>
      <c r="S432" s="10"/>
      <c r="T432" s="10"/>
    </row>
    <row r="433" spans="1:20" s="16" customFormat="1" ht="24.95" customHeight="1">
      <c r="A433" s="9">
        <v>352</v>
      </c>
      <c r="B433" s="12" t="s">
        <v>550</v>
      </c>
      <c r="C433" s="8" t="s">
        <v>232</v>
      </c>
      <c r="D433" s="9" t="s">
        <v>31</v>
      </c>
      <c r="E433" s="18" t="s">
        <v>35</v>
      </c>
      <c r="F433" s="13">
        <v>44927</v>
      </c>
      <c r="G433" s="13">
        <v>45108</v>
      </c>
      <c r="H433" s="14">
        <v>115000</v>
      </c>
      <c r="I433" s="14">
        <v>15633.74</v>
      </c>
      <c r="J433" s="14">
        <v>0</v>
      </c>
      <c r="K433" s="14">
        <v>3300.5</v>
      </c>
      <c r="L433" s="36">
        <v>8165</v>
      </c>
      <c r="M433" s="66">
        <v>860.29</v>
      </c>
      <c r="N433" s="14">
        <v>3496</v>
      </c>
      <c r="O433" s="14">
        <v>8153.5</v>
      </c>
      <c r="P433" s="14">
        <f>K433+L433+M433+N433+O433</f>
        <v>23975.29</v>
      </c>
      <c r="Q433" s="14">
        <f>J433</f>
        <v>0</v>
      </c>
      <c r="R433" s="14">
        <f>I433+K433+N433+Q433</f>
        <v>22430.240000000002</v>
      </c>
      <c r="S433" s="14">
        <f>L433+M433+O433</f>
        <v>17178.79</v>
      </c>
      <c r="T433" s="14">
        <f>H433-R433</f>
        <v>92569.76</v>
      </c>
    </row>
    <row r="434" spans="1:20" s="16" customFormat="1" ht="24.95" customHeight="1">
      <c r="A434" s="24" t="s">
        <v>551</v>
      </c>
      <c r="B434" s="10"/>
      <c r="C434" s="10"/>
      <c r="D434" s="10"/>
      <c r="E434" s="10"/>
      <c r="F434" s="23"/>
      <c r="G434" s="23"/>
      <c r="H434" s="10"/>
      <c r="I434" s="10"/>
      <c r="J434" s="10"/>
      <c r="K434" s="10"/>
      <c r="L434" s="10"/>
      <c r="M434" s="33"/>
      <c r="N434" s="10"/>
      <c r="O434" s="10"/>
      <c r="P434" s="10"/>
      <c r="Q434" s="10"/>
      <c r="R434" s="10"/>
      <c r="S434" s="10"/>
      <c r="T434" s="10"/>
    </row>
    <row r="435" spans="1:20" s="16" customFormat="1" ht="24.95" customHeight="1">
      <c r="A435" s="67">
        <v>353</v>
      </c>
      <c r="B435" s="59" t="s">
        <v>552</v>
      </c>
      <c r="C435" s="60" t="s">
        <v>482</v>
      </c>
      <c r="D435" s="61" t="s">
        <v>31</v>
      </c>
      <c r="E435" s="64" t="s">
        <v>32</v>
      </c>
      <c r="F435" s="62">
        <v>45017</v>
      </c>
      <c r="G435" s="62">
        <v>45200</v>
      </c>
      <c r="H435" s="63">
        <v>115000</v>
      </c>
      <c r="I435" s="63">
        <v>15633.74</v>
      </c>
      <c r="J435" s="63">
        <v>0</v>
      </c>
      <c r="K435" s="63">
        <v>3300.5</v>
      </c>
      <c r="L435" s="65">
        <v>8165</v>
      </c>
      <c r="M435" s="66">
        <v>860.29</v>
      </c>
      <c r="N435" s="63">
        <v>3496</v>
      </c>
      <c r="O435" s="63">
        <v>8153.5</v>
      </c>
      <c r="P435" s="63">
        <f>K435+L435+M435+N435+O435</f>
        <v>23975.29</v>
      </c>
      <c r="Q435" s="63">
        <f>J435</f>
        <v>0</v>
      </c>
      <c r="R435" s="63">
        <f>I435+K435+N435+Q435</f>
        <v>22430.240000000002</v>
      </c>
      <c r="S435" s="63">
        <f>L435+M435+O435</f>
        <v>17178.79</v>
      </c>
      <c r="T435" s="63">
        <f>H435-R435</f>
        <v>92569.76</v>
      </c>
    </row>
    <row r="436" spans="1:20" s="16" customFormat="1" ht="24.95" customHeight="1">
      <c r="A436" s="24" t="s">
        <v>553</v>
      </c>
      <c r="B436" s="10"/>
      <c r="C436" s="10"/>
      <c r="D436" s="10"/>
      <c r="E436" s="10"/>
      <c r="F436" s="23"/>
      <c r="G436" s="23"/>
      <c r="H436" s="10"/>
      <c r="I436" s="10"/>
      <c r="J436" s="10"/>
      <c r="K436" s="10"/>
      <c r="L436" s="10"/>
      <c r="M436" s="33"/>
      <c r="N436" s="10"/>
      <c r="O436" s="10"/>
      <c r="P436" s="10"/>
      <c r="Q436" s="10"/>
      <c r="R436" s="10"/>
      <c r="S436" s="10"/>
      <c r="T436" s="10"/>
    </row>
    <row r="437" spans="1:20" s="16" customFormat="1" ht="24.95" customHeight="1">
      <c r="A437" s="67">
        <v>354</v>
      </c>
      <c r="B437" s="59" t="s">
        <v>554</v>
      </c>
      <c r="C437" s="60" t="s">
        <v>508</v>
      </c>
      <c r="D437" s="61" t="s">
        <v>31</v>
      </c>
      <c r="E437" s="64" t="s">
        <v>32</v>
      </c>
      <c r="F437" s="62">
        <v>44986</v>
      </c>
      <c r="G437" s="62">
        <v>45170</v>
      </c>
      <c r="H437" s="63">
        <v>55000</v>
      </c>
      <c r="I437" s="63">
        <v>2559.6799999999998</v>
      </c>
      <c r="J437" s="63">
        <v>0</v>
      </c>
      <c r="K437" s="63">
        <v>1578.5</v>
      </c>
      <c r="L437" s="65">
        <v>3905</v>
      </c>
      <c r="M437" s="65">
        <f t="shared" ref="M437" si="755">H437*1.15%</f>
        <v>632.5</v>
      </c>
      <c r="N437" s="63">
        <v>1672</v>
      </c>
      <c r="O437" s="63">
        <f t="shared" ref="O437" si="756">H437*7.09%</f>
        <v>3899.5</v>
      </c>
      <c r="P437" s="63">
        <f t="shared" ref="P437:P438" si="757">K437+L437+M437+N437+O437</f>
        <v>11687.5</v>
      </c>
      <c r="Q437" s="63">
        <f t="shared" ref="Q437:Q438" si="758">J437</f>
        <v>0</v>
      </c>
      <c r="R437" s="63">
        <f t="shared" ref="R437:R438" si="759">I437+K437+N437+Q437</f>
        <v>5810.18</v>
      </c>
      <c r="S437" s="63">
        <f t="shared" ref="S437:S438" si="760">L437+M437+O437</f>
        <v>8437</v>
      </c>
      <c r="T437" s="63">
        <f t="shared" ref="T437:T438" si="761">H437-R437</f>
        <v>49189.82</v>
      </c>
    </row>
    <row r="438" spans="1:20" s="16" customFormat="1" ht="24.95" customHeight="1">
      <c r="A438" s="67">
        <v>355</v>
      </c>
      <c r="B438" s="59" t="s">
        <v>555</v>
      </c>
      <c r="C438" s="60" t="s">
        <v>517</v>
      </c>
      <c r="D438" s="61" t="s">
        <v>31</v>
      </c>
      <c r="E438" s="64" t="s">
        <v>32</v>
      </c>
      <c r="F438" s="62">
        <v>44986</v>
      </c>
      <c r="G438" s="62">
        <v>45170</v>
      </c>
      <c r="H438" s="63">
        <v>75000</v>
      </c>
      <c r="I438" s="63">
        <v>6309.38</v>
      </c>
      <c r="J438" s="63">
        <v>0</v>
      </c>
      <c r="K438" s="63">
        <v>2152.5</v>
      </c>
      <c r="L438" s="65">
        <v>5325</v>
      </c>
      <c r="M438" s="66">
        <v>860.29</v>
      </c>
      <c r="N438" s="63">
        <v>2280</v>
      </c>
      <c r="O438" s="63">
        <v>5317.5</v>
      </c>
      <c r="P438" s="63">
        <f t="shared" si="757"/>
        <v>15935.29</v>
      </c>
      <c r="Q438" s="63">
        <f t="shared" si="758"/>
        <v>0</v>
      </c>
      <c r="R438" s="63">
        <f t="shared" si="759"/>
        <v>10741.88</v>
      </c>
      <c r="S438" s="63">
        <f t="shared" si="760"/>
        <v>11502.79</v>
      </c>
      <c r="T438" s="63">
        <f t="shared" si="761"/>
        <v>64258.12</v>
      </c>
    </row>
    <row r="439" spans="1:20" s="16" customFormat="1" ht="24.95" customHeight="1">
      <c r="A439" s="67">
        <v>356</v>
      </c>
      <c r="B439" s="59" t="s">
        <v>556</v>
      </c>
      <c r="C439" s="60" t="s">
        <v>232</v>
      </c>
      <c r="D439" s="61" t="s">
        <v>31</v>
      </c>
      <c r="E439" s="64" t="s">
        <v>32</v>
      </c>
      <c r="F439" s="62">
        <v>44986</v>
      </c>
      <c r="G439" s="62">
        <v>45170</v>
      </c>
      <c r="H439" s="63">
        <v>115000</v>
      </c>
      <c r="I439" s="63">
        <v>15633.74</v>
      </c>
      <c r="J439" s="63">
        <v>0</v>
      </c>
      <c r="K439" s="63">
        <v>3300.5</v>
      </c>
      <c r="L439" s="65">
        <v>8165</v>
      </c>
      <c r="M439" s="66">
        <v>860.29</v>
      </c>
      <c r="N439" s="63">
        <v>3496</v>
      </c>
      <c r="O439" s="63">
        <v>8153.5</v>
      </c>
      <c r="P439" s="63">
        <f>K439+L439+M439+N439+O439</f>
        <v>23975.29</v>
      </c>
      <c r="Q439" s="63">
        <f>J439</f>
        <v>0</v>
      </c>
      <c r="R439" s="63">
        <f>I439+K439+N439+Q439</f>
        <v>22430.240000000002</v>
      </c>
      <c r="S439" s="63">
        <f>L439+M439+O439</f>
        <v>17178.79</v>
      </c>
      <c r="T439" s="63">
        <f>H439-R439</f>
        <v>92569.76</v>
      </c>
    </row>
    <row r="440" spans="1:20" s="16" customFormat="1" ht="24.95" customHeight="1">
      <c r="A440" s="67">
        <v>357</v>
      </c>
      <c r="B440" s="59" t="s">
        <v>557</v>
      </c>
      <c r="C440" s="60" t="s">
        <v>508</v>
      </c>
      <c r="D440" s="61" t="s">
        <v>31</v>
      </c>
      <c r="E440" s="64" t="s">
        <v>32</v>
      </c>
      <c r="F440" s="62">
        <v>44986</v>
      </c>
      <c r="G440" s="62">
        <v>45170</v>
      </c>
      <c r="H440" s="63">
        <v>55000</v>
      </c>
      <c r="I440" s="63">
        <v>2559.6799999999998</v>
      </c>
      <c r="J440" s="63">
        <v>0</v>
      </c>
      <c r="K440" s="63">
        <v>1578.5</v>
      </c>
      <c r="L440" s="65">
        <v>3905</v>
      </c>
      <c r="M440" s="65">
        <f t="shared" ref="M440:M441" si="762">H440*1.15%</f>
        <v>632.5</v>
      </c>
      <c r="N440" s="63">
        <v>1672</v>
      </c>
      <c r="O440" s="63">
        <f t="shared" ref="O440:O441" si="763">H440*7.09%</f>
        <v>3899.5</v>
      </c>
      <c r="P440" s="63">
        <f t="shared" ref="P440:P441" si="764">K440+L440+M440+N440+O440</f>
        <v>11687.5</v>
      </c>
      <c r="Q440" s="63">
        <f t="shared" ref="Q440:Q441" si="765">J440</f>
        <v>0</v>
      </c>
      <c r="R440" s="63">
        <f t="shared" ref="R440:R441" si="766">I440+K440+N440+Q440</f>
        <v>5810.18</v>
      </c>
      <c r="S440" s="63">
        <f t="shared" ref="S440:S441" si="767">L440+M440+O440</f>
        <v>8437</v>
      </c>
      <c r="T440" s="63">
        <f t="shared" ref="T440:T441" si="768">H440-R440</f>
        <v>49189.82</v>
      </c>
    </row>
    <row r="441" spans="1:20" s="16" customFormat="1" ht="24.95" customHeight="1">
      <c r="A441" s="67">
        <v>358</v>
      </c>
      <c r="B441" s="59" t="s">
        <v>558</v>
      </c>
      <c r="C441" s="60" t="s">
        <v>508</v>
      </c>
      <c r="D441" s="61" t="s">
        <v>31</v>
      </c>
      <c r="E441" s="64" t="s">
        <v>35</v>
      </c>
      <c r="F441" s="62">
        <v>44986</v>
      </c>
      <c r="G441" s="62">
        <v>45170</v>
      </c>
      <c r="H441" s="63">
        <v>55000</v>
      </c>
      <c r="I441" s="63">
        <v>2559.6799999999998</v>
      </c>
      <c r="J441" s="63">
        <v>0</v>
      </c>
      <c r="K441" s="63">
        <v>1578.5</v>
      </c>
      <c r="L441" s="65">
        <v>3905</v>
      </c>
      <c r="M441" s="65">
        <f t="shared" si="762"/>
        <v>632.5</v>
      </c>
      <c r="N441" s="63">
        <v>1672</v>
      </c>
      <c r="O441" s="63">
        <f t="shared" si="763"/>
        <v>3899.5</v>
      </c>
      <c r="P441" s="63">
        <f t="shared" si="764"/>
        <v>11687.5</v>
      </c>
      <c r="Q441" s="63">
        <f t="shared" si="765"/>
        <v>0</v>
      </c>
      <c r="R441" s="63">
        <f t="shared" si="766"/>
        <v>5810.18</v>
      </c>
      <c r="S441" s="63">
        <f t="shared" si="767"/>
        <v>8437</v>
      </c>
      <c r="T441" s="63">
        <f t="shared" si="768"/>
        <v>49189.82</v>
      </c>
    </row>
    <row r="442" spans="1:20" s="16" customFormat="1" ht="24.95" customHeight="1">
      <c r="A442" s="24" t="s">
        <v>559</v>
      </c>
      <c r="B442" s="10"/>
      <c r="C442" s="10"/>
      <c r="D442" s="10"/>
      <c r="E442" s="10"/>
      <c r="F442" s="23"/>
      <c r="G442" s="23"/>
      <c r="H442" s="10"/>
      <c r="I442" s="10"/>
      <c r="J442" s="10"/>
      <c r="K442" s="10"/>
      <c r="L442" s="10"/>
      <c r="M442" s="33"/>
      <c r="N442" s="10"/>
      <c r="O442" s="10"/>
      <c r="P442" s="10"/>
      <c r="Q442" s="10"/>
      <c r="R442" s="10"/>
      <c r="S442" s="10"/>
      <c r="T442" s="10"/>
    </row>
    <row r="443" spans="1:20" s="16" customFormat="1" ht="24.95" customHeight="1">
      <c r="A443" s="67">
        <v>359</v>
      </c>
      <c r="B443" s="59" t="s">
        <v>560</v>
      </c>
      <c r="C443" s="60" t="s">
        <v>508</v>
      </c>
      <c r="D443" s="61" t="s">
        <v>31</v>
      </c>
      <c r="E443" s="64" t="s">
        <v>35</v>
      </c>
      <c r="F443" s="62">
        <v>44986</v>
      </c>
      <c r="G443" s="62">
        <v>45170</v>
      </c>
      <c r="H443" s="63">
        <v>55000</v>
      </c>
      <c r="I443" s="63">
        <v>2559.6799999999998</v>
      </c>
      <c r="J443" s="63">
        <v>0</v>
      </c>
      <c r="K443" s="63">
        <v>1578.5</v>
      </c>
      <c r="L443" s="65">
        <v>3905</v>
      </c>
      <c r="M443" s="65">
        <f t="shared" ref="M443:M444" si="769">H443*1.15%</f>
        <v>632.5</v>
      </c>
      <c r="N443" s="63">
        <v>1672</v>
      </c>
      <c r="O443" s="63">
        <f t="shared" ref="O443:O444" si="770">H443*7.09%</f>
        <v>3899.5</v>
      </c>
      <c r="P443" s="63">
        <f t="shared" ref="P443:P444" si="771">K443+L443+M443+N443+O443</f>
        <v>11687.5</v>
      </c>
      <c r="Q443" s="63">
        <f t="shared" ref="Q443:Q444" si="772">J443</f>
        <v>0</v>
      </c>
      <c r="R443" s="63">
        <f t="shared" ref="R443:R444" si="773">I443+K443+N443+Q443</f>
        <v>5810.18</v>
      </c>
      <c r="S443" s="63">
        <f t="shared" ref="S443:S444" si="774">L443+M443+O443</f>
        <v>8437</v>
      </c>
      <c r="T443" s="63">
        <f t="shared" ref="T443:T444" si="775">H443-R443</f>
        <v>49189.82</v>
      </c>
    </row>
    <row r="444" spans="1:20" s="16" customFormat="1" ht="24.95" customHeight="1">
      <c r="A444" s="67">
        <v>360</v>
      </c>
      <c r="B444" s="59" t="s">
        <v>561</v>
      </c>
      <c r="C444" s="60" t="s">
        <v>508</v>
      </c>
      <c r="D444" s="61" t="s">
        <v>31</v>
      </c>
      <c r="E444" s="64" t="s">
        <v>32</v>
      </c>
      <c r="F444" s="62">
        <v>44986</v>
      </c>
      <c r="G444" s="62">
        <v>45170</v>
      </c>
      <c r="H444" s="63">
        <v>55000</v>
      </c>
      <c r="I444" s="63">
        <v>2559.6799999999998</v>
      </c>
      <c r="J444" s="63">
        <v>0</v>
      </c>
      <c r="K444" s="63">
        <v>1578.5</v>
      </c>
      <c r="L444" s="65">
        <v>3905</v>
      </c>
      <c r="M444" s="65">
        <f t="shared" si="769"/>
        <v>632.5</v>
      </c>
      <c r="N444" s="63">
        <v>1672</v>
      </c>
      <c r="O444" s="63">
        <f t="shared" si="770"/>
        <v>3899.5</v>
      </c>
      <c r="P444" s="63">
        <f t="shared" si="771"/>
        <v>11687.5</v>
      </c>
      <c r="Q444" s="63">
        <f t="shared" si="772"/>
        <v>0</v>
      </c>
      <c r="R444" s="63">
        <f t="shared" si="773"/>
        <v>5810.18</v>
      </c>
      <c r="S444" s="63">
        <f t="shared" si="774"/>
        <v>8437</v>
      </c>
      <c r="T444" s="63">
        <f t="shared" si="775"/>
        <v>49189.82</v>
      </c>
    </row>
    <row r="445" spans="1:20" s="57" customFormat="1" ht="24.95" customHeight="1">
      <c r="A445" s="24" t="s">
        <v>562</v>
      </c>
      <c r="B445" s="10"/>
      <c r="C445" s="10"/>
      <c r="D445" s="10"/>
      <c r="E445" s="10"/>
      <c r="F445" s="23"/>
      <c r="G445" s="23"/>
      <c r="H445" s="10"/>
      <c r="I445" s="10"/>
      <c r="J445" s="10"/>
      <c r="K445" s="10"/>
      <c r="L445" s="10"/>
      <c r="M445" s="33"/>
      <c r="N445" s="10"/>
      <c r="O445" s="10"/>
      <c r="P445" s="10"/>
      <c r="Q445" s="10"/>
      <c r="R445" s="10"/>
      <c r="S445" s="10"/>
      <c r="T445" s="10"/>
    </row>
    <row r="446" spans="1:20" s="16" customFormat="1" ht="24.95" customHeight="1">
      <c r="A446" s="67">
        <v>361</v>
      </c>
      <c r="B446" s="59" t="s">
        <v>563</v>
      </c>
      <c r="C446" s="60" t="s">
        <v>508</v>
      </c>
      <c r="D446" s="61" t="s">
        <v>31</v>
      </c>
      <c r="E446" s="64" t="s">
        <v>32</v>
      </c>
      <c r="F446" s="62">
        <v>45017</v>
      </c>
      <c r="G446" s="62">
        <v>45200</v>
      </c>
      <c r="H446" s="63">
        <v>55000</v>
      </c>
      <c r="I446" s="63">
        <v>2559.6799999999998</v>
      </c>
      <c r="J446" s="63">
        <v>0</v>
      </c>
      <c r="K446" s="63">
        <v>1578.5</v>
      </c>
      <c r="L446" s="65">
        <v>3905</v>
      </c>
      <c r="M446" s="65">
        <f t="shared" ref="M446" si="776">H446*1.15%</f>
        <v>632.5</v>
      </c>
      <c r="N446" s="63">
        <v>1672</v>
      </c>
      <c r="O446" s="63">
        <f t="shared" ref="O446" si="777">H446*7.09%</f>
        <v>3899.5</v>
      </c>
      <c r="P446" s="63">
        <f t="shared" ref="P446" si="778">K446+L446+M446+N446+O446</f>
        <v>11687.5</v>
      </c>
      <c r="Q446" s="63">
        <f t="shared" ref="Q446" si="779">J446</f>
        <v>0</v>
      </c>
      <c r="R446" s="63">
        <f t="shared" ref="R446" si="780">I446+K446+N446+Q446</f>
        <v>5810.18</v>
      </c>
      <c r="S446" s="63">
        <f t="shared" ref="S446" si="781">L446+M446+O446</f>
        <v>8437</v>
      </c>
      <c r="T446" s="63">
        <f t="shared" ref="T446" si="782">H446-R446</f>
        <v>49189.82</v>
      </c>
    </row>
    <row r="447" spans="1:20" s="57" customFormat="1" ht="24.95" customHeight="1">
      <c r="A447" s="24" t="s">
        <v>559</v>
      </c>
      <c r="B447" s="10"/>
      <c r="C447" s="10"/>
      <c r="D447" s="10"/>
      <c r="E447" s="10"/>
      <c r="F447" s="23"/>
      <c r="G447" s="23"/>
      <c r="H447" s="10"/>
      <c r="I447" s="10"/>
      <c r="J447" s="10"/>
      <c r="K447" s="10"/>
      <c r="L447" s="10"/>
      <c r="M447" s="33"/>
      <c r="N447" s="10"/>
      <c r="O447" s="10"/>
      <c r="P447" s="10"/>
      <c r="Q447" s="10"/>
      <c r="R447" s="10"/>
      <c r="S447" s="10"/>
      <c r="T447" s="10"/>
    </row>
    <row r="448" spans="1:20" s="57" customFormat="1" ht="24.95" customHeight="1">
      <c r="A448" s="61">
        <v>362</v>
      </c>
      <c r="B448" s="59" t="s">
        <v>564</v>
      </c>
      <c r="C448" s="60" t="s">
        <v>517</v>
      </c>
      <c r="D448" s="61" t="s">
        <v>31</v>
      </c>
      <c r="E448" s="64" t="s">
        <v>32</v>
      </c>
      <c r="F448" s="62">
        <v>44986</v>
      </c>
      <c r="G448" s="62">
        <v>45170</v>
      </c>
      <c r="H448" s="63">
        <v>90000</v>
      </c>
      <c r="I448" s="63">
        <v>9753.1200000000008</v>
      </c>
      <c r="J448" s="63">
        <v>0</v>
      </c>
      <c r="K448" s="63">
        <v>2583</v>
      </c>
      <c r="L448" s="63">
        <v>6390</v>
      </c>
      <c r="M448" s="66">
        <v>860.29</v>
      </c>
      <c r="N448" s="63">
        <v>2736</v>
      </c>
      <c r="O448" s="63">
        <v>6381</v>
      </c>
      <c r="P448" s="63">
        <f>K448+L448+M448+N448+O448</f>
        <v>18950.29</v>
      </c>
      <c r="Q448" s="63">
        <f t="shared" ref="Q448" si="783">J448</f>
        <v>0</v>
      </c>
      <c r="R448" s="63">
        <f>I448+K448+N448+Q448</f>
        <v>15072.12</v>
      </c>
      <c r="S448" s="63">
        <f>L448+M448+O448</f>
        <v>13631.29</v>
      </c>
      <c r="T448" s="63">
        <f>H448-R448</f>
        <v>74927.88</v>
      </c>
    </row>
    <row r="449" spans="1:20" s="16" customFormat="1" ht="24.95" customHeight="1">
      <c r="A449" s="45">
        <v>363</v>
      </c>
      <c r="B449" s="46" t="s">
        <v>565</v>
      </c>
      <c r="C449" s="47" t="s">
        <v>377</v>
      </c>
      <c r="D449" s="45" t="s">
        <v>31</v>
      </c>
      <c r="E449" s="45" t="s">
        <v>35</v>
      </c>
      <c r="F449" s="48">
        <v>45017</v>
      </c>
      <c r="G449" s="48">
        <v>45200</v>
      </c>
      <c r="H449" s="36">
        <v>55000</v>
      </c>
      <c r="I449" s="36">
        <v>2559.6799999999998</v>
      </c>
      <c r="J449" s="36">
        <v>0</v>
      </c>
      <c r="K449" s="36">
        <v>1578.5</v>
      </c>
      <c r="L449" s="36">
        <v>3905</v>
      </c>
      <c r="M449" s="36">
        <f t="shared" ref="M449" si="784">H449*1.15%</f>
        <v>632.5</v>
      </c>
      <c r="N449" s="36">
        <v>1672</v>
      </c>
      <c r="O449" s="36">
        <f>H449*7.09%</f>
        <v>3899.5</v>
      </c>
      <c r="P449" s="36">
        <f>K449+L449+M449+N449+O449</f>
        <v>11687.5</v>
      </c>
      <c r="Q449" s="36">
        <f t="shared" si="638"/>
        <v>0</v>
      </c>
      <c r="R449" s="36">
        <f>I449+K449+N449+Q449</f>
        <v>5810.18</v>
      </c>
      <c r="S449" s="36">
        <f>L449+M449+O449</f>
        <v>8437</v>
      </c>
      <c r="T449" s="36">
        <f>H449-R449</f>
        <v>49189.82</v>
      </c>
    </row>
    <row r="450" spans="1:20" s="5" customFormat="1" ht="20.100000000000001" customHeight="1">
      <c r="A450" s="24" t="s">
        <v>566</v>
      </c>
      <c r="B450" s="10"/>
      <c r="C450" s="10"/>
      <c r="D450" s="10"/>
      <c r="E450" s="10"/>
      <c r="F450" s="23"/>
      <c r="G450" s="23"/>
      <c r="H450" s="10"/>
      <c r="I450" s="10"/>
      <c r="J450" s="10"/>
      <c r="K450" s="10"/>
      <c r="L450" s="33"/>
      <c r="M450" s="33"/>
      <c r="N450" s="10"/>
      <c r="O450" s="10"/>
      <c r="P450" s="10"/>
      <c r="Q450" s="10"/>
      <c r="R450" s="10"/>
      <c r="S450" s="10"/>
      <c r="T450" s="10"/>
    </row>
    <row r="451" spans="1:20" s="5" customFormat="1" ht="20.100000000000001" customHeight="1">
      <c r="A451" s="64">
        <v>364</v>
      </c>
      <c r="B451" s="59" t="s">
        <v>567</v>
      </c>
      <c r="C451" s="60" t="s">
        <v>482</v>
      </c>
      <c r="D451" s="61" t="s">
        <v>31</v>
      </c>
      <c r="E451" s="64" t="s">
        <v>35</v>
      </c>
      <c r="F451" s="62">
        <v>44958</v>
      </c>
      <c r="G451" s="62">
        <v>45139</v>
      </c>
      <c r="H451" s="63">
        <v>131000</v>
      </c>
      <c r="I451" s="63">
        <v>19397.34</v>
      </c>
      <c r="J451" s="63">
        <v>0</v>
      </c>
      <c r="K451" s="63">
        <v>3759.7</v>
      </c>
      <c r="L451" s="63">
        <v>9301</v>
      </c>
      <c r="M451" s="63">
        <v>860.29</v>
      </c>
      <c r="N451" s="63">
        <v>3982.4</v>
      </c>
      <c r="O451" s="63">
        <v>9287.9</v>
      </c>
      <c r="P451" s="63">
        <f>K451+L451+M451+N451+O451</f>
        <v>27191.29</v>
      </c>
      <c r="Q451" s="63">
        <v>0</v>
      </c>
      <c r="R451" s="63">
        <f>I451+K451+N451+Q451</f>
        <v>27139.439999999999</v>
      </c>
      <c r="S451" s="63">
        <f>L451+M451+O451</f>
        <v>19449.189999999999</v>
      </c>
      <c r="T451" s="63">
        <f>H451-R451</f>
        <v>103860.56</v>
      </c>
    </row>
    <row r="452" spans="1:20" s="1" customFormat="1" ht="24.95" customHeight="1">
      <c r="A452" s="69"/>
      <c r="B452" s="69"/>
      <c r="C452" s="69"/>
      <c r="D452" s="69"/>
      <c r="E452" s="69"/>
      <c r="F452" s="69"/>
      <c r="G452" s="69"/>
      <c r="H452" s="49">
        <f>SUM(H17:H451)</f>
        <v>25989000</v>
      </c>
      <c r="I452" s="49">
        <f>SUM(I17:I451)</f>
        <v>2148558.17</v>
      </c>
      <c r="J452" s="49">
        <v>0</v>
      </c>
      <c r="K452" s="49">
        <f t="shared" ref="K452:T452" si="785">SUM(K17:K451)</f>
        <v>745884.3</v>
      </c>
      <c r="L452" s="49">
        <f t="shared" si="785"/>
        <v>1845219</v>
      </c>
      <c r="M452" s="49">
        <f t="shared" si="785"/>
        <v>258920.49</v>
      </c>
      <c r="N452" s="49">
        <f t="shared" si="785"/>
        <v>790065.6</v>
      </c>
      <c r="O452" s="49">
        <f t="shared" si="785"/>
        <v>1842620.1</v>
      </c>
      <c r="P452" s="49">
        <f t="shared" si="785"/>
        <v>5482709.4900000002</v>
      </c>
      <c r="Q452" s="49">
        <f t="shared" si="785"/>
        <v>1049419.79</v>
      </c>
      <c r="R452" s="49">
        <f t="shared" si="785"/>
        <v>4733927.8600000003</v>
      </c>
      <c r="S452" s="49">
        <f t="shared" si="785"/>
        <v>3946759.59</v>
      </c>
      <c r="T452" s="49">
        <f t="shared" si="785"/>
        <v>21255072.140000001</v>
      </c>
    </row>
    <row r="453" spans="1:20" ht="30" customHeight="1">
      <c r="L453" s="3"/>
      <c r="P453" s="3"/>
      <c r="S453" s="3"/>
    </row>
    <row r="454" spans="1:20" ht="24.95" customHeight="1">
      <c r="J454" s="6"/>
      <c r="L454" s="3"/>
      <c r="P454" s="3"/>
      <c r="S454" s="3"/>
    </row>
    <row r="455" spans="1:20" ht="24.95" customHeight="1">
      <c r="J455" s="6"/>
    </row>
    <row r="456" spans="1:20" ht="24.95" customHeight="1">
      <c r="J456" s="6"/>
    </row>
    <row r="457" spans="1:20" ht="23.25" customHeight="1">
      <c r="J457" s="6"/>
    </row>
    <row r="458" spans="1:20" ht="24.95" customHeight="1">
      <c r="J458" s="6"/>
    </row>
    <row r="459" spans="1:20" ht="24.95" customHeight="1">
      <c r="J459" s="6"/>
    </row>
    <row r="460" spans="1:20" ht="24.95" customHeight="1">
      <c r="C460" s="2">
        <f ca="1">B454+C460</f>
        <v>0</v>
      </c>
      <c r="J460" s="6"/>
    </row>
    <row r="461" spans="1:20" ht="24.95" customHeight="1">
      <c r="J461" s="6"/>
    </row>
    <row r="462" spans="1:20" ht="24.95" customHeight="1">
      <c r="J462" s="6"/>
    </row>
    <row r="463" spans="1:20" ht="24.95" customHeight="1"/>
    <row r="464" spans="1:20" ht="24.95" customHeight="1">
      <c r="M464" s="27"/>
      <c r="O464" s="27"/>
    </row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</sheetData>
  <mergeCells count="25">
    <mergeCell ref="S15:S16"/>
    <mergeCell ref="A14:A16"/>
    <mergeCell ref="B14:B16"/>
    <mergeCell ref="J14:J16"/>
    <mergeCell ref="C14:C16"/>
    <mergeCell ref="P15:P16"/>
    <mergeCell ref="K14:P14"/>
    <mergeCell ref="D14:D16"/>
    <mergeCell ref="E14:E16"/>
    <mergeCell ref="A452:G452"/>
    <mergeCell ref="A6:T7"/>
    <mergeCell ref="A8:T8"/>
    <mergeCell ref="A9:T9"/>
    <mergeCell ref="R14:S14"/>
    <mergeCell ref="T14:T16"/>
    <mergeCell ref="K15:L15"/>
    <mergeCell ref="M15:M16"/>
    <mergeCell ref="N15:O15"/>
    <mergeCell ref="R15:R16"/>
    <mergeCell ref="H14:H16"/>
    <mergeCell ref="I14:I16"/>
    <mergeCell ref="A12:T12"/>
    <mergeCell ref="F14:G15"/>
    <mergeCell ref="A10:T10"/>
    <mergeCell ref="A13:T13"/>
  </mergeCells>
  <printOptions horizontalCentered="1"/>
  <pageMargins left="0.17" right="0.19685039370078741" top="0.27559055118110237" bottom="0.19685039370078741" header="0.27559055118110237" footer="0.11811023622047245"/>
  <pageSetup paperSize="5" scale="44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rowBreaks count="1" manualBreakCount="1">
    <brk id="454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Rodssebel Michael Acevedo Mojica</dc:creator>
  <cp:keywords/>
  <dc:description/>
  <cp:lastModifiedBy/>
  <cp:revision/>
  <dcterms:created xsi:type="dcterms:W3CDTF">2017-09-27T15:04:47Z</dcterms:created>
  <dcterms:modified xsi:type="dcterms:W3CDTF">2023-05-09T14:55:33Z</dcterms:modified>
  <cp:category/>
  <cp:contentStatus/>
</cp:coreProperties>
</file>