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Desktop\GESTIÓN 2023\NÓMINAS 2023\FEBRERO 2023\TRANSPARENCIA\"/>
    </mc:Choice>
  </mc:AlternateContent>
  <xr:revisionPtr revIDLastSave="0" documentId="13_ncr:1_{360CB180-2BB1-4641-B08C-40CD8E593A58}" xr6:coauthVersionLast="47" xr6:coauthVersionMax="47" xr10:uidLastSave="{00000000-0000-0000-0000-000000000000}"/>
  <bookViews>
    <workbookView xWindow="-120" yWindow="-120" windowWidth="23040" windowHeight="10860" xr2:uid="{00000000-000D-0000-FFFF-FFFF00000000}"/>
  </bookViews>
  <sheets>
    <sheet name="Sheet1" sheetId="1" r:id="rId1"/>
  </sheets>
  <definedNames>
    <definedName name="_xlnm._FilterDatabase" localSheetId="0" hidden="1">Sheet1!$F$16:$G$407</definedName>
    <definedName name="_xlnm.Print_Area" localSheetId="0">Sheet1!$A$1:$T$408</definedName>
    <definedName name="DATOS">#REF!</definedName>
    <definedName name="DATOSS">#REF!</definedName>
    <definedName name="_xlnm.Print_Titles" localSheetId="0">Sheet1!$1:$16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6" i="1" l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24" i="1"/>
  <c r="A225" i="1" s="1"/>
  <c r="A226" i="1" s="1"/>
  <c r="A227" i="1" s="1"/>
  <c r="A190" i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114" i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L142" i="1" l="1"/>
  <c r="L141" i="1"/>
  <c r="Q48" i="1" l="1"/>
  <c r="O48" i="1"/>
  <c r="N48" i="1"/>
  <c r="L48" i="1"/>
  <c r="K48" i="1"/>
  <c r="Q208" i="1"/>
  <c r="O208" i="1"/>
  <c r="N208" i="1"/>
  <c r="M208" i="1"/>
  <c r="L208" i="1"/>
  <c r="K208" i="1"/>
  <c r="Q267" i="1"/>
  <c r="O267" i="1"/>
  <c r="N267" i="1"/>
  <c r="M267" i="1"/>
  <c r="L267" i="1"/>
  <c r="K267" i="1"/>
  <c r="S48" i="1" l="1"/>
  <c r="R48" i="1"/>
  <c r="T48" i="1" s="1"/>
  <c r="R208" i="1"/>
  <c r="T208" i="1" s="1"/>
  <c r="S208" i="1"/>
  <c r="P48" i="1"/>
  <c r="P208" i="1"/>
  <c r="R267" i="1"/>
  <c r="T267" i="1" s="1"/>
  <c r="S267" i="1"/>
  <c r="P267" i="1"/>
  <c r="Q251" i="1"/>
  <c r="O251" i="1"/>
  <c r="N251" i="1"/>
  <c r="M251" i="1"/>
  <c r="L251" i="1"/>
  <c r="K251" i="1"/>
  <c r="O248" i="1"/>
  <c r="N248" i="1"/>
  <c r="M248" i="1"/>
  <c r="L248" i="1"/>
  <c r="K248" i="1"/>
  <c r="Q386" i="1"/>
  <c r="R386" i="1" s="1"/>
  <c r="T386" i="1" s="1"/>
  <c r="O386" i="1"/>
  <c r="M386" i="1"/>
  <c r="O303" i="1"/>
  <c r="N303" i="1"/>
  <c r="L303" i="1"/>
  <c r="K303" i="1"/>
  <c r="S365" i="1"/>
  <c r="Q365" i="1"/>
  <c r="R365" i="1" s="1"/>
  <c r="T365" i="1" s="1"/>
  <c r="P365" i="1"/>
  <c r="S403" i="1"/>
  <c r="Q403" i="1"/>
  <c r="R403" i="1" s="1"/>
  <c r="T403" i="1" s="1"/>
  <c r="P403" i="1"/>
  <c r="R303" i="1" l="1"/>
  <c r="T303" i="1" s="1"/>
  <c r="R248" i="1"/>
  <c r="T248" i="1" s="1"/>
  <c r="P386" i="1"/>
  <c r="S251" i="1"/>
  <c r="S248" i="1"/>
  <c r="R251" i="1"/>
  <c r="T251" i="1" s="1"/>
  <c r="P251" i="1"/>
  <c r="P248" i="1"/>
  <c r="S303" i="1"/>
  <c r="S386" i="1"/>
  <c r="P303" i="1"/>
  <c r="Q319" i="1"/>
  <c r="R319" i="1" s="1"/>
  <c r="T319" i="1" s="1"/>
  <c r="O319" i="1"/>
  <c r="M319" i="1"/>
  <c r="Q302" i="1"/>
  <c r="O302" i="1"/>
  <c r="N302" i="1"/>
  <c r="L302" i="1"/>
  <c r="K302" i="1"/>
  <c r="Q301" i="1"/>
  <c r="O301" i="1"/>
  <c r="N301" i="1"/>
  <c r="L301" i="1"/>
  <c r="K301" i="1"/>
  <c r="Q391" i="1"/>
  <c r="R391" i="1" s="1"/>
  <c r="T391" i="1" s="1"/>
  <c r="O391" i="1"/>
  <c r="M391" i="1"/>
  <c r="Q399" i="1"/>
  <c r="R399" i="1" s="1"/>
  <c r="T399" i="1" s="1"/>
  <c r="O399" i="1"/>
  <c r="M399" i="1"/>
  <c r="Q392" i="1"/>
  <c r="R392" i="1" s="1"/>
  <c r="T392" i="1" s="1"/>
  <c r="O392" i="1"/>
  <c r="M392" i="1"/>
  <c r="Q390" i="1"/>
  <c r="R390" i="1" s="1"/>
  <c r="T390" i="1" s="1"/>
  <c r="O390" i="1"/>
  <c r="M390" i="1"/>
  <c r="Q379" i="1"/>
  <c r="R379" i="1" s="1"/>
  <c r="T379" i="1" s="1"/>
  <c r="O379" i="1"/>
  <c r="M379" i="1"/>
  <c r="Q378" i="1"/>
  <c r="R378" i="1" s="1"/>
  <c r="T378" i="1" s="1"/>
  <c r="O378" i="1"/>
  <c r="M378" i="1"/>
  <c r="R307" i="1"/>
  <c r="T307" i="1" s="1"/>
  <c r="O307" i="1"/>
  <c r="M307" i="1"/>
  <c r="S398" i="1"/>
  <c r="R398" i="1"/>
  <c r="T398" i="1" s="1"/>
  <c r="P398" i="1"/>
  <c r="Q396" i="1"/>
  <c r="R396" i="1" s="1"/>
  <c r="T396" i="1" s="1"/>
  <c r="O396" i="1"/>
  <c r="M396" i="1"/>
  <c r="S270" i="1"/>
  <c r="Q270" i="1"/>
  <c r="R270" i="1" s="1"/>
  <c r="T270" i="1" s="1"/>
  <c r="P270" i="1"/>
  <c r="S318" i="1"/>
  <c r="Q318" i="1"/>
  <c r="R318" i="1" s="1"/>
  <c r="T318" i="1" s="1"/>
  <c r="P318" i="1"/>
  <c r="O310" i="1"/>
  <c r="N310" i="1"/>
  <c r="L310" i="1"/>
  <c r="K310" i="1"/>
  <c r="O363" i="1"/>
  <c r="N363" i="1"/>
  <c r="L363" i="1"/>
  <c r="K363" i="1"/>
  <c r="S302" i="1" l="1"/>
  <c r="S319" i="1"/>
  <c r="P319" i="1"/>
  <c r="S391" i="1"/>
  <c r="R302" i="1"/>
  <c r="T302" i="1" s="1"/>
  <c r="P302" i="1"/>
  <c r="R301" i="1"/>
  <c r="T301" i="1" s="1"/>
  <c r="S301" i="1"/>
  <c r="P301" i="1"/>
  <c r="S379" i="1"/>
  <c r="P399" i="1"/>
  <c r="P391" i="1"/>
  <c r="R363" i="1"/>
  <c r="T363" i="1" s="1"/>
  <c r="S399" i="1"/>
  <c r="S392" i="1"/>
  <c r="P392" i="1"/>
  <c r="S307" i="1"/>
  <c r="S390" i="1"/>
  <c r="S378" i="1"/>
  <c r="P390" i="1"/>
  <c r="P379" i="1"/>
  <c r="P378" i="1"/>
  <c r="P396" i="1"/>
  <c r="P307" i="1"/>
  <c r="S396" i="1"/>
  <c r="R310" i="1"/>
  <c r="T310" i="1" s="1"/>
  <c r="S310" i="1"/>
  <c r="P310" i="1"/>
  <c r="S363" i="1"/>
  <c r="P363" i="1"/>
  <c r="Q356" i="1" l="1"/>
  <c r="O356" i="1"/>
  <c r="N356" i="1"/>
  <c r="M356" i="1"/>
  <c r="L356" i="1"/>
  <c r="K356" i="1"/>
  <c r="Q49" i="1"/>
  <c r="Q47" i="1"/>
  <c r="O47" i="1"/>
  <c r="N47" i="1"/>
  <c r="M47" i="1"/>
  <c r="L47" i="1"/>
  <c r="K47" i="1"/>
  <c r="Q170" i="1"/>
  <c r="O170" i="1"/>
  <c r="N170" i="1"/>
  <c r="M170" i="1"/>
  <c r="L170" i="1"/>
  <c r="K170" i="1"/>
  <c r="R90" i="1"/>
  <c r="T90" i="1" s="1"/>
  <c r="O90" i="1"/>
  <c r="M90" i="1"/>
  <c r="O300" i="1"/>
  <c r="N300" i="1"/>
  <c r="L300" i="1"/>
  <c r="K300" i="1"/>
  <c r="Q169" i="1"/>
  <c r="O169" i="1"/>
  <c r="N169" i="1"/>
  <c r="M169" i="1"/>
  <c r="L169" i="1"/>
  <c r="K169" i="1"/>
  <c r="Q299" i="1"/>
  <c r="R299" i="1" s="1"/>
  <c r="T299" i="1" s="1"/>
  <c r="O299" i="1"/>
  <c r="M299" i="1"/>
  <c r="Q298" i="1"/>
  <c r="R298" i="1" s="1"/>
  <c r="T298" i="1" s="1"/>
  <c r="O298" i="1"/>
  <c r="M298" i="1"/>
  <c r="S317" i="1"/>
  <c r="Q317" i="1"/>
  <c r="R317" i="1" s="1"/>
  <c r="T317" i="1" s="1"/>
  <c r="P317" i="1"/>
  <c r="Q207" i="1"/>
  <c r="O207" i="1"/>
  <c r="N207" i="1"/>
  <c r="L207" i="1"/>
  <c r="K207" i="1"/>
  <c r="Q64" i="1"/>
  <c r="O64" i="1"/>
  <c r="N64" i="1"/>
  <c r="M64" i="1"/>
  <c r="L64" i="1"/>
  <c r="K64" i="1"/>
  <c r="S351" i="1"/>
  <c r="R351" i="1"/>
  <c r="T351" i="1" s="1"/>
  <c r="P351" i="1"/>
  <c r="Q176" i="1"/>
  <c r="O176" i="1"/>
  <c r="N176" i="1"/>
  <c r="L176" i="1"/>
  <c r="K176" i="1"/>
  <c r="O27" i="1"/>
  <c r="N27" i="1"/>
  <c r="M27" i="1"/>
  <c r="L27" i="1"/>
  <c r="K27" i="1"/>
  <c r="S26" i="1"/>
  <c r="R26" i="1"/>
  <c r="T26" i="1" s="1"/>
  <c r="P26" i="1"/>
  <c r="O245" i="1"/>
  <c r="N245" i="1"/>
  <c r="M245" i="1"/>
  <c r="L245" i="1"/>
  <c r="K245" i="1"/>
  <c r="K244" i="1"/>
  <c r="O244" i="1"/>
  <c r="N244" i="1"/>
  <c r="M244" i="1"/>
  <c r="L244" i="1"/>
  <c r="O224" i="1"/>
  <c r="N224" i="1"/>
  <c r="L224" i="1"/>
  <c r="K224" i="1"/>
  <c r="O223" i="1"/>
  <c r="N223" i="1"/>
  <c r="L223" i="1"/>
  <c r="K223" i="1"/>
  <c r="O23" i="1"/>
  <c r="N23" i="1"/>
  <c r="M23" i="1"/>
  <c r="L23" i="1"/>
  <c r="K23" i="1"/>
  <c r="S242" i="1"/>
  <c r="Q242" i="1"/>
  <c r="R242" i="1" s="1"/>
  <c r="T242" i="1" s="1"/>
  <c r="P242" i="1"/>
  <c r="O239" i="1"/>
  <c r="N239" i="1"/>
  <c r="L239" i="1"/>
  <c r="K239" i="1"/>
  <c r="S240" i="1"/>
  <c r="R240" i="1"/>
  <c r="T240" i="1" s="1"/>
  <c r="P240" i="1"/>
  <c r="O180" i="1"/>
  <c r="N180" i="1"/>
  <c r="L180" i="1"/>
  <c r="K180" i="1"/>
  <c r="O241" i="1"/>
  <c r="N241" i="1"/>
  <c r="M241" i="1"/>
  <c r="L241" i="1"/>
  <c r="K241" i="1"/>
  <c r="O108" i="1"/>
  <c r="Q102" i="1"/>
  <c r="R102" i="1" s="1"/>
  <c r="T102" i="1" s="1"/>
  <c r="O102" i="1"/>
  <c r="M102" i="1"/>
  <c r="Q328" i="1"/>
  <c r="O328" i="1"/>
  <c r="N328" i="1"/>
  <c r="M328" i="1"/>
  <c r="L328" i="1"/>
  <c r="K328" i="1"/>
  <c r="Q229" i="1"/>
  <c r="O229" i="1"/>
  <c r="N229" i="1"/>
  <c r="L229" i="1"/>
  <c r="K229" i="1"/>
  <c r="R33" i="1"/>
  <c r="T33" i="1" s="1"/>
  <c r="O33" i="1"/>
  <c r="M33" i="1"/>
  <c r="Q91" i="1"/>
  <c r="O91" i="1"/>
  <c r="N91" i="1"/>
  <c r="M91" i="1"/>
  <c r="L91" i="1"/>
  <c r="K91" i="1"/>
  <c r="O204" i="1"/>
  <c r="N204" i="1"/>
  <c r="L204" i="1"/>
  <c r="K204" i="1"/>
  <c r="S336" i="1"/>
  <c r="R336" i="1"/>
  <c r="T336" i="1" s="1"/>
  <c r="P336" i="1"/>
  <c r="S32" i="1"/>
  <c r="Q32" i="1"/>
  <c r="R32" i="1" s="1"/>
  <c r="T32" i="1" s="1"/>
  <c r="P32" i="1"/>
  <c r="Q168" i="1"/>
  <c r="O168" i="1"/>
  <c r="N168" i="1"/>
  <c r="L168" i="1"/>
  <c r="K168" i="1"/>
  <c r="S90" i="1" l="1"/>
  <c r="S300" i="1"/>
  <c r="R356" i="1"/>
  <c r="T356" i="1" s="1"/>
  <c r="S356" i="1"/>
  <c r="R47" i="1"/>
  <c r="T47" i="1" s="1"/>
  <c r="P356" i="1"/>
  <c r="S47" i="1"/>
  <c r="P47" i="1"/>
  <c r="R170" i="1"/>
  <c r="T170" i="1" s="1"/>
  <c r="S170" i="1"/>
  <c r="R169" i="1"/>
  <c r="T169" i="1" s="1"/>
  <c r="S298" i="1"/>
  <c r="P170" i="1"/>
  <c r="P90" i="1"/>
  <c r="R300" i="1"/>
  <c r="T300" i="1" s="1"/>
  <c r="P300" i="1"/>
  <c r="S299" i="1"/>
  <c r="S169" i="1"/>
  <c r="P169" i="1"/>
  <c r="R239" i="1"/>
  <c r="T239" i="1" s="1"/>
  <c r="P299" i="1"/>
  <c r="P298" i="1"/>
  <c r="R207" i="1"/>
  <c r="T207" i="1" s="1"/>
  <c r="S207" i="1"/>
  <c r="R244" i="1"/>
  <c r="T244" i="1" s="1"/>
  <c r="S239" i="1"/>
  <c r="S224" i="1"/>
  <c r="P27" i="1"/>
  <c r="S245" i="1"/>
  <c r="S27" i="1"/>
  <c r="R64" i="1"/>
  <c r="T64" i="1" s="1"/>
  <c r="S64" i="1"/>
  <c r="P207" i="1"/>
  <c r="R223" i="1"/>
  <c r="T223" i="1" s="1"/>
  <c r="R241" i="1"/>
  <c r="T241" i="1" s="1"/>
  <c r="S244" i="1"/>
  <c r="S223" i="1"/>
  <c r="P64" i="1"/>
  <c r="P239" i="1"/>
  <c r="S241" i="1"/>
  <c r="S23" i="1"/>
  <c r="R224" i="1"/>
  <c r="T224" i="1" s="1"/>
  <c r="R245" i="1"/>
  <c r="T245" i="1" s="1"/>
  <c r="S180" i="1"/>
  <c r="R27" i="1"/>
  <c r="T27" i="1" s="1"/>
  <c r="R176" i="1"/>
  <c r="T176" i="1" s="1"/>
  <c r="R180" i="1"/>
  <c r="T180" i="1" s="1"/>
  <c r="P241" i="1"/>
  <c r="R23" i="1"/>
  <c r="T23" i="1" s="1"/>
  <c r="S176" i="1"/>
  <c r="P176" i="1"/>
  <c r="P245" i="1"/>
  <c r="P244" i="1"/>
  <c r="P224" i="1"/>
  <c r="P223" i="1"/>
  <c r="P23" i="1"/>
  <c r="P180" i="1"/>
  <c r="P102" i="1"/>
  <c r="P33" i="1"/>
  <c r="R328" i="1"/>
  <c r="T328" i="1" s="1"/>
  <c r="S102" i="1"/>
  <c r="S328" i="1"/>
  <c r="P328" i="1"/>
  <c r="R91" i="1"/>
  <c r="T91" i="1" s="1"/>
  <c r="P168" i="1"/>
  <c r="S91" i="1"/>
  <c r="S168" i="1"/>
  <c r="S229" i="1"/>
  <c r="S204" i="1"/>
  <c r="R229" i="1"/>
  <c r="T229" i="1" s="1"/>
  <c r="P229" i="1"/>
  <c r="S33" i="1"/>
  <c r="P91" i="1"/>
  <c r="P204" i="1"/>
  <c r="R204" i="1"/>
  <c r="T204" i="1" s="1"/>
  <c r="R168" i="1"/>
  <c r="T168" i="1" s="1"/>
  <c r="Q187" i="1"/>
  <c r="O187" i="1"/>
  <c r="N187" i="1"/>
  <c r="L187" i="1"/>
  <c r="K187" i="1"/>
  <c r="S174" i="1"/>
  <c r="R174" i="1"/>
  <c r="T174" i="1" s="1"/>
  <c r="P174" i="1"/>
  <c r="Q355" i="1"/>
  <c r="R355" i="1" s="1"/>
  <c r="T355" i="1" s="1"/>
  <c r="O355" i="1"/>
  <c r="M355" i="1"/>
  <c r="Q210" i="1"/>
  <c r="O210" i="1"/>
  <c r="N210" i="1"/>
  <c r="L210" i="1"/>
  <c r="K210" i="1"/>
  <c r="S46" i="1"/>
  <c r="Q46" i="1"/>
  <c r="R46" i="1" s="1"/>
  <c r="T46" i="1" s="1"/>
  <c r="P46" i="1"/>
  <c r="Q166" i="1"/>
  <c r="O166" i="1"/>
  <c r="N166" i="1"/>
  <c r="M166" i="1"/>
  <c r="L166" i="1"/>
  <c r="K166" i="1"/>
  <c r="O165" i="1"/>
  <c r="N165" i="1"/>
  <c r="L165" i="1"/>
  <c r="K165" i="1"/>
  <c r="Q164" i="1"/>
  <c r="O164" i="1"/>
  <c r="N164" i="1"/>
  <c r="M164" i="1"/>
  <c r="L164" i="1"/>
  <c r="K164" i="1"/>
  <c r="Q167" i="1"/>
  <c r="R167" i="1" s="1"/>
  <c r="T167" i="1" s="1"/>
  <c r="O167" i="1"/>
  <c r="M167" i="1"/>
  <c r="Q163" i="1"/>
  <c r="R163" i="1" s="1"/>
  <c r="T163" i="1" s="1"/>
  <c r="O163" i="1"/>
  <c r="M163" i="1"/>
  <c r="O202" i="1"/>
  <c r="N202" i="1"/>
  <c r="L202" i="1"/>
  <c r="K202" i="1"/>
  <c r="Q203" i="1"/>
  <c r="O203" i="1"/>
  <c r="N203" i="1"/>
  <c r="L203" i="1"/>
  <c r="K203" i="1"/>
  <c r="S201" i="1"/>
  <c r="Q201" i="1"/>
  <c r="R201" i="1" s="1"/>
  <c r="T201" i="1" s="1"/>
  <c r="P201" i="1"/>
  <c r="Q297" i="1"/>
  <c r="O297" i="1"/>
  <c r="N297" i="1"/>
  <c r="L297" i="1"/>
  <c r="K297" i="1"/>
  <c r="Q296" i="1"/>
  <c r="O296" i="1"/>
  <c r="N296" i="1"/>
  <c r="M296" i="1"/>
  <c r="L296" i="1"/>
  <c r="K296" i="1"/>
  <c r="Q45" i="1"/>
  <c r="O45" i="1"/>
  <c r="N45" i="1"/>
  <c r="M45" i="1"/>
  <c r="L45" i="1"/>
  <c r="K45" i="1"/>
  <c r="O103" i="1"/>
  <c r="N103" i="1"/>
  <c r="L103" i="1"/>
  <c r="K103" i="1"/>
  <c r="S210" i="1" l="1"/>
  <c r="S187" i="1"/>
  <c r="R166" i="1"/>
  <c r="T166" i="1" s="1"/>
  <c r="S296" i="1"/>
  <c r="R296" i="1"/>
  <c r="T296" i="1" s="1"/>
  <c r="R202" i="1"/>
  <c r="T202" i="1" s="1"/>
  <c r="S202" i="1"/>
  <c r="S166" i="1"/>
  <c r="R187" i="1"/>
  <c r="T187" i="1" s="1"/>
  <c r="R203" i="1"/>
  <c r="T203" i="1" s="1"/>
  <c r="S297" i="1"/>
  <c r="S203" i="1"/>
  <c r="P187" i="1"/>
  <c r="P355" i="1"/>
  <c r="R210" i="1"/>
  <c r="T210" i="1" s="1"/>
  <c r="S167" i="1"/>
  <c r="R165" i="1"/>
  <c r="T165" i="1" s="1"/>
  <c r="S355" i="1"/>
  <c r="R297" i="1"/>
  <c r="T297" i="1" s="1"/>
  <c r="S165" i="1"/>
  <c r="P166" i="1"/>
  <c r="R164" i="1"/>
  <c r="T164" i="1" s="1"/>
  <c r="S164" i="1"/>
  <c r="S163" i="1"/>
  <c r="P210" i="1"/>
  <c r="P165" i="1"/>
  <c r="P164" i="1"/>
  <c r="P167" i="1"/>
  <c r="P163" i="1"/>
  <c r="P202" i="1"/>
  <c r="P203" i="1"/>
  <c r="S45" i="1"/>
  <c r="P297" i="1"/>
  <c r="P296" i="1"/>
  <c r="S103" i="1"/>
  <c r="P45" i="1"/>
  <c r="R45" i="1"/>
  <c r="T45" i="1" s="1"/>
  <c r="P103" i="1"/>
  <c r="R103" i="1"/>
  <c r="T103" i="1" s="1"/>
  <c r="O343" i="1"/>
  <c r="N343" i="1"/>
  <c r="L343" i="1"/>
  <c r="K343" i="1"/>
  <c r="R132" i="1"/>
  <c r="O132" i="1"/>
  <c r="Q255" i="1"/>
  <c r="O255" i="1"/>
  <c r="N255" i="1"/>
  <c r="L255" i="1"/>
  <c r="K255" i="1"/>
  <c r="Q295" i="1"/>
  <c r="O295" i="1"/>
  <c r="N295" i="1"/>
  <c r="M295" i="1"/>
  <c r="L295" i="1"/>
  <c r="K295" i="1"/>
  <c r="R343" i="1" l="1"/>
  <c r="T343" i="1" s="1"/>
  <c r="S255" i="1"/>
  <c r="R255" i="1"/>
  <c r="T255" i="1" s="1"/>
  <c r="S295" i="1"/>
  <c r="S343" i="1"/>
  <c r="P343" i="1"/>
  <c r="P255" i="1"/>
  <c r="R295" i="1"/>
  <c r="T295" i="1" s="1"/>
  <c r="P295" i="1"/>
  <c r="R294" i="1"/>
  <c r="T294" i="1" s="1"/>
  <c r="O294" i="1"/>
  <c r="M294" i="1"/>
  <c r="O113" i="1"/>
  <c r="N113" i="1"/>
  <c r="L113" i="1"/>
  <c r="K113" i="1"/>
  <c r="Q311" i="1"/>
  <c r="O311" i="1"/>
  <c r="N311" i="1"/>
  <c r="M311" i="1"/>
  <c r="L311" i="1"/>
  <c r="K311" i="1"/>
  <c r="Q327" i="1"/>
  <c r="O327" i="1"/>
  <c r="N327" i="1"/>
  <c r="L327" i="1"/>
  <c r="K327" i="1"/>
  <c r="S200" i="1"/>
  <c r="Q200" i="1"/>
  <c r="R200" i="1" s="1"/>
  <c r="T200" i="1" s="1"/>
  <c r="P200" i="1"/>
  <c r="S105" i="1"/>
  <c r="R105" i="1"/>
  <c r="T105" i="1" s="1"/>
  <c r="P105" i="1"/>
  <c r="Q326" i="1"/>
  <c r="O326" i="1"/>
  <c r="N326" i="1"/>
  <c r="L326" i="1"/>
  <c r="K326" i="1"/>
  <c r="S35" i="1"/>
  <c r="Q35" i="1"/>
  <c r="R35" i="1" s="1"/>
  <c r="T35" i="1" s="1"/>
  <c r="P35" i="1"/>
  <c r="R31" i="1"/>
  <c r="T31" i="1" s="1"/>
  <c r="O31" i="1"/>
  <c r="M31" i="1"/>
  <c r="Q325" i="1"/>
  <c r="O325" i="1"/>
  <c r="N325" i="1"/>
  <c r="L325" i="1"/>
  <c r="K325" i="1"/>
  <c r="R293" i="1"/>
  <c r="T293" i="1" s="1"/>
  <c r="O293" i="1"/>
  <c r="M293" i="1"/>
  <c r="R292" i="1"/>
  <c r="T292" i="1" s="1"/>
  <c r="O292" i="1"/>
  <c r="M292" i="1"/>
  <c r="Q316" i="1"/>
  <c r="R316" i="1" s="1"/>
  <c r="T316" i="1" s="1"/>
  <c r="O316" i="1"/>
  <c r="M316" i="1"/>
  <c r="Q324" i="1"/>
  <c r="O324" i="1"/>
  <c r="N324" i="1"/>
  <c r="L324" i="1"/>
  <c r="K324" i="1"/>
  <c r="O323" i="1"/>
  <c r="N323" i="1"/>
  <c r="L323" i="1"/>
  <c r="K323" i="1"/>
  <c r="R291" i="1"/>
  <c r="T291" i="1" s="1"/>
  <c r="O291" i="1"/>
  <c r="M291" i="1"/>
  <c r="S104" i="1"/>
  <c r="R104" i="1"/>
  <c r="T104" i="1" s="1"/>
  <c r="P104" i="1"/>
  <c r="O247" i="1"/>
  <c r="N247" i="1"/>
  <c r="M247" i="1"/>
  <c r="L247" i="1"/>
  <c r="K247" i="1"/>
  <c r="S113" i="1" l="1"/>
  <c r="S324" i="1"/>
  <c r="R311" i="1"/>
  <c r="T311" i="1" s="1"/>
  <c r="R326" i="1"/>
  <c r="T326" i="1" s="1"/>
  <c r="S326" i="1"/>
  <c r="S311" i="1"/>
  <c r="S294" i="1"/>
  <c r="P294" i="1"/>
  <c r="R113" i="1"/>
  <c r="T113" i="1" s="1"/>
  <c r="P113" i="1"/>
  <c r="P311" i="1"/>
  <c r="R327" i="1"/>
  <c r="T327" i="1" s="1"/>
  <c r="S293" i="1"/>
  <c r="P324" i="1"/>
  <c r="S31" i="1"/>
  <c r="S327" i="1"/>
  <c r="P327" i="1"/>
  <c r="P326" i="1"/>
  <c r="S325" i="1"/>
  <c r="S323" i="1"/>
  <c r="S316" i="1"/>
  <c r="S292" i="1"/>
  <c r="P31" i="1"/>
  <c r="R323" i="1"/>
  <c r="T323" i="1" s="1"/>
  <c r="R325" i="1"/>
  <c r="T325" i="1" s="1"/>
  <c r="P325" i="1"/>
  <c r="P293" i="1"/>
  <c r="P292" i="1"/>
  <c r="P316" i="1"/>
  <c r="R324" i="1"/>
  <c r="T324" i="1" s="1"/>
  <c r="P323" i="1"/>
  <c r="R247" i="1"/>
  <c r="T247" i="1" s="1"/>
  <c r="S247" i="1"/>
  <c r="S291" i="1"/>
  <c r="P291" i="1"/>
  <c r="P247" i="1"/>
  <c r="Q219" i="1"/>
  <c r="O219" i="1"/>
  <c r="N219" i="1"/>
  <c r="L219" i="1"/>
  <c r="K219" i="1"/>
  <c r="R354" i="1"/>
  <c r="T354" i="1" s="1"/>
  <c r="O354" i="1"/>
  <c r="M354" i="1"/>
  <c r="R219" i="1" l="1"/>
  <c r="T219" i="1" s="1"/>
  <c r="S219" i="1"/>
  <c r="S354" i="1"/>
  <c r="P219" i="1"/>
  <c r="P354" i="1"/>
  <c r="S30" i="1"/>
  <c r="Q30" i="1"/>
  <c r="R30" i="1" s="1"/>
  <c r="T30" i="1" s="1"/>
  <c r="P30" i="1"/>
  <c r="O66" i="1"/>
  <c r="N66" i="1"/>
  <c r="L66" i="1"/>
  <c r="K66" i="1"/>
  <c r="R66" i="1" l="1"/>
  <c r="T66" i="1" s="1"/>
  <c r="S66" i="1"/>
  <c r="P66" i="1"/>
  <c r="O87" i="1" l="1"/>
  <c r="N87" i="1"/>
  <c r="M87" i="1"/>
  <c r="L87" i="1"/>
  <c r="K87" i="1"/>
  <c r="R133" i="1"/>
  <c r="T133" i="1" s="1"/>
  <c r="O133" i="1"/>
  <c r="M133" i="1"/>
  <c r="O93" i="1"/>
  <c r="N93" i="1"/>
  <c r="L93" i="1"/>
  <c r="K93" i="1"/>
  <c r="R87" i="1" l="1"/>
  <c r="T87" i="1" s="1"/>
  <c r="S87" i="1"/>
  <c r="P87" i="1"/>
  <c r="P133" i="1"/>
  <c r="S133" i="1"/>
  <c r="S93" i="1"/>
  <c r="R93" i="1"/>
  <c r="T93" i="1" s="1"/>
  <c r="P93" i="1"/>
  <c r="N108" i="1"/>
  <c r="L108" i="1"/>
  <c r="K108" i="1"/>
  <c r="R108" i="1" l="1"/>
  <c r="T108" i="1" s="1"/>
  <c r="S108" i="1"/>
  <c r="P108" i="1"/>
  <c r="Q181" i="1"/>
  <c r="Q266" i="1"/>
  <c r="O266" i="1"/>
  <c r="N266" i="1"/>
  <c r="M266" i="1"/>
  <c r="L266" i="1"/>
  <c r="K266" i="1"/>
  <c r="Q290" i="1"/>
  <c r="R290" i="1" s="1"/>
  <c r="T290" i="1" s="1"/>
  <c r="O290" i="1"/>
  <c r="M290" i="1"/>
  <c r="Q162" i="1"/>
  <c r="R162" i="1" s="1"/>
  <c r="T162" i="1" s="1"/>
  <c r="O162" i="1"/>
  <c r="M162" i="1"/>
  <c r="Q161" i="1"/>
  <c r="R161" i="1" s="1"/>
  <c r="T161" i="1" s="1"/>
  <c r="O161" i="1"/>
  <c r="M161" i="1"/>
  <c r="Q246" i="1"/>
  <c r="O246" i="1"/>
  <c r="N246" i="1"/>
  <c r="M246" i="1"/>
  <c r="L246" i="1"/>
  <c r="K246" i="1"/>
  <c r="Q65" i="1"/>
  <c r="R65" i="1" s="1"/>
  <c r="T65" i="1" s="1"/>
  <c r="O65" i="1"/>
  <c r="M65" i="1"/>
  <c r="Q160" i="1"/>
  <c r="R160" i="1" s="1"/>
  <c r="T160" i="1" s="1"/>
  <c r="O160" i="1"/>
  <c r="M160" i="1"/>
  <c r="Q159" i="1"/>
  <c r="O159" i="1"/>
  <c r="N159" i="1"/>
  <c r="M159" i="1"/>
  <c r="L159" i="1"/>
  <c r="K159" i="1"/>
  <c r="Q158" i="1"/>
  <c r="R158" i="1" s="1"/>
  <c r="T158" i="1" s="1"/>
  <c r="O158" i="1"/>
  <c r="M158" i="1"/>
  <c r="S96" i="1"/>
  <c r="R96" i="1"/>
  <c r="T96" i="1" s="1"/>
  <c r="P96" i="1"/>
  <c r="Q157" i="1"/>
  <c r="R157" i="1" s="1"/>
  <c r="T157" i="1" s="1"/>
  <c r="O157" i="1"/>
  <c r="M157" i="1"/>
  <c r="Q156" i="1"/>
  <c r="R156" i="1" s="1"/>
  <c r="T156" i="1" s="1"/>
  <c r="O156" i="1"/>
  <c r="M156" i="1"/>
  <c r="Q235" i="1"/>
  <c r="L235" i="1"/>
  <c r="S235" i="1" s="1"/>
  <c r="K235" i="1"/>
  <c r="R155" i="1"/>
  <c r="T155" i="1" s="1"/>
  <c r="O155" i="1"/>
  <c r="M155" i="1"/>
  <c r="Q289" i="1"/>
  <c r="O289" i="1"/>
  <c r="N289" i="1"/>
  <c r="L289" i="1"/>
  <c r="K289" i="1"/>
  <c r="S288" i="1"/>
  <c r="Q288" i="1"/>
  <c r="R288" i="1" s="1"/>
  <c r="T288" i="1" s="1"/>
  <c r="P288" i="1"/>
  <c r="Q44" i="1"/>
  <c r="O44" i="1"/>
  <c r="N44" i="1"/>
  <c r="M44" i="1"/>
  <c r="L44" i="1"/>
  <c r="K44" i="1"/>
  <c r="O154" i="1"/>
  <c r="N154" i="1"/>
  <c r="L154" i="1"/>
  <c r="K154" i="1"/>
  <c r="S265" i="1"/>
  <c r="R265" i="1"/>
  <c r="T265" i="1" s="1"/>
  <c r="P265" i="1"/>
  <c r="Q153" i="1"/>
  <c r="O153" i="1"/>
  <c r="N153" i="1"/>
  <c r="M153" i="1"/>
  <c r="L153" i="1"/>
  <c r="K153" i="1"/>
  <c r="Q353" i="1"/>
  <c r="O353" i="1"/>
  <c r="N353" i="1"/>
  <c r="M353" i="1"/>
  <c r="L353" i="1"/>
  <c r="K353" i="1"/>
  <c r="R29" i="1"/>
  <c r="T29" i="1" s="1"/>
  <c r="O29" i="1"/>
  <c r="M29" i="1"/>
  <c r="S51" i="1"/>
  <c r="R51" i="1"/>
  <c r="T51" i="1" s="1"/>
  <c r="P51" i="1"/>
  <c r="Q152" i="1"/>
  <c r="R152" i="1" s="1"/>
  <c r="T152" i="1" s="1"/>
  <c r="O152" i="1"/>
  <c r="M152" i="1"/>
  <c r="Q216" i="1"/>
  <c r="R216" i="1" s="1"/>
  <c r="T216" i="1" s="1"/>
  <c r="O216" i="1"/>
  <c r="M216" i="1"/>
  <c r="S287" i="1"/>
  <c r="Q287" i="1"/>
  <c r="R287" i="1" s="1"/>
  <c r="T287" i="1" s="1"/>
  <c r="P287" i="1"/>
  <c r="S28" i="1"/>
  <c r="Q28" i="1"/>
  <c r="R28" i="1" s="1"/>
  <c r="T28" i="1" s="1"/>
  <c r="P28" i="1"/>
  <c r="Q43" i="1"/>
  <c r="O43" i="1"/>
  <c r="N43" i="1"/>
  <c r="M43" i="1"/>
  <c r="L43" i="1"/>
  <c r="K43" i="1"/>
  <c r="S84" i="1"/>
  <c r="R84" i="1"/>
  <c r="T84" i="1" s="1"/>
  <c r="P84" i="1"/>
  <c r="S289" i="1" l="1"/>
  <c r="S157" i="1"/>
  <c r="R246" i="1"/>
  <c r="T246" i="1" s="1"/>
  <c r="P162" i="1"/>
  <c r="S29" i="1"/>
  <c r="R353" i="1"/>
  <c r="T353" i="1" s="1"/>
  <c r="P235" i="1"/>
  <c r="S290" i="1"/>
  <c r="P353" i="1"/>
  <c r="S353" i="1"/>
  <c r="R289" i="1"/>
  <c r="T289" i="1" s="1"/>
  <c r="R266" i="1"/>
  <c r="T266" i="1" s="1"/>
  <c r="S44" i="1"/>
  <c r="S266" i="1"/>
  <c r="S65" i="1"/>
  <c r="R44" i="1"/>
  <c r="T44" i="1" s="1"/>
  <c r="R235" i="1"/>
  <c r="T235" i="1" s="1"/>
  <c r="P266" i="1"/>
  <c r="P159" i="1"/>
  <c r="P290" i="1"/>
  <c r="S161" i="1"/>
  <c r="S162" i="1"/>
  <c r="S160" i="1"/>
  <c r="P161" i="1"/>
  <c r="P158" i="1"/>
  <c r="S155" i="1"/>
  <c r="S246" i="1"/>
  <c r="P246" i="1"/>
  <c r="S158" i="1"/>
  <c r="R159" i="1"/>
  <c r="T159" i="1" s="1"/>
  <c r="P65" i="1"/>
  <c r="P160" i="1"/>
  <c r="S159" i="1"/>
  <c r="P157" i="1"/>
  <c r="P155" i="1"/>
  <c r="P156" i="1"/>
  <c r="S156" i="1"/>
  <c r="P289" i="1"/>
  <c r="S152" i="1"/>
  <c r="R154" i="1"/>
  <c r="T154" i="1" s="1"/>
  <c r="S153" i="1"/>
  <c r="S154" i="1"/>
  <c r="P44" i="1"/>
  <c r="P154" i="1"/>
  <c r="R153" i="1"/>
  <c r="T153" i="1" s="1"/>
  <c r="P153" i="1"/>
  <c r="P29" i="1"/>
  <c r="S216" i="1"/>
  <c r="S43" i="1"/>
  <c r="P152" i="1"/>
  <c r="P216" i="1"/>
  <c r="R43" i="1"/>
  <c r="T43" i="1" s="1"/>
  <c r="P43" i="1"/>
  <c r="H406" i="1"/>
  <c r="R20" i="1" l="1"/>
  <c r="T20" i="1" s="1"/>
  <c r="O20" i="1"/>
  <c r="M20" i="1"/>
  <c r="S20" i="1" l="1"/>
  <c r="P20" i="1"/>
  <c r="O151" i="1" l="1"/>
  <c r="N151" i="1"/>
  <c r="L151" i="1"/>
  <c r="K151" i="1"/>
  <c r="R151" i="1" l="1"/>
  <c r="T151" i="1" s="1"/>
  <c r="S151" i="1"/>
  <c r="P151" i="1"/>
  <c r="Q63" i="1"/>
  <c r="O63" i="1"/>
  <c r="N63" i="1"/>
  <c r="M63" i="1"/>
  <c r="L63" i="1"/>
  <c r="K63" i="1"/>
  <c r="Q19" i="1"/>
  <c r="R19" i="1" s="1"/>
  <c r="T19" i="1" s="1"/>
  <c r="O19" i="1"/>
  <c r="M19" i="1"/>
  <c r="P19" i="1" l="1"/>
  <c r="R63" i="1"/>
  <c r="T63" i="1" s="1"/>
  <c r="S63" i="1"/>
  <c r="P63" i="1"/>
  <c r="S19" i="1"/>
  <c r="Q42" i="1" l="1"/>
  <c r="O42" i="1"/>
  <c r="N42" i="1"/>
  <c r="M42" i="1"/>
  <c r="L42" i="1"/>
  <c r="K42" i="1"/>
  <c r="Q150" i="1"/>
  <c r="R150" i="1" s="1"/>
  <c r="T150" i="1" s="1"/>
  <c r="O150" i="1"/>
  <c r="M150" i="1"/>
  <c r="Q62" i="1"/>
  <c r="O62" i="1"/>
  <c r="N62" i="1"/>
  <c r="M62" i="1"/>
  <c r="L62" i="1"/>
  <c r="K62" i="1"/>
  <c r="S352" i="1"/>
  <c r="R352" i="1"/>
  <c r="T352" i="1" s="1"/>
  <c r="P352" i="1"/>
  <c r="Q149" i="1"/>
  <c r="R149" i="1" s="1"/>
  <c r="T149" i="1" s="1"/>
  <c r="O149" i="1"/>
  <c r="M149" i="1"/>
  <c r="O41" i="1"/>
  <c r="N41" i="1"/>
  <c r="M41" i="1"/>
  <c r="L41" i="1"/>
  <c r="K41" i="1"/>
  <c r="Q253" i="1"/>
  <c r="L253" i="1"/>
  <c r="S253" i="1" s="1"/>
  <c r="K253" i="1"/>
  <c r="S149" i="1" l="1"/>
  <c r="S150" i="1"/>
  <c r="S42" i="1"/>
  <c r="S62" i="1"/>
  <c r="R42" i="1"/>
  <c r="T42" i="1" s="1"/>
  <c r="P150" i="1"/>
  <c r="P41" i="1"/>
  <c r="P62" i="1"/>
  <c r="R253" i="1"/>
  <c r="T253" i="1" s="1"/>
  <c r="R62" i="1"/>
  <c r="T62" i="1" s="1"/>
  <c r="P42" i="1"/>
  <c r="P149" i="1"/>
  <c r="S41" i="1"/>
  <c r="R41" i="1"/>
  <c r="T41" i="1" s="1"/>
  <c r="P253" i="1"/>
  <c r="Q67" i="1"/>
  <c r="O67" i="1"/>
  <c r="N67" i="1"/>
  <c r="M67" i="1"/>
  <c r="L67" i="1"/>
  <c r="K67" i="1"/>
  <c r="Q148" i="1"/>
  <c r="O148" i="1"/>
  <c r="N148" i="1"/>
  <c r="M148" i="1"/>
  <c r="L148" i="1"/>
  <c r="K148" i="1"/>
  <c r="Q61" i="1"/>
  <c r="O61" i="1"/>
  <c r="N61" i="1"/>
  <c r="M61" i="1"/>
  <c r="L61" i="1"/>
  <c r="K61" i="1"/>
  <c r="Q286" i="1"/>
  <c r="R286" i="1" s="1"/>
  <c r="T286" i="1" s="1"/>
  <c r="O286" i="1"/>
  <c r="M286" i="1"/>
  <c r="Q285" i="1"/>
  <c r="O285" i="1"/>
  <c r="N285" i="1"/>
  <c r="M285" i="1"/>
  <c r="L285" i="1"/>
  <c r="K285" i="1"/>
  <c r="K283" i="1"/>
  <c r="L283" i="1"/>
  <c r="N283" i="1"/>
  <c r="O283" i="1"/>
  <c r="R284" i="1"/>
  <c r="T284" i="1" s="1"/>
  <c r="O284" i="1"/>
  <c r="M284" i="1"/>
  <c r="O60" i="1"/>
  <c r="N60" i="1"/>
  <c r="L60" i="1"/>
  <c r="K60" i="1"/>
  <c r="Q147" i="1"/>
  <c r="O147" i="1"/>
  <c r="N147" i="1"/>
  <c r="M147" i="1"/>
  <c r="L147" i="1"/>
  <c r="K147" i="1"/>
  <c r="Q145" i="1"/>
  <c r="O145" i="1"/>
  <c r="N145" i="1"/>
  <c r="M145" i="1"/>
  <c r="L145" i="1"/>
  <c r="K145" i="1"/>
  <c r="Q86" i="1"/>
  <c r="O86" i="1"/>
  <c r="N86" i="1"/>
  <c r="M86" i="1"/>
  <c r="L86" i="1"/>
  <c r="K86" i="1"/>
  <c r="Q283" i="1"/>
  <c r="Q146" i="1"/>
  <c r="O146" i="1"/>
  <c r="N146" i="1"/>
  <c r="M146" i="1"/>
  <c r="L146" i="1"/>
  <c r="K146" i="1"/>
  <c r="Q144" i="1"/>
  <c r="O144" i="1"/>
  <c r="N144" i="1"/>
  <c r="M144" i="1"/>
  <c r="L144" i="1"/>
  <c r="K144" i="1"/>
  <c r="R350" i="1"/>
  <c r="T350" i="1" s="1"/>
  <c r="O350" i="1"/>
  <c r="M350" i="1"/>
  <c r="Q59" i="1"/>
  <c r="O59" i="1"/>
  <c r="N59" i="1"/>
  <c r="M59" i="1"/>
  <c r="L59" i="1"/>
  <c r="K59" i="1"/>
  <c r="Q58" i="1"/>
  <c r="O58" i="1"/>
  <c r="N58" i="1"/>
  <c r="M58" i="1"/>
  <c r="L58" i="1"/>
  <c r="K58" i="1"/>
  <c r="Q322" i="1"/>
  <c r="L322" i="1"/>
  <c r="S322" i="1" s="1"/>
  <c r="K322" i="1"/>
  <c r="Q329" i="1"/>
  <c r="O329" i="1"/>
  <c r="N329" i="1"/>
  <c r="M329" i="1"/>
  <c r="L329" i="1"/>
  <c r="K329" i="1"/>
  <c r="R285" i="1" l="1"/>
  <c r="T285" i="1" s="1"/>
  <c r="S285" i="1"/>
  <c r="S86" i="1"/>
  <c r="P147" i="1"/>
  <c r="R145" i="1"/>
  <c r="T145" i="1" s="1"/>
  <c r="R329" i="1"/>
  <c r="T329" i="1" s="1"/>
  <c r="P350" i="1"/>
  <c r="R86" i="1"/>
  <c r="T86" i="1" s="1"/>
  <c r="S145" i="1"/>
  <c r="S284" i="1"/>
  <c r="R67" i="1"/>
  <c r="T67" i="1" s="1"/>
  <c r="R58" i="1"/>
  <c r="T58" i="1" s="1"/>
  <c r="R283" i="1"/>
  <c r="T283" i="1" s="1"/>
  <c r="P286" i="1"/>
  <c r="S67" i="1"/>
  <c r="P67" i="1"/>
  <c r="S148" i="1"/>
  <c r="R146" i="1"/>
  <c r="T146" i="1" s="1"/>
  <c r="R59" i="1"/>
  <c r="T59" i="1" s="1"/>
  <c r="S146" i="1"/>
  <c r="R322" i="1"/>
  <c r="T322" i="1" s="1"/>
  <c r="S59" i="1"/>
  <c r="R144" i="1"/>
  <c r="T144" i="1" s="1"/>
  <c r="R61" i="1"/>
  <c r="T61" i="1" s="1"/>
  <c r="P148" i="1"/>
  <c r="R60" i="1"/>
  <c r="T60" i="1" s="1"/>
  <c r="R148" i="1"/>
  <c r="T148" i="1" s="1"/>
  <c r="P283" i="1"/>
  <c r="S61" i="1"/>
  <c r="R147" i="1"/>
  <c r="T147" i="1" s="1"/>
  <c r="S329" i="1"/>
  <c r="S58" i="1"/>
  <c r="S147" i="1"/>
  <c r="P61" i="1"/>
  <c r="S286" i="1"/>
  <c r="P285" i="1"/>
  <c r="S283" i="1"/>
  <c r="P284" i="1"/>
  <c r="P60" i="1"/>
  <c r="S60" i="1"/>
  <c r="P145" i="1"/>
  <c r="P86" i="1"/>
  <c r="P146" i="1"/>
  <c r="S144" i="1"/>
  <c r="P144" i="1"/>
  <c r="S350" i="1"/>
  <c r="P59" i="1"/>
  <c r="P58" i="1"/>
  <c r="P322" i="1"/>
  <c r="P329" i="1"/>
  <c r="M405" i="1" l="1"/>
  <c r="M387" i="1"/>
  <c r="M385" i="1"/>
  <c r="M380" i="1"/>
  <c r="M377" i="1"/>
  <c r="M376" i="1"/>
  <c r="M375" i="1"/>
  <c r="M374" i="1"/>
  <c r="M373" i="1"/>
  <c r="M372" i="1"/>
  <c r="M371" i="1"/>
  <c r="M370" i="1"/>
  <c r="M369" i="1"/>
  <c r="M368" i="1"/>
  <c r="M366" i="1"/>
  <c r="M185" i="1"/>
  <c r="M357" i="1"/>
  <c r="M349" i="1"/>
  <c r="M348" i="1"/>
  <c r="M346" i="1"/>
  <c r="M345" i="1"/>
  <c r="M344" i="1"/>
  <c r="M339" i="1"/>
  <c r="M334" i="1"/>
  <c r="M333" i="1"/>
  <c r="M304" i="1"/>
  <c r="M282" i="1"/>
  <c r="M281" i="1"/>
  <c r="M280" i="1"/>
  <c r="M279" i="1"/>
  <c r="M278" i="1"/>
  <c r="M277" i="1"/>
  <c r="M276" i="1"/>
  <c r="M275" i="1"/>
  <c r="M274" i="1"/>
  <c r="M273" i="1"/>
  <c r="M272" i="1"/>
  <c r="M268" i="1"/>
  <c r="M264" i="1"/>
  <c r="M263" i="1"/>
  <c r="M262" i="1"/>
  <c r="M261" i="1"/>
  <c r="M260" i="1"/>
  <c r="M259" i="1"/>
  <c r="M258" i="1"/>
  <c r="M256" i="1"/>
  <c r="M320" i="1"/>
  <c r="M315" i="1"/>
  <c r="M314" i="1"/>
  <c r="M243" i="1"/>
  <c r="M232" i="1"/>
  <c r="M227" i="1"/>
  <c r="M213" i="1"/>
  <c r="M198" i="1"/>
  <c r="M195" i="1"/>
  <c r="M181" i="1"/>
  <c r="M172" i="1"/>
  <c r="M143" i="1"/>
  <c r="M142" i="1"/>
  <c r="M141" i="1"/>
  <c r="M140" i="1"/>
  <c r="M139" i="1"/>
  <c r="M138" i="1"/>
  <c r="M137" i="1"/>
  <c r="M136" i="1"/>
  <c r="M135" i="1"/>
  <c r="M132" i="1"/>
  <c r="M131" i="1"/>
  <c r="M130" i="1"/>
  <c r="M129" i="1"/>
  <c r="M128" i="1"/>
  <c r="M127" i="1"/>
  <c r="M126" i="1"/>
  <c r="M125" i="1"/>
  <c r="M123" i="1"/>
  <c r="M122" i="1"/>
  <c r="M121" i="1"/>
  <c r="M120" i="1"/>
  <c r="M119" i="1"/>
  <c r="M118" i="1"/>
  <c r="M117" i="1"/>
  <c r="M116" i="1"/>
  <c r="M115" i="1"/>
  <c r="M111" i="1"/>
  <c r="M106" i="1"/>
  <c r="M101" i="1"/>
  <c r="M100" i="1"/>
  <c r="M89" i="1"/>
  <c r="M74" i="1"/>
  <c r="M97" i="1"/>
  <c r="M73" i="1"/>
  <c r="M72" i="1"/>
  <c r="M82" i="1"/>
  <c r="M81" i="1"/>
  <c r="M71" i="1"/>
  <c r="M57" i="1"/>
  <c r="M80" i="1"/>
  <c r="M79" i="1"/>
  <c r="M78" i="1"/>
  <c r="M77" i="1"/>
  <c r="M53" i="1"/>
  <c r="M52" i="1"/>
  <c r="M70" i="1"/>
  <c r="M76" i="1"/>
  <c r="M54" i="1"/>
  <c r="M40" i="1"/>
  <c r="M55" i="1"/>
  <c r="M39" i="1"/>
  <c r="M56" i="1"/>
  <c r="M209" i="1"/>
  <c r="M25" i="1"/>
  <c r="M24" i="1"/>
  <c r="Q97" i="1"/>
  <c r="O97" i="1"/>
  <c r="N97" i="1"/>
  <c r="L97" i="1"/>
  <c r="K97" i="1"/>
  <c r="Q143" i="1"/>
  <c r="O143" i="1"/>
  <c r="N143" i="1"/>
  <c r="L143" i="1"/>
  <c r="K143" i="1"/>
  <c r="Q73" i="1"/>
  <c r="O73" i="1"/>
  <c r="N73" i="1"/>
  <c r="L73" i="1"/>
  <c r="K73" i="1"/>
  <c r="O49" i="1"/>
  <c r="N49" i="1"/>
  <c r="L49" i="1"/>
  <c r="K49" i="1"/>
  <c r="Q264" i="1"/>
  <c r="O264" i="1"/>
  <c r="N264" i="1"/>
  <c r="L264" i="1"/>
  <c r="K264" i="1"/>
  <c r="Q142" i="1"/>
  <c r="O142" i="1"/>
  <c r="N142" i="1"/>
  <c r="K142" i="1"/>
  <c r="O199" i="1"/>
  <c r="N199" i="1"/>
  <c r="L199" i="1"/>
  <c r="K199" i="1"/>
  <c r="Q141" i="1"/>
  <c r="O141" i="1"/>
  <c r="N141" i="1"/>
  <c r="K141" i="1"/>
  <c r="O334" i="1"/>
  <c r="N334" i="1"/>
  <c r="L334" i="1"/>
  <c r="K334" i="1"/>
  <c r="Q367" i="1"/>
  <c r="O367" i="1"/>
  <c r="N367" i="1"/>
  <c r="L367" i="1"/>
  <c r="K367" i="1"/>
  <c r="Q69" i="1"/>
  <c r="O69" i="1"/>
  <c r="N69" i="1"/>
  <c r="L69" i="1"/>
  <c r="K69" i="1"/>
  <c r="Q72" i="1"/>
  <c r="O72" i="1"/>
  <c r="N72" i="1"/>
  <c r="L72" i="1"/>
  <c r="K72" i="1"/>
  <c r="Q140" i="1"/>
  <c r="O140" i="1"/>
  <c r="N140" i="1"/>
  <c r="L140" i="1"/>
  <c r="K140" i="1"/>
  <c r="Q139" i="1"/>
  <c r="O139" i="1"/>
  <c r="N139" i="1"/>
  <c r="L139" i="1"/>
  <c r="K139" i="1"/>
  <c r="Q232" i="1"/>
  <c r="O232" i="1"/>
  <c r="N232" i="1"/>
  <c r="L232" i="1"/>
  <c r="K232" i="1"/>
  <c r="Q237" i="1"/>
  <c r="O237" i="1"/>
  <c r="N237" i="1"/>
  <c r="L237" i="1"/>
  <c r="K237" i="1"/>
  <c r="Q40" i="1"/>
  <c r="O40" i="1"/>
  <c r="N40" i="1"/>
  <c r="L40" i="1"/>
  <c r="K40" i="1"/>
  <c r="Q138" i="1"/>
  <c r="O138" i="1"/>
  <c r="N138" i="1"/>
  <c r="L138" i="1"/>
  <c r="K138" i="1"/>
  <c r="O137" i="1"/>
  <c r="N137" i="1"/>
  <c r="L137" i="1"/>
  <c r="K137" i="1"/>
  <c r="O212" i="1"/>
  <c r="N212" i="1"/>
  <c r="L212" i="1"/>
  <c r="K212" i="1"/>
  <c r="O213" i="1"/>
  <c r="N213" i="1"/>
  <c r="L213" i="1"/>
  <c r="K213" i="1"/>
  <c r="M406" i="1" l="1"/>
  <c r="S199" i="1"/>
  <c r="R143" i="1"/>
  <c r="T143" i="1" s="1"/>
  <c r="S143" i="1"/>
  <c r="R140" i="1"/>
  <c r="T140" i="1" s="1"/>
  <c r="R142" i="1"/>
  <c r="T142" i="1" s="1"/>
  <c r="P73" i="1"/>
  <c r="S140" i="1"/>
  <c r="R264" i="1"/>
  <c r="T264" i="1" s="1"/>
  <c r="R40" i="1"/>
  <c r="T40" i="1" s="1"/>
  <c r="S212" i="1"/>
  <c r="R367" i="1"/>
  <c r="T367" i="1" s="1"/>
  <c r="R199" i="1"/>
  <c r="T199" i="1" s="1"/>
  <c r="S142" i="1"/>
  <c r="P143" i="1"/>
  <c r="S73" i="1"/>
  <c r="R141" i="1"/>
  <c r="T141" i="1" s="1"/>
  <c r="R73" i="1"/>
  <c r="T73" i="1" s="1"/>
  <c r="R49" i="1"/>
  <c r="T49" i="1" s="1"/>
  <c r="S141" i="1"/>
  <c r="R97" i="1"/>
  <c r="T97" i="1" s="1"/>
  <c r="P141" i="1"/>
  <c r="S264" i="1"/>
  <c r="S97" i="1"/>
  <c r="P97" i="1"/>
  <c r="S49" i="1"/>
  <c r="P49" i="1"/>
  <c r="P264" i="1"/>
  <c r="P142" i="1"/>
  <c r="P199" i="1"/>
  <c r="S334" i="1"/>
  <c r="P334" i="1"/>
  <c r="R334" i="1"/>
  <c r="T334" i="1" s="1"/>
  <c r="R232" i="1"/>
  <c r="T232" i="1" s="1"/>
  <c r="R139" i="1"/>
  <c r="T139" i="1" s="1"/>
  <c r="R69" i="1"/>
  <c r="T69" i="1" s="1"/>
  <c r="R137" i="1"/>
  <c r="T137" i="1" s="1"/>
  <c r="S69" i="1"/>
  <c r="R138" i="1"/>
  <c r="T138" i="1" s="1"/>
  <c r="P367" i="1"/>
  <c r="S367" i="1"/>
  <c r="P140" i="1"/>
  <c r="S40" i="1"/>
  <c r="S139" i="1"/>
  <c r="S138" i="1"/>
  <c r="P232" i="1"/>
  <c r="S232" i="1"/>
  <c r="R72" i="1"/>
  <c r="T72" i="1" s="1"/>
  <c r="S137" i="1"/>
  <c r="P237" i="1"/>
  <c r="S72" i="1"/>
  <c r="R212" i="1"/>
  <c r="T212" i="1" s="1"/>
  <c r="S237" i="1"/>
  <c r="P72" i="1"/>
  <c r="P69" i="1"/>
  <c r="P139" i="1"/>
  <c r="R237" i="1"/>
  <c r="T237" i="1" s="1"/>
  <c r="P40" i="1"/>
  <c r="P138" i="1"/>
  <c r="P137" i="1"/>
  <c r="P212" i="1"/>
  <c r="S213" i="1"/>
  <c r="P213" i="1"/>
  <c r="R213" i="1"/>
  <c r="T213" i="1" s="1"/>
  <c r="I406" i="1" l="1"/>
  <c r="R136" i="1" l="1"/>
  <c r="T136" i="1" s="1"/>
  <c r="O136" i="1"/>
  <c r="Q135" i="1"/>
  <c r="O135" i="1"/>
  <c r="N135" i="1"/>
  <c r="L135" i="1"/>
  <c r="K135" i="1"/>
  <c r="Q134" i="1"/>
  <c r="O134" i="1"/>
  <c r="N134" i="1"/>
  <c r="L134" i="1"/>
  <c r="K134" i="1"/>
  <c r="S306" i="1"/>
  <c r="R306" i="1"/>
  <c r="T306" i="1" s="1"/>
  <c r="P306" i="1"/>
  <c r="R349" i="1"/>
  <c r="T349" i="1" s="1"/>
  <c r="O349" i="1"/>
  <c r="Q348" i="1"/>
  <c r="O348" i="1"/>
  <c r="N348" i="1"/>
  <c r="L348" i="1"/>
  <c r="K348" i="1"/>
  <c r="S225" i="1"/>
  <c r="Q225" i="1"/>
  <c r="R225" i="1" s="1"/>
  <c r="T225" i="1" s="1"/>
  <c r="P225" i="1"/>
  <c r="Q198" i="1"/>
  <c r="O198" i="1"/>
  <c r="N198" i="1"/>
  <c r="L198" i="1"/>
  <c r="K198" i="1"/>
  <c r="S359" i="1"/>
  <c r="Q359" i="1"/>
  <c r="R359" i="1" s="1"/>
  <c r="T359" i="1" s="1"/>
  <c r="P359" i="1"/>
  <c r="Q81" i="1"/>
  <c r="O81" i="1"/>
  <c r="N81" i="1"/>
  <c r="L81" i="1"/>
  <c r="K81" i="1"/>
  <c r="O98" i="1"/>
  <c r="N98" i="1"/>
  <c r="L98" i="1"/>
  <c r="K98" i="1"/>
  <c r="S249" i="1"/>
  <c r="Q249" i="1"/>
  <c r="R249" i="1" s="1"/>
  <c r="T249" i="1" s="1"/>
  <c r="P249" i="1"/>
  <c r="Q222" i="1"/>
  <c r="O222" i="1"/>
  <c r="N222" i="1"/>
  <c r="L222" i="1"/>
  <c r="K222" i="1"/>
  <c r="O171" i="1"/>
  <c r="N171" i="1"/>
  <c r="L171" i="1"/>
  <c r="K171" i="1"/>
  <c r="O197" i="1"/>
  <c r="N197" i="1"/>
  <c r="L197" i="1"/>
  <c r="K197" i="1"/>
  <c r="Q110" i="1"/>
  <c r="O110" i="1"/>
  <c r="N110" i="1"/>
  <c r="L110" i="1"/>
  <c r="K110" i="1"/>
  <c r="O196" i="1"/>
  <c r="N196" i="1"/>
  <c r="L196" i="1"/>
  <c r="K196" i="1"/>
  <c r="Q233" i="1"/>
  <c r="O233" i="1"/>
  <c r="N233" i="1"/>
  <c r="L233" i="1"/>
  <c r="K233" i="1"/>
  <c r="Q195" i="1"/>
  <c r="O195" i="1"/>
  <c r="N195" i="1"/>
  <c r="L195" i="1"/>
  <c r="K195" i="1"/>
  <c r="S196" i="1" l="1"/>
  <c r="S136" i="1"/>
  <c r="P136" i="1"/>
  <c r="S198" i="1"/>
  <c r="S135" i="1"/>
  <c r="S134" i="1"/>
  <c r="R135" i="1"/>
  <c r="T135" i="1" s="1"/>
  <c r="P135" i="1"/>
  <c r="R134" i="1"/>
  <c r="T134" i="1" s="1"/>
  <c r="P134" i="1"/>
  <c r="S349" i="1"/>
  <c r="P349" i="1"/>
  <c r="R348" i="1"/>
  <c r="T348" i="1" s="1"/>
  <c r="S348" i="1"/>
  <c r="P348" i="1"/>
  <c r="S81" i="1"/>
  <c r="R198" i="1"/>
  <c r="T198" i="1" s="1"/>
  <c r="S233" i="1"/>
  <c r="P198" i="1"/>
  <c r="R81" i="1"/>
  <c r="T81" i="1" s="1"/>
  <c r="P81" i="1"/>
  <c r="R98" i="1"/>
  <c r="T98" i="1" s="1"/>
  <c r="S98" i="1"/>
  <c r="P98" i="1"/>
  <c r="R222" i="1"/>
  <c r="T222" i="1" s="1"/>
  <c r="R110" i="1"/>
  <c r="T110" i="1" s="1"/>
  <c r="S222" i="1"/>
  <c r="S197" i="1"/>
  <c r="S110" i="1"/>
  <c r="R171" i="1"/>
  <c r="T171" i="1" s="1"/>
  <c r="P222" i="1"/>
  <c r="S171" i="1"/>
  <c r="P171" i="1"/>
  <c r="P197" i="1"/>
  <c r="R197" i="1"/>
  <c r="T197" i="1" s="1"/>
  <c r="R233" i="1"/>
  <c r="T233" i="1" s="1"/>
  <c r="P110" i="1"/>
  <c r="P195" i="1"/>
  <c r="S195" i="1"/>
  <c r="R196" i="1"/>
  <c r="T196" i="1" s="1"/>
  <c r="P196" i="1"/>
  <c r="P233" i="1"/>
  <c r="R195" i="1"/>
  <c r="T195" i="1" s="1"/>
  <c r="Q124" i="1" l="1"/>
  <c r="O124" i="1"/>
  <c r="N124" i="1"/>
  <c r="L124" i="1"/>
  <c r="K124" i="1"/>
  <c r="S124" i="1" l="1"/>
  <c r="R124" i="1"/>
  <c r="T124" i="1" s="1"/>
  <c r="P124" i="1"/>
  <c r="Q308" i="1"/>
  <c r="O308" i="1"/>
  <c r="N308" i="1"/>
  <c r="L308" i="1"/>
  <c r="K308" i="1"/>
  <c r="S308" i="1" l="1"/>
  <c r="R308" i="1"/>
  <c r="T308" i="1" s="1"/>
  <c r="P308" i="1"/>
  <c r="O94" i="1"/>
  <c r="N94" i="1"/>
  <c r="L94" i="1"/>
  <c r="K94" i="1"/>
  <c r="R94" i="1" l="1"/>
  <c r="T94" i="1" s="1"/>
  <c r="S94" i="1"/>
  <c r="P94" i="1"/>
  <c r="Q243" i="1" l="1"/>
  <c r="O243" i="1"/>
  <c r="N243" i="1"/>
  <c r="L243" i="1"/>
  <c r="K243" i="1"/>
  <c r="S243" i="1" l="1"/>
  <c r="P243" i="1"/>
  <c r="R243" i="1"/>
  <c r="T243" i="1" s="1"/>
  <c r="O89" i="1" l="1"/>
  <c r="N89" i="1"/>
  <c r="L89" i="1"/>
  <c r="K89" i="1"/>
  <c r="S89" i="1" l="1"/>
  <c r="P89" i="1"/>
  <c r="R89" i="1"/>
  <c r="T89" i="1" s="1"/>
  <c r="O194" i="1" l="1"/>
  <c r="N194" i="1"/>
  <c r="L194" i="1"/>
  <c r="K194" i="1"/>
  <c r="S194" i="1" l="1"/>
  <c r="P194" i="1"/>
  <c r="R194" i="1"/>
  <c r="T194" i="1" s="1"/>
  <c r="P99" i="1" l="1"/>
  <c r="R99" i="1"/>
  <c r="T99" i="1" s="1"/>
  <c r="S99" i="1"/>
  <c r="O405" i="1" l="1"/>
  <c r="O387" i="1"/>
  <c r="O385" i="1"/>
  <c r="O380" i="1"/>
  <c r="O377" i="1"/>
  <c r="O376" i="1"/>
  <c r="O375" i="1"/>
  <c r="O374" i="1"/>
  <c r="O373" i="1"/>
  <c r="O372" i="1"/>
  <c r="O371" i="1"/>
  <c r="O370" i="1"/>
  <c r="O369" i="1"/>
  <c r="O368" i="1"/>
  <c r="O366" i="1"/>
  <c r="O357" i="1"/>
  <c r="O346" i="1"/>
  <c r="O345" i="1"/>
  <c r="O344" i="1"/>
  <c r="O339" i="1"/>
  <c r="O333" i="1"/>
  <c r="O304" i="1"/>
  <c r="O282" i="1"/>
  <c r="O281" i="1"/>
  <c r="O280" i="1"/>
  <c r="O279" i="1"/>
  <c r="O278" i="1"/>
  <c r="O277" i="1"/>
  <c r="O276" i="1"/>
  <c r="O275" i="1"/>
  <c r="O274" i="1"/>
  <c r="O273" i="1"/>
  <c r="O272" i="1"/>
  <c r="O268" i="1"/>
  <c r="O263" i="1"/>
  <c r="O262" i="1"/>
  <c r="O261" i="1"/>
  <c r="O260" i="1"/>
  <c r="O259" i="1"/>
  <c r="O258" i="1"/>
  <c r="O256" i="1"/>
  <c r="O320" i="1"/>
  <c r="O315" i="1"/>
  <c r="O314" i="1"/>
  <c r="O227" i="1"/>
  <c r="O185" i="1"/>
  <c r="O181" i="1"/>
  <c r="O172" i="1"/>
  <c r="O131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7" i="1"/>
  <c r="O116" i="1"/>
  <c r="O115" i="1"/>
  <c r="O111" i="1"/>
  <c r="O106" i="1"/>
  <c r="O101" i="1"/>
  <c r="O100" i="1"/>
  <c r="O74" i="1"/>
  <c r="O71" i="1"/>
  <c r="O57" i="1"/>
  <c r="O80" i="1"/>
  <c r="O79" i="1"/>
  <c r="O78" i="1"/>
  <c r="O77" i="1"/>
  <c r="O53" i="1"/>
  <c r="O52" i="1"/>
  <c r="O70" i="1"/>
  <c r="O76" i="1"/>
  <c r="O54" i="1"/>
  <c r="O55" i="1"/>
  <c r="O39" i="1"/>
  <c r="O56" i="1"/>
  <c r="O209" i="1"/>
  <c r="O25" i="1"/>
  <c r="O24" i="1"/>
  <c r="O82" i="1"/>
  <c r="Q71" i="1" l="1"/>
  <c r="N71" i="1"/>
  <c r="L71" i="1"/>
  <c r="K71" i="1"/>
  <c r="Q193" i="1"/>
  <c r="O193" i="1"/>
  <c r="N193" i="1"/>
  <c r="L193" i="1"/>
  <c r="K193" i="1"/>
  <c r="Q18" i="1"/>
  <c r="O18" i="1"/>
  <c r="N18" i="1"/>
  <c r="L18" i="1"/>
  <c r="K18" i="1"/>
  <c r="Q236" i="1"/>
  <c r="O236" i="1"/>
  <c r="N236" i="1"/>
  <c r="L236" i="1"/>
  <c r="K236" i="1"/>
  <c r="Q57" i="1"/>
  <c r="N57" i="1"/>
  <c r="L57" i="1"/>
  <c r="K57" i="1"/>
  <c r="Q80" i="1"/>
  <c r="N80" i="1"/>
  <c r="L80" i="1"/>
  <c r="K80" i="1"/>
  <c r="Q282" i="1"/>
  <c r="N282" i="1"/>
  <c r="L282" i="1"/>
  <c r="K282" i="1"/>
  <c r="O220" i="1"/>
  <c r="N220" i="1"/>
  <c r="L220" i="1"/>
  <c r="K220" i="1"/>
  <c r="P185" i="1"/>
  <c r="R185" i="1"/>
  <c r="T185" i="1" s="1"/>
  <c r="S185" i="1"/>
  <c r="Q74" i="1"/>
  <c r="N74" i="1"/>
  <c r="L74" i="1"/>
  <c r="K74" i="1"/>
  <c r="O205" i="1"/>
  <c r="N205" i="1"/>
  <c r="L205" i="1"/>
  <c r="K205" i="1"/>
  <c r="O231" i="1"/>
  <c r="N231" i="1"/>
  <c r="L231" i="1"/>
  <c r="K231" i="1"/>
  <c r="O218" i="1"/>
  <c r="N218" i="1"/>
  <c r="L218" i="1"/>
  <c r="K218" i="1"/>
  <c r="Q189" i="1"/>
  <c r="O189" i="1"/>
  <c r="N189" i="1"/>
  <c r="L189" i="1"/>
  <c r="K189" i="1"/>
  <c r="O85" i="1"/>
  <c r="N85" i="1"/>
  <c r="L85" i="1"/>
  <c r="K85" i="1"/>
  <c r="L215" i="1"/>
  <c r="K215" i="1"/>
  <c r="O22" i="1"/>
  <c r="N22" i="1"/>
  <c r="L22" i="1"/>
  <c r="K22" i="1"/>
  <c r="S193" i="1" l="1"/>
  <c r="R71" i="1"/>
  <c r="T71" i="1" s="1"/>
  <c r="S71" i="1"/>
  <c r="P71" i="1"/>
  <c r="R193" i="1"/>
  <c r="T193" i="1" s="1"/>
  <c r="P193" i="1"/>
  <c r="R57" i="1"/>
  <c r="T57" i="1" s="1"/>
  <c r="R18" i="1"/>
  <c r="T18" i="1" s="1"/>
  <c r="S18" i="1"/>
  <c r="R80" i="1"/>
  <c r="T80" i="1" s="1"/>
  <c r="P18" i="1"/>
  <c r="S236" i="1"/>
  <c r="R220" i="1"/>
  <c r="T220" i="1" s="1"/>
  <c r="R236" i="1"/>
  <c r="T236" i="1" s="1"/>
  <c r="S57" i="1"/>
  <c r="S80" i="1"/>
  <c r="S215" i="1"/>
  <c r="R74" i="1"/>
  <c r="T74" i="1" s="1"/>
  <c r="S282" i="1"/>
  <c r="S220" i="1"/>
  <c r="P236" i="1"/>
  <c r="P57" i="1"/>
  <c r="P80" i="1"/>
  <c r="R282" i="1"/>
  <c r="T282" i="1" s="1"/>
  <c r="P282" i="1"/>
  <c r="P220" i="1"/>
  <c r="S74" i="1"/>
  <c r="R205" i="1"/>
  <c r="T205" i="1" s="1"/>
  <c r="S85" i="1"/>
  <c r="S205" i="1"/>
  <c r="P74" i="1"/>
  <c r="R231" i="1"/>
  <c r="T231" i="1" s="1"/>
  <c r="P205" i="1"/>
  <c r="S22" i="1"/>
  <c r="R218" i="1"/>
  <c r="T218" i="1" s="1"/>
  <c r="S218" i="1"/>
  <c r="P231" i="1"/>
  <c r="S231" i="1"/>
  <c r="P218" i="1"/>
  <c r="R215" i="1"/>
  <c r="T215" i="1" s="1"/>
  <c r="R189" i="1"/>
  <c r="T189" i="1" s="1"/>
  <c r="P22" i="1"/>
  <c r="S189" i="1"/>
  <c r="R85" i="1"/>
  <c r="T85" i="1" s="1"/>
  <c r="P85" i="1"/>
  <c r="P189" i="1"/>
  <c r="P215" i="1"/>
  <c r="R22" i="1"/>
  <c r="T22" i="1" l="1"/>
  <c r="Q192" i="1"/>
  <c r="O192" i="1"/>
  <c r="N192" i="1"/>
  <c r="L192" i="1"/>
  <c r="K192" i="1"/>
  <c r="R192" i="1" l="1"/>
  <c r="T192" i="1" s="1"/>
  <c r="S192" i="1"/>
  <c r="P192" i="1"/>
  <c r="Q347" i="1" l="1"/>
  <c r="O347" i="1"/>
  <c r="N347" i="1"/>
  <c r="L347" i="1"/>
  <c r="K347" i="1"/>
  <c r="Q79" i="1"/>
  <c r="N79" i="1"/>
  <c r="L79" i="1"/>
  <c r="K79" i="1"/>
  <c r="O191" i="1"/>
  <c r="N191" i="1"/>
  <c r="L191" i="1"/>
  <c r="K191" i="1"/>
  <c r="O190" i="1"/>
  <c r="N190" i="1"/>
  <c r="L190" i="1"/>
  <c r="K190" i="1"/>
  <c r="Q78" i="1"/>
  <c r="N78" i="1"/>
  <c r="L78" i="1"/>
  <c r="K78" i="1"/>
  <c r="Q226" i="1"/>
  <c r="O226" i="1"/>
  <c r="N226" i="1"/>
  <c r="L226" i="1"/>
  <c r="K226" i="1"/>
  <c r="S347" i="1" l="1"/>
  <c r="R347" i="1"/>
  <c r="T347" i="1" s="1"/>
  <c r="P347" i="1"/>
  <c r="R79" i="1"/>
  <c r="T79" i="1" s="1"/>
  <c r="S79" i="1"/>
  <c r="R191" i="1"/>
  <c r="T191" i="1" s="1"/>
  <c r="S226" i="1"/>
  <c r="P79" i="1"/>
  <c r="S191" i="1"/>
  <c r="R190" i="1"/>
  <c r="T190" i="1" s="1"/>
  <c r="S190" i="1"/>
  <c r="R78" i="1"/>
  <c r="T78" i="1" s="1"/>
  <c r="P191" i="1"/>
  <c r="P190" i="1"/>
  <c r="S78" i="1"/>
  <c r="P78" i="1"/>
  <c r="R226" i="1"/>
  <c r="T226" i="1" s="1"/>
  <c r="P226" i="1"/>
  <c r="S77" i="1" l="1"/>
  <c r="R77" i="1"/>
  <c r="T77" i="1" s="1"/>
  <c r="P77" i="1"/>
  <c r="S24" i="1" l="1"/>
  <c r="S25" i="1"/>
  <c r="S36" i="1"/>
  <c r="S38" i="1"/>
  <c r="S209" i="1"/>
  <c r="S56" i="1"/>
  <c r="S39" i="1"/>
  <c r="S55" i="1"/>
  <c r="S54" i="1"/>
  <c r="S76" i="1"/>
  <c r="S70" i="1"/>
  <c r="S53" i="1"/>
  <c r="S100" i="1"/>
  <c r="S101" i="1"/>
  <c r="S106" i="1"/>
  <c r="S111" i="1"/>
  <c r="S114" i="1"/>
  <c r="S115" i="1"/>
  <c r="S116" i="1"/>
  <c r="S117" i="1"/>
  <c r="S118" i="1"/>
  <c r="S119" i="1"/>
  <c r="S120" i="1"/>
  <c r="S121" i="1"/>
  <c r="S122" i="1"/>
  <c r="S123" i="1"/>
  <c r="S125" i="1"/>
  <c r="S126" i="1"/>
  <c r="S127" i="1"/>
  <c r="S128" i="1"/>
  <c r="S129" i="1"/>
  <c r="S130" i="1"/>
  <c r="S131" i="1"/>
  <c r="S132" i="1"/>
  <c r="S172" i="1"/>
  <c r="S181" i="1"/>
  <c r="S401" i="1"/>
  <c r="S227" i="1"/>
  <c r="S238" i="1"/>
  <c r="S313" i="1"/>
  <c r="S314" i="1"/>
  <c r="S315" i="1"/>
  <c r="S320" i="1"/>
  <c r="S183" i="1"/>
  <c r="S256" i="1"/>
  <c r="S257" i="1"/>
  <c r="S258" i="1"/>
  <c r="S259" i="1"/>
  <c r="S260" i="1"/>
  <c r="S261" i="1"/>
  <c r="S262" i="1"/>
  <c r="S263" i="1"/>
  <c r="S268" i="1"/>
  <c r="S272" i="1"/>
  <c r="S273" i="1"/>
  <c r="S274" i="1"/>
  <c r="S275" i="1"/>
  <c r="S276" i="1"/>
  <c r="S277" i="1"/>
  <c r="S278" i="1"/>
  <c r="S279" i="1"/>
  <c r="S280" i="1"/>
  <c r="S281" i="1"/>
  <c r="S304" i="1"/>
  <c r="S331" i="1"/>
  <c r="S333" i="1"/>
  <c r="S338" i="1"/>
  <c r="S341" i="1"/>
  <c r="S344" i="1"/>
  <c r="S345" i="1"/>
  <c r="S346" i="1"/>
  <c r="S357" i="1"/>
  <c r="S361" i="1"/>
  <c r="S366" i="1"/>
  <c r="S368" i="1"/>
  <c r="S369" i="1"/>
  <c r="S370" i="1"/>
  <c r="S371" i="1"/>
  <c r="S372" i="1"/>
  <c r="S373" i="1"/>
  <c r="S374" i="1"/>
  <c r="S375" i="1"/>
  <c r="S376" i="1"/>
  <c r="S377" i="1"/>
  <c r="S380" i="1"/>
  <c r="S382" i="1"/>
  <c r="S383" i="1"/>
  <c r="S384" i="1"/>
  <c r="S385" i="1"/>
  <c r="S387" i="1"/>
  <c r="S389" i="1"/>
  <c r="S394" i="1"/>
  <c r="S405" i="1"/>
  <c r="P24" i="1"/>
  <c r="P25" i="1"/>
  <c r="P36" i="1"/>
  <c r="P38" i="1"/>
  <c r="P209" i="1"/>
  <c r="P56" i="1"/>
  <c r="P39" i="1"/>
  <c r="P55" i="1"/>
  <c r="P54" i="1"/>
  <c r="P76" i="1"/>
  <c r="P70" i="1"/>
  <c r="P53" i="1"/>
  <c r="P100" i="1"/>
  <c r="P101" i="1"/>
  <c r="P106" i="1"/>
  <c r="P111" i="1"/>
  <c r="P114" i="1"/>
  <c r="P115" i="1"/>
  <c r="P116" i="1"/>
  <c r="P117" i="1"/>
  <c r="P118" i="1"/>
  <c r="P119" i="1"/>
  <c r="P120" i="1"/>
  <c r="P121" i="1"/>
  <c r="P122" i="1"/>
  <c r="P123" i="1"/>
  <c r="P125" i="1"/>
  <c r="P126" i="1"/>
  <c r="P127" i="1"/>
  <c r="P128" i="1"/>
  <c r="P129" i="1"/>
  <c r="P130" i="1"/>
  <c r="P131" i="1"/>
  <c r="P132" i="1"/>
  <c r="P172" i="1"/>
  <c r="P181" i="1"/>
  <c r="P401" i="1"/>
  <c r="P227" i="1"/>
  <c r="P238" i="1"/>
  <c r="P313" i="1"/>
  <c r="P314" i="1"/>
  <c r="P315" i="1"/>
  <c r="P320" i="1"/>
  <c r="P183" i="1"/>
  <c r="P256" i="1"/>
  <c r="P257" i="1"/>
  <c r="P258" i="1"/>
  <c r="P259" i="1"/>
  <c r="P260" i="1"/>
  <c r="P261" i="1"/>
  <c r="P262" i="1"/>
  <c r="P263" i="1"/>
  <c r="P268" i="1"/>
  <c r="P272" i="1"/>
  <c r="P273" i="1"/>
  <c r="P274" i="1"/>
  <c r="P275" i="1"/>
  <c r="P276" i="1"/>
  <c r="P277" i="1"/>
  <c r="P278" i="1"/>
  <c r="P279" i="1"/>
  <c r="P280" i="1"/>
  <c r="P281" i="1"/>
  <c r="P304" i="1"/>
  <c r="P331" i="1"/>
  <c r="P333" i="1"/>
  <c r="P338" i="1"/>
  <c r="P341" i="1"/>
  <c r="P344" i="1"/>
  <c r="P345" i="1"/>
  <c r="P346" i="1"/>
  <c r="P357" i="1"/>
  <c r="P361" i="1"/>
  <c r="P366" i="1"/>
  <c r="P368" i="1"/>
  <c r="P369" i="1"/>
  <c r="P370" i="1"/>
  <c r="P371" i="1"/>
  <c r="P372" i="1"/>
  <c r="P373" i="1"/>
  <c r="P374" i="1"/>
  <c r="P375" i="1"/>
  <c r="P376" i="1"/>
  <c r="P377" i="1"/>
  <c r="P380" i="1"/>
  <c r="P382" i="1"/>
  <c r="P383" i="1"/>
  <c r="P384" i="1"/>
  <c r="P385" i="1"/>
  <c r="P387" i="1"/>
  <c r="P389" i="1"/>
  <c r="P394" i="1"/>
  <c r="P405" i="1"/>
  <c r="S82" i="1"/>
  <c r="R82" i="1"/>
  <c r="P82" i="1"/>
  <c r="Q178" i="1" l="1"/>
  <c r="O178" i="1"/>
  <c r="O406" i="1" s="1"/>
  <c r="N178" i="1"/>
  <c r="L178" i="1"/>
  <c r="K178" i="1"/>
  <c r="Q52" i="1"/>
  <c r="N52" i="1"/>
  <c r="L52" i="1"/>
  <c r="K52" i="1"/>
  <c r="S178" i="1" l="1"/>
  <c r="P178" i="1"/>
  <c r="R52" i="1"/>
  <c r="T52" i="1" s="1"/>
  <c r="P52" i="1"/>
  <c r="S52" i="1"/>
  <c r="R178" i="1"/>
  <c r="T178" i="1" s="1"/>
  <c r="Q339" i="1"/>
  <c r="N339" i="1"/>
  <c r="L339" i="1"/>
  <c r="L406" i="1" s="1"/>
  <c r="K339" i="1"/>
  <c r="N406" i="1" l="1"/>
  <c r="L407" i="1"/>
  <c r="P339" i="1"/>
  <c r="S339" i="1"/>
  <c r="S406" i="1" s="1"/>
  <c r="R339" i="1"/>
  <c r="T339" i="1" s="1"/>
  <c r="R24" i="1"/>
  <c r="T24" i="1" s="1"/>
  <c r="R25" i="1"/>
  <c r="T25" i="1" s="1"/>
  <c r="Q36" i="1"/>
  <c r="R36" i="1" s="1"/>
  <c r="T36" i="1" s="1"/>
  <c r="Q38" i="1"/>
  <c r="R38" i="1" s="1"/>
  <c r="T38" i="1" s="1"/>
  <c r="Q209" i="1"/>
  <c r="R209" i="1" s="1"/>
  <c r="T209" i="1" s="1"/>
  <c r="R56" i="1"/>
  <c r="T56" i="1" s="1"/>
  <c r="Q39" i="1"/>
  <c r="R39" i="1" s="1"/>
  <c r="T39" i="1" s="1"/>
  <c r="Q55" i="1"/>
  <c r="R55" i="1" s="1"/>
  <c r="T55" i="1" s="1"/>
  <c r="R54" i="1"/>
  <c r="T54" i="1" s="1"/>
  <c r="R76" i="1"/>
  <c r="T76" i="1" s="1"/>
  <c r="R70" i="1"/>
  <c r="T70" i="1" s="1"/>
  <c r="R53" i="1"/>
  <c r="T53" i="1" s="1"/>
  <c r="Q100" i="1"/>
  <c r="R100" i="1" s="1"/>
  <c r="T100" i="1" s="1"/>
  <c r="Q101" i="1"/>
  <c r="R101" i="1" s="1"/>
  <c r="T101" i="1" s="1"/>
  <c r="R106" i="1"/>
  <c r="T106" i="1" s="1"/>
  <c r="Q111" i="1"/>
  <c r="R111" i="1" s="1"/>
  <c r="T111" i="1" s="1"/>
  <c r="Q114" i="1"/>
  <c r="R114" i="1" s="1"/>
  <c r="T114" i="1" s="1"/>
  <c r="Q115" i="1"/>
  <c r="R115" i="1" s="1"/>
  <c r="T115" i="1" s="1"/>
  <c r="R116" i="1"/>
  <c r="T116" i="1" s="1"/>
  <c r="Q117" i="1"/>
  <c r="R117" i="1" s="1"/>
  <c r="T117" i="1" s="1"/>
  <c r="Q118" i="1"/>
  <c r="R118" i="1" s="1"/>
  <c r="T118" i="1" s="1"/>
  <c r="R119" i="1"/>
  <c r="T119" i="1" s="1"/>
  <c r="R120" i="1"/>
  <c r="T120" i="1" s="1"/>
  <c r="Q121" i="1"/>
  <c r="R121" i="1" s="1"/>
  <c r="T121" i="1" s="1"/>
  <c r="R122" i="1"/>
  <c r="T122" i="1" s="1"/>
  <c r="Q123" i="1"/>
  <c r="R123" i="1" s="1"/>
  <c r="T123" i="1" s="1"/>
  <c r="R125" i="1"/>
  <c r="T125" i="1" s="1"/>
  <c r="Q126" i="1"/>
  <c r="R126" i="1" s="1"/>
  <c r="T126" i="1" s="1"/>
  <c r="Q127" i="1"/>
  <c r="R127" i="1" s="1"/>
  <c r="T127" i="1" s="1"/>
  <c r="R128" i="1"/>
  <c r="T128" i="1" s="1"/>
  <c r="Q129" i="1"/>
  <c r="R129" i="1" s="1"/>
  <c r="T129" i="1" s="1"/>
  <c r="R130" i="1"/>
  <c r="T130" i="1" s="1"/>
  <c r="Q131" i="1"/>
  <c r="R131" i="1" s="1"/>
  <c r="T131" i="1" s="1"/>
  <c r="T132" i="1"/>
  <c r="R172" i="1"/>
  <c r="T172" i="1" s="1"/>
  <c r="R181" i="1"/>
  <c r="T181" i="1" s="1"/>
  <c r="R401" i="1"/>
  <c r="T401" i="1" s="1"/>
  <c r="Q227" i="1"/>
  <c r="R227" i="1" s="1"/>
  <c r="T227" i="1" s="1"/>
  <c r="Q238" i="1"/>
  <c r="R238" i="1" s="1"/>
  <c r="T238" i="1" s="1"/>
  <c r="Q313" i="1"/>
  <c r="R313" i="1" s="1"/>
  <c r="T313" i="1" s="1"/>
  <c r="Q314" i="1"/>
  <c r="R314" i="1" s="1"/>
  <c r="T314" i="1" s="1"/>
  <c r="Q315" i="1"/>
  <c r="R315" i="1" s="1"/>
  <c r="T315" i="1" s="1"/>
  <c r="Q320" i="1"/>
  <c r="R320" i="1" s="1"/>
  <c r="T320" i="1" s="1"/>
  <c r="Q183" i="1"/>
  <c r="R183" i="1" s="1"/>
  <c r="T183" i="1" s="1"/>
  <c r="R256" i="1"/>
  <c r="T256" i="1" s="1"/>
  <c r="Q257" i="1"/>
  <c r="R257" i="1" s="1"/>
  <c r="T257" i="1" s="1"/>
  <c r="Q258" i="1"/>
  <c r="R258" i="1" s="1"/>
  <c r="T258" i="1" s="1"/>
  <c r="Q259" i="1"/>
  <c r="R259" i="1" s="1"/>
  <c r="T259" i="1" s="1"/>
  <c r="Q260" i="1"/>
  <c r="R260" i="1" s="1"/>
  <c r="T260" i="1" s="1"/>
  <c r="Q261" i="1"/>
  <c r="R261" i="1" s="1"/>
  <c r="T261" i="1" s="1"/>
  <c r="Q262" i="1"/>
  <c r="R262" i="1" s="1"/>
  <c r="T262" i="1" s="1"/>
  <c r="Q263" i="1"/>
  <c r="R263" i="1" s="1"/>
  <c r="T263" i="1" s="1"/>
  <c r="R268" i="1"/>
  <c r="T268" i="1" s="1"/>
  <c r="Q272" i="1"/>
  <c r="R272" i="1" s="1"/>
  <c r="T272" i="1" s="1"/>
  <c r="Q273" i="1"/>
  <c r="R273" i="1" s="1"/>
  <c r="T273" i="1" s="1"/>
  <c r="R274" i="1"/>
  <c r="T274" i="1" s="1"/>
  <c r="R275" i="1"/>
  <c r="T275" i="1" s="1"/>
  <c r="R276" i="1"/>
  <c r="T276" i="1" s="1"/>
  <c r="R277" i="1"/>
  <c r="T277" i="1" s="1"/>
  <c r="R278" i="1"/>
  <c r="T278" i="1" s="1"/>
  <c r="R279" i="1"/>
  <c r="T279" i="1" s="1"/>
  <c r="R280" i="1"/>
  <c r="T280" i="1" s="1"/>
  <c r="R281" i="1"/>
  <c r="T281" i="1" s="1"/>
  <c r="Q304" i="1"/>
  <c r="R304" i="1" s="1"/>
  <c r="T304" i="1" s="1"/>
  <c r="Q331" i="1"/>
  <c r="R331" i="1" s="1"/>
  <c r="T331" i="1" s="1"/>
  <c r="R333" i="1"/>
  <c r="T333" i="1" s="1"/>
  <c r="Q338" i="1"/>
  <c r="R338" i="1" s="1"/>
  <c r="T338" i="1" s="1"/>
  <c r="R341" i="1"/>
  <c r="T341" i="1" s="1"/>
  <c r="R344" i="1"/>
  <c r="T344" i="1" s="1"/>
  <c r="R345" i="1"/>
  <c r="T345" i="1" s="1"/>
  <c r="R346" i="1"/>
  <c r="T346" i="1" s="1"/>
  <c r="R357" i="1"/>
  <c r="T357" i="1" s="1"/>
  <c r="R361" i="1"/>
  <c r="T361" i="1" s="1"/>
  <c r="Q366" i="1"/>
  <c r="R366" i="1" s="1"/>
  <c r="T366" i="1" s="1"/>
  <c r="R368" i="1"/>
  <c r="T368" i="1" s="1"/>
  <c r="Q369" i="1"/>
  <c r="R369" i="1" s="1"/>
  <c r="T369" i="1" s="1"/>
  <c r="R370" i="1"/>
  <c r="T370" i="1" s="1"/>
  <c r="Q371" i="1"/>
  <c r="R371" i="1" s="1"/>
  <c r="T371" i="1" s="1"/>
  <c r="Q372" i="1"/>
  <c r="R372" i="1" s="1"/>
  <c r="T372" i="1" s="1"/>
  <c r="Q373" i="1"/>
  <c r="R373" i="1" s="1"/>
  <c r="T373" i="1" s="1"/>
  <c r="Q374" i="1"/>
  <c r="R374" i="1" s="1"/>
  <c r="T374" i="1" s="1"/>
  <c r="Q375" i="1"/>
  <c r="R375" i="1" s="1"/>
  <c r="T375" i="1" s="1"/>
  <c r="Q376" i="1"/>
  <c r="R376" i="1" s="1"/>
  <c r="T376" i="1" s="1"/>
  <c r="Q377" i="1"/>
  <c r="R377" i="1" s="1"/>
  <c r="T377" i="1" s="1"/>
  <c r="Q380" i="1"/>
  <c r="R380" i="1" s="1"/>
  <c r="T380" i="1" s="1"/>
  <c r="R382" i="1"/>
  <c r="T382" i="1" s="1"/>
  <c r="R383" i="1"/>
  <c r="T383" i="1" s="1"/>
  <c r="Q384" i="1"/>
  <c r="R384" i="1" s="1"/>
  <c r="T384" i="1" s="1"/>
  <c r="R385" i="1"/>
  <c r="T385" i="1" s="1"/>
  <c r="Q387" i="1"/>
  <c r="R387" i="1" s="1"/>
  <c r="T387" i="1" s="1"/>
  <c r="Q389" i="1"/>
  <c r="R389" i="1" s="1"/>
  <c r="T389" i="1" s="1"/>
  <c r="R394" i="1"/>
  <c r="T394" i="1" s="1"/>
  <c r="Q405" i="1"/>
  <c r="R405" i="1" s="1"/>
  <c r="T405" i="1" s="1"/>
  <c r="Q406" i="1" l="1"/>
  <c r="P406" i="1"/>
  <c r="R406" i="1"/>
  <c r="T82" i="1"/>
  <c r="T406" i="1" l="1"/>
  <c r="K40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Franklyn Rafael Mirabal Rodriguez</author>
  </authors>
  <commentList>
    <comment ref="B4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tralado al departamento de Ficalizacion y Control
</t>
        </r>
      </text>
    </comment>
    <comment ref="B17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tralado del departamento de ficalizacion y control al departamento de contabilidad</t>
        </r>
      </text>
    </comment>
    <comment ref="B208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tralado de departamento de ficalizacion y control a la Division De Atencion Al Usuario</t>
        </r>
      </text>
    </comment>
    <comment ref="B20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tralado de departamento de ficalizacion y control a la Division De Atencion Al Usuario</t>
        </r>
      </text>
    </comment>
    <comment ref="B210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tralado de departamento de ficalizacion y control a la Division De Atencion Al Usuario</t>
        </r>
      </text>
    </comment>
  </commentList>
</comments>
</file>

<file path=xl/sharedStrings.xml><?xml version="1.0" encoding="utf-8"?>
<sst xmlns="http://schemas.openxmlformats.org/spreadsheetml/2006/main" count="1414" uniqueCount="523">
  <si>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</si>
  <si>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</si>
  <si>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</si>
  <si>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</si>
  <si>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</si>
  <si>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</si>
  <si>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</si>
  <si>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</si>
  <si>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</si>
  <si>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</si>
  <si>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</si>
  <si>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</si>
  <si>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</si>
  <si>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</si>
  <si>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</si>
  <si>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Departamento de Servicios Estudiantiles</t>
  </si>
  <si>
    <t>Sueldo Bruto 
en RD$</t>
  </si>
  <si>
    <t>Sueldo Neto 
en RD$</t>
  </si>
  <si>
    <t>ISR 
Ley 11-92</t>
  </si>
  <si>
    <t>Seguridad Social (Ley No.87-01)</t>
  </si>
  <si>
    <t>Patronal (7.10%)</t>
  </si>
  <si>
    <t>Contratado</t>
  </si>
  <si>
    <t>Fecha de Contrato</t>
  </si>
  <si>
    <t>Desde</t>
  </si>
  <si>
    <t>Hasta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</si>
  <si>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2.1.1.2.10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</si>
  <si>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Departamento de Comunicaciones</t>
  </si>
  <si>
    <t>Encargado</t>
  </si>
  <si>
    <t>Encargado (A)</t>
  </si>
  <si>
    <t>Abogado</t>
  </si>
  <si>
    <t>Paralegal</t>
  </si>
  <si>
    <t>División de Litigios</t>
  </si>
  <si>
    <t>Analista De Recursos Humanos</t>
  </si>
  <si>
    <t>Glenda Jimenez Alvarado</t>
  </si>
  <si>
    <t>Felipe Suero de la Cruz</t>
  </si>
  <si>
    <t>Daniel Jeffrey Quezada Romero</t>
  </si>
  <si>
    <t>Auxiliar De Contabilidad</t>
  </si>
  <si>
    <t>Pablo Alcantara Fortuna</t>
  </si>
  <si>
    <t>Contador</t>
  </si>
  <si>
    <t>Ana Teresa Rodriguez Florentino</t>
  </si>
  <si>
    <t>Reyita De Los Santos Mesa</t>
  </si>
  <si>
    <t xml:space="preserve">Yaneira Alexandra Robles Moreno De </t>
  </si>
  <si>
    <t>Allennis Danneris Alcantara Feliz</t>
  </si>
  <si>
    <t>Tecnico</t>
  </si>
  <si>
    <t>Aridelfi Montero Montero</t>
  </si>
  <si>
    <t>Betania Hidalisa Segura Sanchez</t>
  </si>
  <si>
    <t>Cinthia Elizabeth Cuevas Vargas</t>
  </si>
  <si>
    <t>Hector Rafael Villalona Quezada</t>
  </si>
  <si>
    <t>Luis Amiel Fernandez Cornielle</t>
  </si>
  <si>
    <t>Maria Celeste Ruiz Paulino</t>
  </si>
  <si>
    <t>Rosa Margarita Santana Rosario</t>
  </si>
  <si>
    <t>Wendy Delia Vidal Lance</t>
  </si>
  <si>
    <t>Yanuary Sanchez Figuereo</t>
  </si>
  <si>
    <t>Ana Paola Baez Pimentel de Acosta</t>
  </si>
  <si>
    <t>Rosilvia Maria Moya Brea</t>
  </si>
  <si>
    <t>División de Transportación</t>
  </si>
  <si>
    <t>Sección de Mantenimiento y Seguridad Planta Física</t>
  </si>
  <si>
    <t>Ramon Antonio Gonzalez Alcantara</t>
  </si>
  <si>
    <t>Josias Lantigua Alcantara</t>
  </si>
  <si>
    <t>Tecnico De Compras</t>
  </si>
  <si>
    <t>División de Compras</t>
  </si>
  <si>
    <t>Claudio Familia Vallejo</t>
  </si>
  <si>
    <t>Angel Manuel Tejeda Tejada</t>
  </si>
  <si>
    <t>Soporte Tecnico</t>
  </si>
  <si>
    <t>Departamento Aseguramiento de la Calidad de los Alimentos</t>
  </si>
  <si>
    <t>Santa Ysabel Abad Beltran</t>
  </si>
  <si>
    <t>Enmanuel Valdez Alcantara</t>
  </si>
  <si>
    <t>Pamela Anyinet Mejia Taveras</t>
  </si>
  <si>
    <t>Departamento de Nutrición</t>
  </si>
  <si>
    <t>Manuel Elias Lugo Moncion</t>
  </si>
  <si>
    <t>Yeni Miguelina Martes Montero</t>
  </si>
  <si>
    <t xml:space="preserve">Tecnico De Oper. Programa De </t>
  </si>
  <si>
    <t>Ruth Yojaira Cairo Monegro de Rodri</t>
  </si>
  <si>
    <t>División de Salud Bucal</t>
  </si>
  <si>
    <t>Nancy Gissett Paredes Rodriguez</t>
  </si>
  <si>
    <t>Odontologo Escolar</t>
  </si>
  <si>
    <t>Casiris Miguel Roman</t>
  </si>
  <si>
    <t xml:space="preserve">Tecnico De Calidad Y Empaque </t>
  </si>
  <si>
    <t>División de Apoyo Estudiantil</t>
  </si>
  <si>
    <t>Vinicio Vasquez Santos</t>
  </si>
  <si>
    <t>Sofia Grullon Rojas</t>
  </si>
  <si>
    <t>Veronica Liberato Ramos</t>
  </si>
  <si>
    <t>Francina Maria Rodriguez Osoria</t>
  </si>
  <si>
    <t>Eduarlin Manuel Jimenez Lantigua</t>
  </si>
  <si>
    <t>Marleny Paulino Santos</t>
  </si>
  <si>
    <t>Martha Maria Nuñez Fernandez</t>
  </si>
  <si>
    <t>Maria Luisa Santos Rosario</t>
  </si>
  <si>
    <t>Carolina De Jesus Acosta Medina</t>
  </si>
  <si>
    <t>Wilmer Fernandez Mercedes</t>
  </si>
  <si>
    <t>Luis Omar Santiago Mosquea</t>
  </si>
  <si>
    <t>Carolina Baez Gratero</t>
  </si>
  <si>
    <t>Mirnaliz Herrera Estevez</t>
  </si>
  <si>
    <t>Milthon Paniagua Delgado</t>
  </si>
  <si>
    <t>Loida Eunice Leonardo Rijo</t>
  </si>
  <si>
    <t>Yennifer Alcantara Lebron</t>
  </si>
  <si>
    <t>Coord(A) Regional De Aseguram</t>
  </si>
  <si>
    <t>Coordinador Adm</t>
  </si>
  <si>
    <t>Tecnico Adm</t>
  </si>
  <si>
    <t>Tecnico De Servicios Sociales</t>
  </si>
  <si>
    <t>Oficina de Acceso a la Información Pública</t>
  </si>
  <si>
    <t>Departamento de Fiscalización Y Control</t>
  </si>
  <si>
    <t>Departamento de Cooperación Internacional</t>
  </si>
  <si>
    <t>Sección de Trabajo Social</t>
  </si>
  <si>
    <t>Simona Rosa Lantigua</t>
  </si>
  <si>
    <t>Gricelda Mercedes Peña De Candelari</t>
  </si>
  <si>
    <t>Shayanne Leonel Vasquez Morales</t>
  </si>
  <si>
    <t>Aldro Diaz Natera</t>
  </si>
  <si>
    <t>Dirección de Planificación y Desarrollo</t>
  </si>
  <si>
    <t>Eladio Malaquia Arias Suarez</t>
  </si>
  <si>
    <t>Regional la Vega</t>
  </si>
  <si>
    <t>Regional Nordeste</t>
  </si>
  <si>
    <t>Regional Santiago</t>
  </si>
  <si>
    <t>Regional de Bani</t>
  </si>
  <si>
    <t>Asistente</t>
  </si>
  <si>
    <t>Departamento Gestión de Salud Escolar</t>
  </si>
  <si>
    <t>Dirección de Salud y Servicios Sociales</t>
  </si>
  <si>
    <t>Director (A)</t>
  </si>
  <si>
    <t>Eridania Brito Gonzalez</t>
  </si>
  <si>
    <t>Yosvani Cespedes Sabina</t>
  </si>
  <si>
    <t>Administrador de Monitoreo</t>
  </si>
  <si>
    <t>División de Participación</t>
  </si>
  <si>
    <t>Eduardo Andres Leyba Rosario</t>
  </si>
  <si>
    <t>Ariela Quezada Mora</t>
  </si>
  <si>
    <t>Rafaela Samandra Bernavel Cuevas</t>
  </si>
  <si>
    <t>Rafaelina Beriguete Salvador</t>
  </si>
  <si>
    <t>Nicauris Alicia Garcia Paulino</t>
  </si>
  <si>
    <t>Martin Simeon Liriano Guzman</t>
  </si>
  <si>
    <t>Auxiiar De Contabilidad</t>
  </si>
  <si>
    <t>Periodista</t>
  </si>
  <si>
    <t>División de Relaciones Públicas</t>
  </si>
  <si>
    <t>Florangel Shantal Quezada Mora</t>
  </si>
  <si>
    <t>Luis Fabio Bonelly Piña</t>
  </si>
  <si>
    <t>Ranyeli Frias Campusano</t>
  </si>
  <si>
    <t>Bernardo Figuereo Guzman</t>
  </si>
  <si>
    <t>Maria Mercedes Torres Guerrero</t>
  </si>
  <si>
    <t>Ramon Antonio Jaquez Felipe</t>
  </si>
  <si>
    <t>Victor Melo Reyes</t>
  </si>
  <si>
    <t>Xenia Maria Mercado Mejia</t>
  </si>
  <si>
    <t>Taimi Sugely Gonzalez Dominguez</t>
  </si>
  <si>
    <t>Fello Antonio De Leon Valdez</t>
  </si>
  <si>
    <t>Ernesto Abel Martinez Silvestre</t>
  </si>
  <si>
    <t>Lourdes Trinidad Suriel</t>
  </si>
  <si>
    <t>Analista De Seg Al Servicio D</t>
  </si>
  <si>
    <t>Diagramador</t>
  </si>
  <si>
    <t>Supervisor De Distrito</t>
  </si>
  <si>
    <t>Masculino</t>
  </si>
  <si>
    <t>Femenino</t>
  </si>
  <si>
    <t>Género</t>
  </si>
  <si>
    <t>Regional Barahona</t>
  </si>
  <si>
    <t>Yuderkis Cabral Corcino</t>
  </si>
  <si>
    <t>Alberto Alcantara Jimenez</t>
  </si>
  <si>
    <t>Yanilda Altagracia Fernandez Baez</t>
  </si>
  <si>
    <t>Ana Paola Moran Rodriguez</t>
  </si>
  <si>
    <t>William Guillermo Perez De Dios</t>
  </si>
  <si>
    <t>Yslandy Yunilda Rodriguez Valerio</t>
  </si>
  <si>
    <t>Katty Cabrera Rodriguez</t>
  </si>
  <si>
    <t>Angela Melissa Tavarez Blanco</t>
  </si>
  <si>
    <t>Esther Martinez De La Rosa</t>
  </si>
  <si>
    <t>Lidia Encarnacion Batista</t>
  </si>
  <si>
    <t>Adamilca Franco Quezada</t>
  </si>
  <si>
    <t>Ysabel Encarnacion Encarnacion</t>
  </si>
  <si>
    <t>Técnico De Comunicaciones</t>
  </si>
  <si>
    <t>Ruddy Miranda Peña</t>
  </si>
  <si>
    <t>Purisima Altagracia Sosa De Arias</t>
  </si>
  <si>
    <t>Clark Roy Familia Mejia</t>
  </si>
  <si>
    <t>Factima De La Cruz Brazoban</t>
  </si>
  <si>
    <t>Juan Emilio Tavarez Reyes</t>
  </si>
  <si>
    <t>Juan Carlos Lopez Lopez</t>
  </si>
  <si>
    <t>Jesusa Sanchez Sanchez</t>
  </si>
  <si>
    <t>Luis Alberto Bocio Diaz</t>
  </si>
  <si>
    <t>Administrador De Red</t>
  </si>
  <si>
    <t>Analista Legal</t>
  </si>
  <si>
    <t>Ana Carolina Baez Abbott</t>
  </si>
  <si>
    <t>Sularka Maribel Perez Gomez</t>
  </si>
  <si>
    <t xml:space="preserve">Oresty Teodora Del Socorro De Leon </t>
  </si>
  <si>
    <t>Rosalba Maria Payamps Cepeda</t>
  </si>
  <si>
    <t>Juan Bautista Silven Javier</t>
  </si>
  <si>
    <t>Nery Josefina Hernandez Peña De Dia</t>
  </si>
  <si>
    <t>Maricela Encarnacion Montero</t>
  </si>
  <si>
    <t>Johan Manuel De Oleo Jerez</t>
  </si>
  <si>
    <t>Ramona Eridania Medina Michel</t>
  </si>
  <si>
    <t>Enmanuel Feliz Espinal</t>
  </si>
  <si>
    <t xml:space="preserve">Encargado (A) De La Division </t>
  </si>
  <si>
    <t>Arjul Grassals Ramirez</t>
  </si>
  <si>
    <t>Promotor Social</t>
  </si>
  <si>
    <t>Sara Milagros Pimentel Garcia</t>
  </si>
  <si>
    <t>Publicista</t>
  </si>
  <si>
    <t>Gendy Abismael De Oleo Montero</t>
  </si>
  <si>
    <t>Soporte Técnico Informático</t>
  </si>
  <si>
    <t>Daisy Yoselina Cerda Alvarez</t>
  </si>
  <si>
    <t>División de Capacitación y Desarrollo</t>
  </si>
  <si>
    <t>Departamento Formulación Monitoreo Y Evaluación de PPP</t>
  </si>
  <si>
    <t>Ashley Michelle Franco Dominguez</t>
  </si>
  <si>
    <t>Mercedes Elizabeth Peña Carrasco</t>
  </si>
  <si>
    <t>Rina Bel De Los Santos Sanchez</t>
  </si>
  <si>
    <t>Massiel Judit Genao De Los Santos</t>
  </si>
  <si>
    <t>Sonia Encarnacion Alejandro</t>
  </si>
  <si>
    <t>División de Salud Auditiva</t>
  </si>
  <si>
    <t>Anyeli Maria Hernandez De Jesus</t>
  </si>
  <si>
    <t>Técnico De Contabilidad</t>
  </si>
  <si>
    <t>División de Tesorería</t>
  </si>
  <si>
    <t>Otros</t>
  </si>
  <si>
    <t>Descuentos</t>
  </si>
  <si>
    <t>Gisela Maria Tavarez Peña</t>
  </si>
  <si>
    <t>Analista De Desarrollo Institucional Y Calidad En la Gestion</t>
  </si>
  <si>
    <t>Maria Altagracia Sanchez Bueno</t>
  </si>
  <si>
    <t>Perla Massiel Rodriguez Santana</t>
  </si>
  <si>
    <t>Angel Joel Soriano Benitez</t>
  </si>
  <si>
    <t>Robert Andres Jimenez Montas</t>
  </si>
  <si>
    <t>Francisco Alberto Rodriguez Peña</t>
  </si>
  <si>
    <t>Oscar Jesus Pozo Payano</t>
  </si>
  <si>
    <t>Encarcado De Tecnologia</t>
  </si>
  <si>
    <t>Diana Carolina Mateo Rivera</t>
  </si>
  <si>
    <t>Abrahan Stalyn Plata Mejia</t>
  </si>
  <si>
    <t>Amparo Montero Rivera</t>
  </si>
  <si>
    <t>Ana Delly Moquete Bello</t>
  </si>
  <si>
    <t>Ana Isabel Montero Montes De Oca</t>
  </si>
  <si>
    <t>Ana Silvia Torres Peña</t>
  </si>
  <si>
    <t>Anny Yanette Casado Arias</t>
  </si>
  <si>
    <t>Betsy Yasira Reyes Nieve</t>
  </si>
  <si>
    <t>Elvys Mharcell Crullon Ruiz</t>
  </si>
  <si>
    <t>Estarlin Arsenio Taveras Laureano</t>
  </si>
  <si>
    <t xml:space="preserve">Gerard Radhames De Los Santos Valdez </t>
  </si>
  <si>
    <t>Director (A) de Planificación y Desarrollo</t>
  </si>
  <si>
    <t>Israel Rosey Perez</t>
  </si>
  <si>
    <t>Jesus Maria Rodriguez Cuevas</t>
  </si>
  <si>
    <t>Juan Antonio Lora Aguasvivas</t>
  </si>
  <si>
    <t>Larissa Leomary Garcia Acosta</t>
  </si>
  <si>
    <t>Limbert Junior Perez Peña</t>
  </si>
  <si>
    <t>Analista De Presupuesto</t>
  </si>
  <si>
    <t>Martina De La Cruz Pinales</t>
  </si>
  <si>
    <t>Mayerlin Margarita Javier Liriano</t>
  </si>
  <si>
    <t>Noelia Minerva Cruz Matias</t>
  </si>
  <si>
    <t>Rosanna Leticia Alberto Perez</t>
  </si>
  <si>
    <t>Responsable De La Oficina De Acceso A la Informacion</t>
  </si>
  <si>
    <t>Solanyi Concepcion Sanchez Rodriguez</t>
  </si>
  <si>
    <t>Wilson Arismendy Hernandz Sosa</t>
  </si>
  <si>
    <t>Ana Chavely Valdez</t>
  </si>
  <si>
    <t>Franklyn Rafael Mirabal Rodriguez</t>
  </si>
  <si>
    <t>Juana Ivelisse De Los Santos Nin</t>
  </si>
  <si>
    <t>Kimberly Erismel Castro Matos</t>
  </si>
  <si>
    <t>Mario Rafael Peña Frica</t>
  </si>
  <si>
    <t>Prisila Ortega Guzman</t>
  </si>
  <si>
    <t>Tania Beatriz Jaquez De Lara</t>
  </si>
  <si>
    <t>Ysamar Matos Pantaleon</t>
  </si>
  <si>
    <t xml:space="preserve">Ada Yris Esteves De Los Santos </t>
  </si>
  <si>
    <t>Adrian Stewar Roa Espinosa</t>
  </si>
  <si>
    <t>Analista De Proyecto</t>
  </si>
  <si>
    <t>Albelis Heredia Abreu</t>
  </si>
  <si>
    <t>Tecnico Analista De Compras Y Contrataciones</t>
  </si>
  <si>
    <t xml:space="preserve">Angel F Miguel Sebastian Rodriguez    </t>
  </si>
  <si>
    <t>Clara Pastora Pimentel Candelario</t>
  </si>
  <si>
    <t>Elizabeth Margarita Frias Nuñez</t>
  </si>
  <si>
    <t>Emelinda Guerrero Vallejo</t>
  </si>
  <si>
    <t xml:space="preserve">Regional San Juan </t>
  </si>
  <si>
    <t>Ernesto Vantroy De Jesus Olmos</t>
  </si>
  <si>
    <t>Euclides Hiraldo Vargas</t>
  </si>
  <si>
    <t>Isabel Cristina Mendez De Diaz</t>
  </si>
  <si>
    <t>Jeimy Marte German</t>
  </si>
  <si>
    <t>Jose Manuel Urbaez</t>
  </si>
  <si>
    <t>Kenia Libertina Lopez Gomez</t>
  </si>
  <si>
    <t>Laura Esther Concepcion Paulino</t>
  </si>
  <si>
    <t>Analista De Medios Digitales</t>
  </si>
  <si>
    <t>Licelot Yamilka Ramirez Goris</t>
  </si>
  <si>
    <t>Maria Hortencia Duran Capellan</t>
  </si>
  <si>
    <t xml:space="preserve">Promotor Social </t>
  </si>
  <si>
    <t>Martha Marina Diaz De Luna</t>
  </si>
  <si>
    <t>Maryeris Alvarez Natera</t>
  </si>
  <si>
    <t xml:space="preserve">Tecnico De Servicios Sociales </t>
  </si>
  <si>
    <t>Mia Espinosa Urbaez</t>
  </si>
  <si>
    <t>Rafael Veras Chacon</t>
  </si>
  <si>
    <t xml:space="preserve">Raquel Cristina Asensio Rivas </t>
  </si>
  <si>
    <t>Rina Altagracia Rodriguez DE De La Cruz</t>
  </si>
  <si>
    <t xml:space="preserve">Wendy Alexandra Encarnacion Nin </t>
  </si>
  <si>
    <t xml:space="preserve">Anyibel De La Cruz De La Rosa </t>
  </si>
  <si>
    <t>Elba Luisa Roa Roa</t>
  </si>
  <si>
    <t>Francelys Campos Gonzalez</t>
  </si>
  <si>
    <t>Francisco Samuel Vegazo Fanith</t>
  </si>
  <si>
    <t>Greisy Catiuska Santana Baez</t>
  </si>
  <si>
    <t>Analista De Relaciones Internacional</t>
  </si>
  <si>
    <t>Guillermo Ivan De Jesus Santana</t>
  </si>
  <si>
    <t>Jocelyn Altagracia Salas Del Orbe</t>
  </si>
  <si>
    <t xml:space="preserve">Jorkis Ramirez Santana </t>
  </si>
  <si>
    <t>Juan Francisco Vidal Manzanillo</t>
  </si>
  <si>
    <t>Judith Esther Pimentel Martinez</t>
  </si>
  <si>
    <t>Laura Jacqueline Frias Fabian</t>
  </si>
  <si>
    <t>Tecnicos De Equipos Dentales</t>
  </si>
  <si>
    <t>Leandro Caraballo</t>
  </si>
  <si>
    <t>Luis Enrique Mendieta Ramirez</t>
  </si>
  <si>
    <t xml:space="preserve"> Analista De Compras Y Contrataciones</t>
  </si>
  <si>
    <t>Marina Mendoza Gutirrez</t>
  </si>
  <si>
    <t>Mario Guillermo Dujarric Diaz</t>
  </si>
  <si>
    <t>Nadia Ynes Rosario Mercedes</t>
  </si>
  <si>
    <t>Raul Almanzar</t>
  </si>
  <si>
    <t>Ruth Elizabeth Payano Nuñez</t>
  </si>
  <si>
    <t>Sonalis Marleny Lagares Santana</t>
  </si>
  <si>
    <t>Ana Karina Letelier Almonte</t>
  </si>
  <si>
    <t>Audrey Rosanna Lora De Cabrera</t>
  </si>
  <si>
    <t>Carlos Jose Casado Chevalier</t>
  </si>
  <si>
    <t xml:space="preserve">Darnellis Rosario Belen </t>
  </si>
  <si>
    <t>Dhariana Figueroa Villar</t>
  </si>
  <si>
    <t>Elizabeth De Paula Nuñez</t>
  </si>
  <si>
    <t>Isabel Martinez Brito</t>
  </si>
  <si>
    <t>Jean Luis Joaquin Hurtado</t>
  </si>
  <si>
    <t>Jorge Michael Henriquez Robles</t>
  </si>
  <si>
    <t>Jose Miguel Linares</t>
  </si>
  <si>
    <t>Kathy Almonte Martinez</t>
  </si>
  <si>
    <t>Librada Dinorah Vidal Reyes</t>
  </si>
  <si>
    <t>Michael Zabala Cuello</t>
  </si>
  <si>
    <t>Noely Franchesca Reynoso Vargas</t>
  </si>
  <si>
    <t>Omar Eduardo Guzman Muñoz</t>
  </si>
  <si>
    <t>Rebeca Lugo Peña</t>
  </si>
  <si>
    <t xml:space="preserve">Somery Marina Batista Acencio </t>
  </si>
  <si>
    <t>Teodista Ysabel Mota Gonzalez</t>
  </si>
  <si>
    <t>Oficial De Acceso A La Información</t>
  </si>
  <si>
    <t>Ana Romilda Suero Fanini De Inoa</t>
  </si>
  <si>
    <t>Candy Giselle De Leon Ubri</t>
  </si>
  <si>
    <t>Carla Pendones Castillo</t>
  </si>
  <si>
    <t>Carlos Rafael Hernandez Reyes</t>
  </si>
  <si>
    <t>Carmen Jael Peralta Guerrero De Jac</t>
  </si>
  <si>
    <t>Cesar Neftali Carraco Soto</t>
  </si>
  <si>
    <t>Deyanira Sanchez De Susana</t>
  </si>
  <si>
    <t>Jansel Javier Sanchez De La Cruz</t>
  </si>
  <si>
    <t>Jonatan Aglisberto Cabrera Peguero</t>
  </si>
  <si>
    <t>Luis Abel Nuñez Martinez</t>
  </si>
  <si>
    <t>Victoria Regina Ramirez Batista</t>
  </si>
  <si>
    <t>Cornelio Florian Mateo</t>
  </si>
  <si>
    <t>12/01/2023</t>
  </si>
  <si>
    <t>Alejandra Abreu De Banks</t>
  </si>
  <si>
    <t>Altagracia Sobeida Arias Calderon</t>
  </si>
  <si>
    <t>Anacely Berenice Gomez Martinez</t>
  </si>
  <si>
    <t>Tecnico De Datos Estadisticos</t>
  </si>
  <si>
    <t>Carmi Cristal Santos Hernandez</t>
  </si>
  <si>
    <t>Dalila Noemi Padilla De Diaz</t>
  </si>
  <si>
    <t>Dangela Ramirez Guzman</t>
  </si>
  <si>
    <t>Dauris Antonio Santana Arias</t>
  </si>
  <si>
    <t>Dilia Marjorie Javier Asencio De Ga</t>
  </si>
  <si>
    <t>Elizabeth Sanchez Encarnacion</t>
  </si>
  <si>
    <t>Elvira Mercedes Polanco Cuevas</t>
  </si>
  <si>
    <t>Analista De Nutricion Escolar</t>
  </si>
  <si>
    <t>Franscisco Jose Aponte Pons</t>
  </si>
  <si>
    <t>Gioberta Yaritin Tavarez De Gutierr</t>
  </si>
  <si>
    <t>Hugo Alfonzo Paulino Guzman</t>
  </si>
  <si>
    <t>Jennifer Altagracia Mata Vega</t>
  </si>
  <si>
    <t>Joel Diaz Made</t>
  </si>
  <si>
    <t>Kenhichi Sasaki Tabata</t>
  </si>
  <si>
    <t>Director De Tecnologia De la Informacion</t>
  </si>
  <si>
    <t>Lourdes Altagracia Duran Hidalgo</t>
  </si>
  <si>
    <t>Luisa Fernanda Sanchez Tapia</t>
  </si>
  <si>
    <t>Luisa Josefina Luna Castellanos</t>
  </si>
  <si>
    <t>Director (A) Financiera</t>
  </si>
  <si>
    <t>Maria Esther Garcia Garcia</t>
  </si>
  <si>
    <t>Mariel Isabel De Leon Sanchez</t>
  </si>
  <si>
    <t>Miguel Elias Jimenez Rivera</t>
  </si>
  <si>
    <t>Miguel Ernesto Gabriel Lera</t>
  </si>
  <si>
    <t>Pablo Ismael Sanchez Rijo</t>
  </si>
  <si>
    <t>Patricia Leines Thomas Dominguez</t>
  </si>
  <si>
    <t>Randy Antonio Hubiere Gomez</t>
  </si>
  <si>
    <t>Yahaira Garcia Batista</t>
  </si>
  <si>
    <t>Yenny Isaura Aristy Melo</t>
  </si>
  <si>
    <t>Departamento de Registro, Control y Nómina de Personal</t>
  </si>
  <si>
    <t>Dirección Financiera</t>
  </si>
  <si>
    <t>Deparmento de Presupuesto</t>
  </si>
  <si>
    <t>Deparmento de Contabilidad</t>
  </si>
  <si>
    <t>Deparmento de Servicios Generales</t>
  </si>
  <si>
    <t>Departamento de Operaciones</t>
  </si>
  <si>
    <t>Adrian De La Cruz Beltre Gonzalez</t>
  </si>
  <si>
    <t>Felix Alexander Perez Escolastico</t>
  </si>
  <si>
    <t>Jordani Daniel Cancu</t>
  </si>
  <si>
    <t>Saulina Maria Sanchez Gomez</t>
  </si>
  <si>
    <t>Departamento de Elaboración de Documentos Legales</t>
  </si>
  <si>
    <t xml:space="preserve">Departamento de Desarrollo Institucional </t>
  </si>
  <si>
    <t>Dirección de Tecnología de la Información Y Comunicación</t>
  </si>
  <si>
    <t>Dirección de Formulación y Evaluación Nutricional</t>
  </si>
  <si>
    <t>Dirección de Gestión Alimentaria</t>
  </si>
  <si>
    <t>Ana Regina Flores Martinez</t>
  </si>
  <si>
    <t>Analista Finaciero</t>
  </si>
  <si>
    <t>Carlos Alexander Montilla Tejeda</t>
  </si>
  <si>
    <t>Soporte Técnio informático</t>
  </si>
  <si>
    <t>Asis Bianeiri Vargas</t>
  </si>
  <si>
    <t>Daneury Gonzalez Perez</t>
  </si>
  <si>
    <t>Adalgisa Perez Suriel</t>
  </si>
  <si>
    <t>Beatriz Feliz Santos</t>
  </si>
  <si>
    <t>Frederic Alberto Montilla Cruz</t>
  </si>
  <si>
    <t>Genesis Nazaret Villafaña Sepulveda</t>
  </si>
  <si>
    <t>Handel Keiser Matos Alcantara</t>
  </si>
  <si>
    <t>Sección de Mayordomía</t>
  </si>
  <si>
    <t>Israel Garcia Ureña</t>
  </si>
  <si>
    <t>Ivelquis Anagel Silverio Paniagua</t>
  </si>
  <si>
    <t>Jeimy Arlethy Corcino Laureano</t>
  </si>
  <si>
    <t>Jose Bernardo De Js. Garcia Diaz</t>
  </si>
  <si>
    <t>Josefina Medina Juan Luis</t>
  </si>
  <si>
    <t>Kimainys Francina Bello Agramonte</t>
  </si>
  <si>
    <t>Analista De Medios digitales</t>
  </si>
  <si>
    <t>Linette Fernanda Lara Garcia</t>
  </si>
  <si>
    <t>Lourdes Inmaculada Sanchez Crisosto</t>
  </si>
  <si>
    <t>Mary Esther De Los Santos Payano</t>
  </si>
  <si>
    <t>Michelle Taveras De León</t>
  </si>
  <si>
    <t>Pamela Cavallari Guerrero</t>
  </si>
  <si>
    <t>Supervisor De distrito</t>
  </si>
  <si>
    <t>Rosaura Brito Brito</t>
  </si>
  <si>
    <t>Encargado De Contabilidad</t>
  </si>
  <si>
    <t>Werlin Handerson De Los Santos Tibu</t>
  </si>
  <si>
    <t>Yassiel Margarita Diaz Casado</t>
  </si>
  <si>
    <t>Yomaira Altagracia Tejeda Castillo</t>
  </si>
  <si>
    <t>Encargado (A) de la división</t>
  </si>
  <si>
    <t>Analista De Fiscalizacion Y Control</t>
  </si>
  <si>
    <t>Analista De Fscalizacion y Control</t>
  </si>
  <si>
    <t>Dirección Jurídica</t>
  </si>
  <si>
    <t>Tecnico En Compras Y Contrataciones</t>
  </si>
  <si>
    <t>Dirección de Recursos Humanos</t>
  </si>
  <si>
    <t xml:space="preserve">Encargado </t>
  </si>
  <si>
    <t>Encargado Division De Transpotación</t>
  </si>
  <si>
    <t>Encargado Secion de Mayordomía</t>
  </si>
  <si>
    <t>Analista De Planificacion Y Desarrollo</t>
  </si>
  <si>
    <t>Tecnico Analista En Compras Y Contrataciones</t>
  </si>
  <si>
    <t>Analista De Compras y Contrataciones</t>
  </si>
  <si>
    <t>Analista De Sistemas Informaticos</t>
  </si>
  <si>
    <t>Inspector De Aseguramiento De la Calidad</t>
  </si>
  <si>
    <t xml:space="preserve">Analista De Seguimiento </t>
  </si>
  <si>
    <t>Coordinador (A) Regional De Nutrición</t>
  </si>
  <si>
    <t>Tecnico De Alimentacion Escolar</t>
  </si>
  <si>
    <t xml:space="preserve">Tecnico De Oper. Programa De Alimentación </t>
  </si>
  <si>
    <t>Analista De Seguimiento</t>
  </si>
  <si>
    <t>Tecnico De Opr. programa de Alimentación</t>
  </si>
  <si>
    <t>Deparmento de Seguimiento al Servicio de Alimentación</t>
  </si>
  <si>
    <t xml:space="preserve">Director (A) </t>
  </si>
  <si>
    <t>Coordinador  (a) de Clubes infantiles</t>
  </si>
  <si>
    <t>Coordinador (A) Regional de Salud y Servicios Sociales</t>
  </si>
  <si>
    <t>Coordinador (a) del Programa de Transporte Estudiantil</t>
  </si>
  <si>
    <t>Coordinador  (a) del Programa de Becas Estudiantiles</t>
  </si>
  <si>
    <t>Coordinador  (A) De Cooperativa</t>
  </si>
  <si>
    <t>Coordinador (A) Programa De Turismo</t>
  </si>
  <si>
    <t>Coordinador  (A) De Uniformes Y Utiles Escolares</t>
  </si>
  <si>
    <t>Coordinador (A)  Adm Regional De Nutrición</t>
  </si>
  <si>
    <t>Coord(A) Regional De Aseguramiento</t>
  </si>
  <si>
    <t xml:space="preserve">Encargado (A) Regional </t>
  </si>
  <si>
    <t>Agustin Antonio Cabral Ceida</t>
  </si>
  <si>
    <t>Victor Morel Martinez</t>
  </si>
  <si>
    <t>Felix Javier Velez Morel</t>
  </si>
  <si>
    <t>Johanna Mariel Sanchez Flores</t>
  </si>
  <si>
    <t>Silvia Nallelis Duran Payams</t>
  </si>
  <si>
    <t>Idania Martinez Gervacio</t>
  </si>
  <si>
    <t>Jacqueline Ayala Jimenez</t>
  </si>
  <si>
    <t>Jazmin Sanchez Rosa</t>
  </si>
  <si>
    <t>Mabel Carolina Andujar Fructuosos</t>
  </si>
  <si>
    <t>Roselin Garcia Mendez</t>
  </si>
  <si>
    <t>Maritza Fernandez Orozco De Soto</t>
  </si>
  <si>
    <t>Marlenny Peralta Paulino</t>
  </si>
  <si>
    <t>Reynaldo Francisco Tejada Taveras</t>
  </si>
  <si>
    <t>Inocencia Garcia De Echavarria</t>
  </si>
  <si>
    <t>Direccion Administrativa</t>
  </si>
  <si>
    <t>Yeudi Francisca Santos Japa</t>
  </si>
  <si>
    <t>Director Adm</t>
  </si>
  <si>
    <t>Sección de Archivo Central</t>
  </si>
  <si>
    <t>Encargado Secion de Archivo Central</t>
  </si>
  <si>
    <t>Franklin Nathanael Zapata Pujols</t>
  </si>
  <si>
    <t>Losenny Paulino Reynoso</t>
  </si>
  <si>
    <t xml:space="preserve">Division de Epidemiologia e Investigacion </t>
  </si>
  <si>
    <t>Mabel Gonzalez Manzueta</t>
  </si>
  <si>
    <t xml:space="preserve">Encargado (A) De Division De Epidemiologia E Investigacion </t>
  </si>
  <si>
    <t>Maria Luz Lopez Noboa</t>
  </si>
  <si>
    <t>Mario Romero Paniagua Montero</t>
  </si>
  <si>
    <t>Melvin Jose Bejaran Oviedo</t>
  </si>
  <si>
    <t>Whitney Victoria Gutierrez Abreu</t>
  </si>
  <si>
    <t xml:space="preserve">Encargada del Departamento de Desarrollo Institucional </t>
  </si>
  <si>
    <t>Ramona Cabrera Yzquierdo</t>
  </si>
  <si>
    <t>Tecnico de Contabilidad</t>
  </si>
  <si>
    <t>Departamento de Calidad en la Gestion</t>
  </si>
  <si>
    <t>Encargada</t>
  </si>
  <si>
    <t>Division De Atencion Al Usuario</t>
  </si>
  <si>
    <t>Cianelda Yiroky Romero Almonte</t>
  </si>
  <si>
    <t>Maria Matilde Altagracia Estevez De</t>
  </si>
  <si>
    <t>Suleidy Corniel Almonte</t>
  </si>
  <si>
    <t>Analista De Seg Al Servicio Del Programa Alimentacion Escolar</t>
  </si>
  <si>
    <t>Sandra Maria Espino De Florentino</t>
  </si>
  <si>
    <t>Agridalirvis Vargas Smith</t>
  </si>
  <si>
    <t>Sonia Maria Rodriguez Eduardo De Fr</t>
  </si>
  <si>
    <t>Yudy Nieve Espinosa Mejia</t>
  </si>
  <si>
    <t>Gloria Morillo Cipion</t>
  </si>
  <si>
    <t>Elisa Jacqueline Pimentel Perez</t>
  </si>
  <si>
    <t>Simon Bolivar Ogando Montero</t>
  </si>
  <si>
    <t>Juan Guzman Marte</t>
  </si>
  <si>
    <t>Regional Santo Domingo</t>
  </si>
  <si>
    <t>Sahira Altagracia Manzano Medrano</t>
  </si>
  <si>
    <t>Division De Desarrollo De Productos</t>
  </si>
  <si>
    <t>Dilenia Emilia Reyes Tapia</t>
  </si>
  <si>
    <t>Diseñador De Productos</t>
  </si>
  <si>
    <t>Regional Monte Cristi</t>
  </si>
  <si>
    <t>Aracelys Peralta Vasquez</t>
  </si>
  <si>
    <t>Reginal San Pedro de Macoris</t>
  </si>
  <si>
    <t>Yubelkis Astacio Lopez</t>
  </si>
  <si>
    <t>Coordinadora (A) Administrativo Regional Y/O Distrital</t>
  </si>
  <si>
    <t>Carlos Jose De Leon Marte</t>
  </si>
  <si>
    <t>Tecnico De Oper. Programa De Alimentación  Escolar</t>
  </si>
  <si>
    <t>Joselina Martinez Estevez</t>
  </si>
  <si>
    <t>Tecnico De Alimentacion Escol</t>
  </si>
  <si>
    <t>Jose Alberto Tejada Santos</t>
  </si>
  <si>
    <t>Jose Alfonso Espaillat Candelier</t>
  </si>
  <si>
    <t>Ada Carolina Almonte De Regalado</t>
  </si>
  <si>
    <t>Inspector De Aseguramiento De la Calidad de los Alimentos</t>
  </si>
  <si>
    <t>Yuridia Desiree Guerrero Garcia</t>
  </si>
  <si>
    <t>Francisco Javier Jimenez Cabreja</t>
  </si>
  <si>
    <t>Alexander Ramona Monegro Gonzalez</t>
  </si>
  <si>
    <t>Hector Montero Reyes</t>
  </si>
  <si>
    <t>Alexandra Rodriguez Bencosme</t>
  </si>
  <si>
    <t>Regional Puerto Plata</t>
  </si>
  <si>
    <t>Jeury Jaziel Minaya Rivero</t>
  </si>
  <si>
    <t>Jessica Maria Jimenez Guzman</t>
  </si>
  <si>
    <t>Wendy Salvador Medina Alvarez</t>
  </si>
  <si>
    <t>Marino Paulino Lizardo</t>
  </si>
  <si>
    <t>Makendy Diaz Guerrier</t>
  </si>
  <si>
    <t>Soporte De Usuario</t>
  </si>
  <si>
    <t>Departamento de Desarrollo E Implementacion De Sistema</t>
  </si>
  <si>
    <t>Jordin Jose Rosario Cespedes</t>
  </si>
  <si>
    <t>Programador De Computadora</t>
  </si>
  <si>
    <t>Elida De Jesus</t>
  </si>
  <si>
    <t>Antropometra</t>
  </si>
  <si>
    <t>Analista</t>
  </si>
  <si>
    <t xml:space="preserve">Analista </t>
  </si>
  <si>
    <t>Nómina Personal Temporal  Febrero  2023</t>
  </si>
  <si>
    <t>Sección de Correspondencia</t>
  </si>
  <si>
    <t xml:space="preserve">Departamento de Compras Y Contrataciones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</si>
</sst>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b/>
      <sz val="10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sz val="10"/>
      <name val="Malgun Gothic"/>
      <family val="2"/>
    </font>
    <font>
      <sz val="11"/>
      <name val="Malgun Gothic"/>
      <family val="2"/>
    </font>
    <font>
      <sz val="10"/>
      <name val="Calibri"/>
      <family val="2"/>
      <scheme val="minor"/>
    </font>
    <font>
      <b/>
      <sz val="10"/>
      <color theme="0"/>
      <name val="Malgun Gothic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7">
    <xf numFmtId="0" fontId="0" fillId="0" borderId="0" xfId="0"/>
    <xf numFmtId="0" fontId="19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vertical="top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0" fontId="29" fillId="35" borderId="15" xfId="0" applyFont="1" applyFill="1" applyBorder="1"/>
    <xf numFmtId="0" fontId="33" fillId="2" borderId="0" xfId="0" applyFont="1" applyFill="1" applyAlignment="1">
      <alignment vertical="center"/>
    </xf>
    <xf numFmtId="0" fontId="21" fillId="2" borderId="1" xfId="0" applyFont="1" applyFill="1" applyBorder="1" applyAlignment="1">
      <alignment vertical="center"/>
    </xf>
    <xf numFmtId="14" fontId="34" fillId="2" borderId="1" xfId="0" applyNumberFormat="1" applyFont="1" applyFill="1" applyBorder="1" applyAlignment="1">
      <alignment horizontal="center" vertical="center"/>
    </xf>
    <xf numFmtId="4" fontId="32" fillId="2" borderId="1" xfId="0" applyNumberFormat="1" applyFont="1" applyFill="1" applyBorder="1" applyAlignment="1">
      <alignment horizontal="center" vertical="center"/>
    </xf>
    <xf numFmtId="4" fontId="32" fillId="2" borderId="12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vertical="center"/>
    </xf>
    <xf numFmtId="0" fontId="35" fillId="34" borderId="1" xfId="0" applyFont="1" applyFill="1" applyBorder="1" applyAlignment="1">
      <alignment horizontal="center" vertical="center"/>
    </xf>
    <xf numFmtId="0" fontId="21" fillId="35" borderId="15" xfId="0" applyFont="1" applyFill="1" applyBorder="1"/>
    <xf numFmtId="0" fontId="29" fillId="35" borderId="14" xfId="0" applyFont="1" applyFill="1" applyBorder="1" applyAlignment="1">
      <alignment vertical="center"/>
    </xf>
    <xf numFmtId="0" fontId="20" fillId="36" borderId="1" xfId="0" applyFont="1" applyFill="1" applyBorder="1" applyAlignment="1">
      <alignment horizontal="center" vertical="center" wrapText="1"/>
    </xf>
    <xf numFmtId="0" fontId="30" fillId="34" borderId="1" xfId="0" applyFont="1" applyFill="1" applyBorder="1" applyAlignment="1">
      <alignment horizontal="center" vertical="center"/>
    </xf>
    <xf numFmtId="4" fontId="0" fillId="0" borderId="0" xfId="0" applyNumberFormat="1"/>
    <xf numFmtId="0" fontId="21" fillId="35" borderId="15" xfId="0" applyFont="1" applyFill="1" applyBorder="1" applyAlignment="1">
      <alignment vertical="center"/>
    </xf>
    <xf numFmtId="0" fontId="32" fillId="35" borderId="15" xfId="0" applyFont="1" applyFill="1" applyBorder="1" applyAlignment="1">
      <alignment vertical="center"/>
    </xf>
    <xf numFmtId="0" fontId="32" fillId="35" borderId="15" xfId="0" applyFont="1" applyFill="1" applyBorder="1" applyAlignment="1">
      <alignment horizontal="center" vertical="center"/>
    </xf>
    <xf numFmtId="0" fontId="32" fillId="35" borderId="11" xfId="0" applyFont="1" applyFill="1" applyBorder="1" applyAlignment="1">
      <alignment horizontal="center" vertical="center"/>
    </xf>
    <xf numFmtId="14" fontId="34" fillId="35" borderId="15" xfId="0" applyNumberFormat="1" applyFont="1" applyFill="1" applyBorder="1" applyAlignment="1">
      <alignment horizontal="center" vertical="center"/>
    </xf>
    <xf numFmtId="4" fontId="32" fillId="35" borderId="15" xfId="0" applyNumberFormat="1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4" fontId="32" fillId="2" borderId="17" xfId="0" applyNumberFormat="1" applyFont="1" applyFill="1" applyBorder="1" applyAlignment="1">
      <alignment horizontal="center" vertical="center"/>
    </xf>
    <xf numFmtId="4" fontId="32" fillId="35" borderId="11" xfId="0" applyNumberFormat="1" applyFont="1" applyFill="1" applyBorder="1" applyAlignment="1">
      <alignment horizontal="center" vertical="center"/>
    </xf>
    <xf numFmtId="0" fontId="29" fillId="35" borderId="14" xfId="0" quotePrefix="1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14" fontId="36" fillId="2" borderId="1" xfId="0" applyNumberFormat="1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43" fontId="30" fillId="2" borderId="0" xfId="45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vertical="center"/>
    </xf>
    <xf numFmtId="0" fontId="32" fillId="2" borderId="17" xfId="0" applyFont="1" applyFill="1" applyBorder="1" applyAlignment="1">
      <alignment vertical="center"/>
    </xf>
    <xf numFmtId="14" fontId="34" fillId="2" borderId="17" xfId="0" applyNumberFormat="1" applyFont="1" applyFill="1" applyBorder="1" applyAlignment="1">
      <alignment horizontal="center" vertical="center"/>
    </xf>
    <xf numFmtId="43" fontId="30" fillId="34" borderId="1" xfId="45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4" fontId="22" fillId="2" borderId="17" xfId="0" applyNumberFormat="1" applyFont="1" applyFill="1" applyBorder="1" applyAlignment="1">
      <alignment horizontal="center" vertical="center"/>
    </xf>
    <xf numFmtId="14" fontId="34" fillId="2" borderId="15" xfId="0" applyNumberFormat="1" applyFont="1" applyFill="1" applyBorder="1" applyAlignment="1">
      <alignment horizontal="center" vertical="center"/>
    </xf>
    <xf numFmtId="0" fontId="21" fillId="2" borderId="1" xfId="0" quotePrefix="1" applyFont="1" applyFill="1" applyBorder="1" applyAlignment="1">
      <alignment horizontal="left" vertical="center"/>
    </xf>
    <xf numFmtId="14" fontId="34" fillId="2" borderId="1" xfId="0" quotePrefix="1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vertical="center"/>
    </xf>
    <xf numFmtId="0" fontId="32" fillId="2" borderId="1" xfId="0" quotePrefix="1" applyFont="1" applyFill="1" applyBorder="1" applyAlignment="1">
      <alignment horizontal="left" vertical="center"/>
    </xf>
    <xf numFmtId="0" fontId="33" fillId="35" borderId="0" xfId="0" applyFont="1" applyFill="1" applyAlignment="1">
      <alignment vertical="center"/>
    </xf>
    <xf numFmtId="0" fontId="32" fillId="35" borderId="0" xfId="0" applyFont="1" applyFill="1" applyAlignment="1">
      <alignment vertical="center"/>
    </xf>
    <xf numFmtId="0" fontId="29" fillId="2" borderId="1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30" fillId="34" borderId="1" xfId="0" applyFont="1" applyFill="1" applyBorder="1" applyAlignment="1">
      <alignment horizontal="center" vertical="center"/>
    </xf>
    <xf numFmtId="0" fontId="30" fillId="34" borderId="1" xfId="0" applyFont="1" applyFill="1" applyBorder="1" applyAlignment="1">
      <alignment horizontal="center" vertical="center" wrapText="1"/>
    </xf>
    <xf numFmtId="0" fontId="20" fillId="36" borderId="1" xfId="0" applyFont="1" applyFill="1" applyBorder="1" applyAlignment="1">
      <alignment horizontal="center" vertical="center" wrapText="1"/>
    </xf>
    <xf numFmtId="0" fontId="20" fillId="36" borderId="17" xfId="0" applyFont="1" applyFill="1" applyBorder="1" applyAlignment="1">
      <alignment horizontal="center" vertical="center" wrapText="1"/>
    </xf>
    <xf numFmtId="0" fontId="20" fillId="36" borderId="1" xfId="0" applyFont="1" applyFill="1" applyBorder="1" applyAlignment="1">
      <alignment horizontal="center" vertical="center"/>
    </xf>
    <xf numFmtId="4" fontId="30" fillId="34" borderId="1" xfId="0" applyNumberFormat="1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center" vertical="top"/>
    </xf>
    <xf numFmtId="0" fontId="35" fillId="34" borderId="1" xfId="0" applyFont="1" applyFill="1" applyBorder="1" applyAlignment="1">
      <alignment horizontal="center" vertical="center"/>
    </xf>
    <xf numFmtId="0" fontId="31" fillId="2" borderId="0" xfId="1" quotePrefix="1" applyFont="1" applyFill="1" applyAlignment="1">
      <alignment horizontal="center"/>
    </xf>
    <xf numFmtId="0" fontId="31" fillId="2" borderId="0" xfId="1" applyFont="1" applyFill="1" applyAlignment="1">
      <alignment horizont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571500</xdr:colOff>
      <xdr:row>304</xdr:row>
      <xdr:rowOff>257175</xdr:rowOff>
    </xdr:from>
    <xdr:to>
      <xdr:col>40</xdr:col>
      <xdr:colOff>524823</xdr:colOff>
      <xdr:row>328</xdr:row>
      <xdr:rowOff>28575</xdr:rowOff>
    </xdr:to>
    <xdr:pic>
      <xdr:nvPicPr>
        <xdr:cNvPr id="17" name="Imagen 2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30337125" y="57654825"/>
          <a:ext cx="7268523" cy="7315200"/>
        </a:xfrm>
        <a:prstGeom prst="rect">
          <a:avLst/>
        </a:prstGeom>
      </xdr:spPr>
    </xdr:pic>
    <xdr:clientData/>
  </xdr:twoCellAnchor>
  <xdr:twoCellAnchor editAs="oneCell">
    <xdr:from>
      <xdr:col>2</xdr:col>
      <xdr:colOff>371475</xdr:colOff>
      <xdr:row>378</xdr:row>
      <xdr:rowOff>142875</xdr:rowOff>
    </xdr:from>
    <xdr:to>
      <xdr:col>3</xdr:col>
      <xdr:colOff>476250</xdr:colOff>
      <xdr:row>387</xdr:row>
      <xdr:rowOff>190499</xdr:rowOff>
    </xdr:to>
    <xdr:pic>
      <xdr:nvPicPr>
        <xdr:cNvPr id="7" name="Imagen 2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3990975" y="115662075"/>
          <a:ext cx="3848100" cy="2876549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2</xdr:row>
      <xdr:rowOff>57150</xdr:rowOff>
    </xdr:from>
    <xdr:to>
      <xdr:col>10</xdr:col>
      <xdr:colOff>619125</xdr:colOff>
      <xdr:row>8</xdr:row>
      <xdr:rowOff>209550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8525" y="552450"/>
          <a:ext cx="3524250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489"/>
  <sheetViews>
    <sheetView tabSelected="1" view="pageBreakPreview" topLeftCell="C1" zoomScale="90" zoomScaleNormal="100" zoomScaleSheetLayoutView="90" workbookViewId="0">
      <selection activeCell="A10" sqref="A10:T10"/>
    </sheetView>
  </sheetViews>
  <sheetFormatPr baseColWidth="10" defaultColWidth="9.140625" defaultRowHeight="30" customHeight="1" x14ac:dyDescent="0.25"/>
  <cols>
    <col min="1" max="1" width="5.85546875" style="3" customWidth="1"/>
    <col min="2" max="2" width="48.42578125" style="2" customWidth="1"/>
    <col min="3" max="3" width="56.140625" style="2" customWidth="1"/>
    <col min="4" max="4" width="12.42578125" style="3" customWidth="1"/>
    <col min="5" max="5" width="12.28515625" style="3" customWidth="1"/>
    <col min="6" max="6" width="14" style="3" customWidth="1"/>
    <col min="7" max="7" width="13.85546875" style="3" customWidth="1"/>
    <col min="8" max="8" width="17" style="6" customWidth="1"/>
    <col min="9" max="9" width="17" style="3" customWidth="1"/>
    <col min="10" max="10" width="12.42578125" style="3" customWidth="1"/>
    <col min="11" max="11" width="17.7109375" style="3" customWidth="1"/>
    <col min="12" max="12" width="17.7109375" style="44" customWidth="1"/>
    <col min="13" max="13" width="16.85546875" style="3" customWidth="1"/>
    <col min="14" max="15" width="17.7109375" style="3" customWidth="1"/>
    <col min="16" max="16" width="17.28515625" style="44" customWidth="1"/>
    <col min="17" max="17" width="17" style="3" customWidth="1"/>
    <col min="18" max="18" width="16.42578125" style="3" customWidth="1"/>
    <col min="19" max="19" width="27" style="44" customWidth="1"/>
    <col min="20" max="20" width="17.7109375" style="3" customWidth="1"/>
    <col min="21" max="16384" width="9.140625" style="2"/>
  </cols>
  <sheetData>
    <row r="1" spans="1:20" ht="20.100000000000001" customHeight="1" x14ac:dyDescent="0.25">
      <c r="K1" s="76"/>
      <c r="L1" s="76"/>
      <c r="M1" s="76"/>
      <c r="N1" s="76"/>
      <c r="O1" s="76"/>
      <c r="P1" s="3"/>
      <c r="S1" s="3"/>
    </row>
    <row r="2" spans="1:20" ht="20.100000000000001" customHeight="1" x14ac:dyDescent="0.25">
      <c r="K2" s="76"/>
      <c r="L2" s="76"/>
      <c r="M2" s="76"/>
      <c r="N2" s="76"/>
      <c r="O2" s="76"/>
      <c r="P2" s="3"/>
      <c r="S2" s="3"/>
    </row>
    <row r="3" spans="1:20" ht="20.100000000000001" customHeight="1" x14ac:dyDescent="0.25">
      <c r="K3" s="76"/>
      <c r="L3" s="76"/>
      <c r="M3" s="76"/>
      <c r="N3" s="76"/>
      <c r="O3" s="76"/>
      <c r="P3" s="3"/>
      <c r="S3" s="3"/>
    </row>
    <row r="4" spans="1:20" ht="20.100000000000001" customHeight="1" x14ac:dyDescent="0.25">
      <c r="K4" s="76"/>
      <c r="L4" s="76"/>
      <c r="M4" s="76"/>
      <c r="N4" s="76"/>
      <c r="O4" s="76"/>
      <c r="P4" s="3"/>
      <c r="S4" s="3"/>
    </row>
    <row r="5" spans="1:20" ht="20.100000000000001" customHeight="1" x14ac:dyDescent="0.25">
      <c r="L5" s="3"/>
      <c r="P5" s="3"/>
      <c r="S5" s="3"/>
    </row>
    <row r="6" spans="1:20" ht="20.100000000000001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spans="1:20" ht="20.100000000000001" customHeight="1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1:20" ht="20.100000000000001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0" ht="20.100000000000001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spans="1:20" ht="20.100000000000001" customHeight="1" x14ac:dyDescent="0.35">
      <c r="A10" s="73" t="s">
        <v>520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</row>
    <row r="11" spans="1:20" ht="20.100000000000001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s="7" customFormat="1" ht="20.100000000000001" customHeight="1" x14ac:dyDescent="0.25">
      <c r="A12" s="71" t="s">
        <v>25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6.7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</row>
    <row r="14" spans="1:20" s="5" customFormat="1" ht="20.100000000000001" customHeight="1" x14ac:dyDescent="0.25">
      <c r="A14" s="66" t="s">
        <v>7</v>
      </c>
      <c r="B14" s="65" t="s">
        <v>11</v>
      </c>
      <c r="C14" s="65" t="s">
        <v>9</v>
      </c>
      <c r="D14" s="65" t="s">
        <v>1</v>
      </c>
      <c r="E14" s="65" t="s">
        <v>147</v>
      </c>
      <c r="F14" s="72" t="s">
        <v>22</v>
      </c>
      <c r="G14" s="72"/>
      <c r="H14" s="70" t="s">
        <v>16</v>
      </c>
      <c r="I14" s="66" t="s">
        <v>18</v>
      </c>
      <c r="J14" s="66" t="s">
        <v>12</v>
      </c>
      <c r="K14" s="65" t="s">
        <v>19</v>
      </c>
      <c r="L14" s="65"/>
      <c r="M14" s="65"/>
      <c r="N14" s="65"/>
      <c r="O14" s="65"/>
      <c r="P14" s="65"/>
      <c r="Q14" s="26"/>
      <c r="R14" s="65" t="s">
        <v>0</v>
      </c>
      <c r="S14" s="65"/>
      <c r="T14" s="66" t="s">
        <v>17</v>
      </c>
    </row>
    <row r="15" spans="1:20" s="5" customFormat="1" ht="20.100000000000001" customHeight="1" x14ac:dyDescent="0.25">
      <c r="A15" s="66"/>
      <c r="B15" s="65"/>
      <c r="C15" s="65"/>
      <c r="D15" s="65"/>
      <c r="E15" s="65"/>
      <c r="F15" s="72"/>
      <c r="G15" s="72"/>
      <c r="H15" s="70"/>
      <c r="I15" s="66"/>
      <c r="J15" s="66"/>
      <c r="K15" s="67" t="s">
        <v>2</v>
      </c>
      <c r="L15" s="67"/>
      <c r="M15" s="67" t="s">
        <v>13</v>
      </c>
      <c r="N15" s="69" t="s">
        <v>10</v>
      </c>
      <c r="O15" s="69"/>
      <c r="P15" s="67" t="s">
        <v>8</v>
      </c>
      <c r="Q15" s="25" t="s">
        <v>201</v>
      </c>
      <c r="R15" s="67" t="s">
        <v>14</v>
      </c>
      <c r="S15" s="67" t="s">
        <v>3</v>
      </c>
      <c r="T15" s="66"/>
    </row>
    <row r="16" spans="1:20" s="5" customFormat="1" ht="20.100000000000001" customHeight="1" x14ac:dyDescent="0.25">
      <c r="A16" s="66"/>
      <c r="B16" s="65"/>
      <c r="C16" s="65"/>
      <c r="D16" s="65"/>
      <c r="E16" s="65"/>
      <c r="F16" s="22" t="s">
        <v>23</v>
      </c>
      <c r="G16" s="22" t="s">
        <v>24</v>
      </c>
      <c r="H16" s="70"/>
      <c r="I16" s="66"/>
      <c r="J16" s="66"/>
      <c r="K16" s="20" t="s">
        <v>4</v>
      </c>
      <c r="L16" s="20" t="s">
        <v>20</v>
      </c>
      <c r="M16" s="68"/>
      <c r="N16" s="20" t="s">
        <v>5</v>
      </c>
      <c r="O16" s="20" t="s">
        <v>6</v>
      </c>
      <c r="P16" s="68"/>
      <c r="Q16" s="25" t="s">
        <v>202</v>
      </c>
      <c r="R16" s="67"/>
      <c r="S16" s="67"/>
      <c r="T16" s="66"/>
    </row>
    <row r="17" spans="1:20" s="59" customFormat="1" ht="24.95" customHeight="1" x14ac:dyDescent="0.3">
      <c r="A17" s="24" t="s">
        <v>99</v>
      </c>
      <c r="B17" s="10"/>
      <c r="C17" s="10"/>
      <c r="D17" s="10"/>
      <c r="E17" s="10"/>
      <c r="F17" s="23"/>
      <c r="G17" s="23"/>
      <c r="H17" s="10"/>
      <c r="I17" s="10"/>
      <c r="J17" s="10"/>
      <c r="K17" s="10"/>
      <c r="L17" s="33"/>
      <c r="M17" s="33"/>
      <c r="N17" s="10"/>
      <c r="O17" s="10"/>
      <c r="P17" s="10"/>
      <c r="Q17" s="10"/>
      <c r="R17" s="10"/>
      <c r="S17" s="10"/>
      <c r="T17" s="10"/>
    </row>
    <row r="18" spans="1:20" s="11" customFormat="1" ht="32.25" customHeight="1" x14ac:dyDescent="0.25">
      <c r="A18" s="18">
        <v>1</v>
      </c>
      <c r="B18" s="12" t="s">
        <v>233</v>
      </c>
      <c r="C18" s="8" t="s">
        <v>234</v>
      </c>
      <c r="D18" s="9" t="s">
        <v>21</v>
      </c>
      <c r="E18" s="18" t="s">
        <v>146</v>
      </c>
      <c r="F18" s="13">
        <v>44929</v>
      </c>
      <c r="G18" s="13">
        <v>45110</v>
      </c>
      <c r="H18" s="14">
        <v>131000</v>
      </c>
      <c r="I18" s="14">
        <v>19397.34</v>
      </c>
      <c r="J18" s="14">
        <v>0</v>
      </c>
      <c r="K18" s="14">
        <f>H18*2.87%</f>
        <v>3759.7</v>
      </c>
      <c r="L18" s="14">
        <f>H18*7.1%</f>
        <v>9301</v>
      </c>
      <c r="M18" s="15">
        <v>748.08</v>
      </c>
      <c r="N18" s="14">
        <f>H18*3.04%</f>
        <v>3982.4</v>
      </c>
      <c r="O18" s="14">
        <f>H18*7.09%</f>
        <v>9287.9</v>
      </c>
      <c r="P18" s="14">
        <f>K18+L18+M18+N18+O18</f>
        <v>27079.08</v>
      </c>
      <c r="Q18" s="14">
        <f>J18</f>
        <v>0</v>
      </c>
      <c r="R18" s="14">
        <f>I18+K18+N18+Q18</f>
        <v>27139.439999999999</v>
      </c>
      <c r="S18" s="14">
        <f>L18+M18+O18</f>
        <v>19336.98</v>
      </c>
      <c r="T18" s="14">
        <f>H18-R18</f>
        <v>103860.56</v>
      </c>
    </row>
    <row r="19" spans="1:20" s="11" customFormat="1" ht="26.25" customHeight="1" x14ac:dyDescent="0.25">
      <c r="A19" s="18">
        <v>2</v>
      </c>
      <c r="B19" s="12" t="s">
        <v>322</v>
      </c>
      <c r="C19" s="8" t="s">
        <v>97</v>
      </c>
      <c r="D19" s="9" t="s">
        <v>21</v>
      </c>
      <c r="E19" s="9" t="s">
        <v>145</v>
      </c>
      <c r="F19" s="13">
        <v>44927</v>
      </c>
      <c r="G19" s="13">
        <v>45108</v>
      </c>
      <c r="H19" s="14">
        <v>48000</v>
      </c>
      <c r="I19" s="14">
        <v>1571.73</v>
      </c>
      <c r="J19" s="14">
        <v>0</v>
      </c>
      <c r="K19" s="14">
        <v>1377.6</v>
      </c>
      <c r="L19" s="14">
        <v>3408</v>
      </c>
      <c r="M19" s="36">
        <f t="shared" ref="M19:M20" si="0">H19*1.15%</f>
        <v>552</v>
      </c>
      <c r="N19" s="14">
        <v>1459.2</v>
      </c>
      <c r="O19" s="14">
        <f t="shared" ref="O19:O20" si="1">H19*7.09%</f>
        <v>3403.2</v>
      </c>
      <c r="P19" s="14">
        <f>K19+L19+M19+N19+O19</f>
        <v>10200</v>
      </c>
      <c r="Q19" s="14">
        <f>J19</f>
        <v>0</v>
      </c>
      <c r="R19" s="14">
        <f>I19+K19+N19+Q19</f>
        <v>4408.53</v>
      </c>
      <c r="S19" s="14">
        <f>L19+M19+O19</f>
        <v>7363.2</v>
      </c>
      <c r="T19" s="14">
        <f>H19-R19</f>
        <v>43591.47</v>
      </c>
    </row>
    <row r="20" spans="1:20" s="11" customFormat="1" ht="26.25" customHeight="1" x14ac:dyDescent="0.25">
      <c r="A20" s="18">
        <v>3</v>
      </c>
      <c r="B20" s="12" t="s">
        <v>325</v>
      </c>
      <c r="C20" s="8" t="s">
        <v>314</v>
      </c>
      <c r="D20" s="9" t="s">
        <v>21</v>
      </c>
      <c r="E20" s="18" t="s">
        <v>146</v>
      </c>
      <c r="F20" s="13">
        <v>44927</v>
      </c>
      <c r="G20" s="13">
        <v>45108</v>
      </c>
      <c r="H20" s="14">
        <v>55000</v>
      </c>
      <c r="I20" s="14">
        <v>2559.6799999999998</v>
      </c>
      <c r="J20" s="14">
        <v>0</v>
      </c>
      <c r="K20" s="14">
        <v>1578.5</v>
      </c>
      <c r="L20" s="14">
        <v>3905</v>
      </c>
      <c r="M20" s="36">
        <f t="shared" si="0"/>
        <v>632.5</v>
      </c>
      <c r="N20" s="14">
        <v>1672</v>
      </c>
      <c r="O20" s="14">
        <f t="shared" si="1"/>
        <v>3899.5</v>
      </c>
      <c r="P20" s="14">
        <f>K20+L20+M20+N20+O20</f>
        <v>11687.5</v>
      </c>
      <c r="Q20" s="14">
        <v>0</v>
      </c>
      <c r="R20" s="14">
        <f>I20+K20+N20+Q20</f>
        <v>5810.18</v>
      </c>
      <c r="S20" s="14">
        <f>L20+M20+O20</f>
        <v>8437</v>
      </c>
      <c r="T20" s="14">
        <f>H20-R20</f>
        <v>49189.82</v>
      </c>
    </row>
    <row r="21" spans="1:20" s="59" customFormat="1" ht="24.95" customHeight="1" x14ac:dyDescent="0.3">
      <c r="A21" s="24" t="s">
        <v>26</v>
      </c>
      <c r="B21" s="10"/>
      <c r="C21" s="10"/>
      <c r="D21" s="10"/>
      <c r="E21" s="10"/>
      <c r="F21" s="23"/>
      <c r="G21" s="23"/>
      <c r="H21" s="10"/>
      <c r="I21" s="10"/>
      <c r="J21" s="10"/>
      <c r="K21" s="10"/>
      <c r="L21" s="10"/>
      <c r="M21" s="33"/>
      <c r="N21" s="10"/>
      <c r="O21" s="10"/>
      <c r="P21" s="10"/>
      <c r="Q21" s="10"/>
      <c r="R21" s="10"/>
      <c r="S21" s="10"/>
      <c r="T21" s="10"/>
    </row>
    <row r="22" spans="1:20" s="16" customFormat="1" ht="24.95" customHeight="1" x14ac:dyDescent="0.25">
      <c r="A22" s="17">
        <v>4</v>
      </c>
      <c r="B22" s="12" t="s">
        <v>221</v>
      </c>
      <c r="C22" s="8" t="s">
        <v>28</v>
      </c>
      <c r="D22" s="9" t="s">
        <v>21</v>
      </c>
      <c r="E22" s="18" t="s">
        <v>145</v>
      </c>
      <c r="F22" s="13">
        <v>44929</v>
      </c>
      <c r="G22" s="13">
        <v>45110</v>
      </c>
      <c r="H22" s="14">
        <v>131000</v>
      </c>
      <c r="I22" s="15">
        <v>19019.23</v>
      </c>
      <c r="J22" s="15">
        <v>0</v>
      </c>
      <c r="K22" s="15">
        <f>H22*2.87%</f>
        <v>3759.7</v>
      </c>
      <c r="L22" s="14">
        <f>H22*7.1%</f>
        <v>9301</v>
      </c>
      <c r="M22" s="15">
        <v>748.08</v>
      </c>
      <c r="N22" s="15">
        <f>H22*3.04%</f>
        <v>3982.4</v>
      </c>
      <c r="O22" s="15">
        <f>H22*7.09%</f>
        <v>9287.9</v>
      </c>
      <c r="P22" s="15">
        <f t="shared" ref="P22:P26" si="2">K22+L22+M22+N22+O22</f>
        <v>27079.08</v>
      </c>
      <c r="Q22" s="15">
        <v>26678.95</v>
      </c>
      <c r="R22" s="15">
        <f t="shared" ref="R22:R26" si="3">I22+K22+N22+Q22</f>
        <v>53440.28</v>
      </c>
      <c r="S22" s="15">
        <f t="shared" ref="S22:S26" si="4">L22+M22+O22</f>
        <v>19336.98</v>
      </c>
      <c r="T22" s="15">
        <f t="shared" ref="T22:T26" si="5">H22-R22</f>
        <v>77559.72</v>
      </c>
    </row>
    <row r="23" spans="1:20" ht="24.95" customHeight="1" x14ac:dyDescent="0.25">
      <c r="A23" s="39">
        <v>5</v>
      </c>
      <c r="B23" s="40" t="s">
        <v>195</v>
      </c>
      <c r="C23" s="41" t="s">
        <v>128</v>
      </c>
      <c r="D23" s="42" t="s">
        <v>21</v>
      </c>
      <c r="E23" s="42" t="s">
        <v>146</v>
      </c>
      <c r="F23" s="43">
        <v>44835</v>
      </c>
      <c r="G23" s="43">
        <v>45017</v>
      </c>
      <c r="H23" s="14">
        <v>65000</v>
      </c>
      <c r="I23" s="14">
        <v>4427.58</v>
      </c>
      <c r="J23" s="14">
        <v>0</v>
      </c>
      <c r="K23" s="14">
        <f t="shared" ref="K23" si="6">H23*2.87%</f>
        <v>1865.5</v>
      </c>
      <c r="L23" s="14">
        <f t="shared" ref="L23" si="7">H23*7.1%</f>
        <v>4615</v>
      </c>
      <c r="M23" s="14">
        <f>H23*1.15%</f>
        <v>747.5</v>
      </c>
      <c r="N23" s="14">
        <f t="shared" ref="N23" si="8">H23*3.04%</f>
        <v>1976</v>
      </c>
      <c r="O23" s="14">
        <f t="shared" ref="O23" si="9">H23*7.09%</f>
        <v>4608.5</v>
      </c>
      <c r="P23" s="14">
        <f t="shared" si="2"/>
        <v>13812.5</v>
      </c>
      <c r="Q23" s="14">
        <v>2496</v>
      </c>
      <c r="R23" s="14">
        <f t="shared" si="3"/>
        <v>10765.08</v>
      </c>
      <c r="S23" s="14">
        <f t="shared" si="4"/>
        <v>9971</v>
      </c>
      <c r="T23" s="14">
        <f t="shared" si="5"/>
        <v>54234.92</v>
      </c>
    </row>
    <row r="24" spans="1:20" s="16" customFormat="1" ht="24.95" customHeight="1" x14ac:dyDescent="0.25">
      <c r="A24" s="17">
        <v>6</v>
      </c>
      <c r="B24" s="12" t="s">
        <v>185</v>
      </c>
      <c r="C24" s="8" t="s">
        <v>186</v>
      </c>
      <c r="D24" s="9" t="s">
        <v>21</v>
      </c>
      <c r="E24" s="18" t="s">
        <v>146</v>
      </c>
      <c r="F24" s="13">
        <v>44805</v>
      </c>
      <c r="G24" s="13">
        <v>44986</v>
      </c>
      <c r="H24" s="15">
        <v>55000</v>
      </c>
      <c r="I24" s="15">
        <v>2559.6799999999998</v>
      </c>
      <c r="J24" s="14">
        <v>0</v>
      </c>
      <c r="K24" s="15">
        <v>1578.5</v>
      </c>
      <c r="L24" s="14">
        <v>3905</v>
      </c>
      <c r="M24" s="36">
        <f t="shared" ref="M24:M25" si="10">H24*1.15%</f>
        <v>632.5</v>
      </c>
      <c r="N24" s="15">
        <v>1672</v>
      </c>
      <c r="O24" s="14">
        <f t="shared" ref="O24:O25" si="11">H24*7.09%</f>
        <v>3899.5</v>
      </c>
      <c r="P24" s="14">
        <f t="shared" si="2"/>
        <v>11687.5</v>
      </c>
      <c r="Q24" s="14">
        <v>8046</v>
      </c>
      <c r="R24" s="14">
        <f t="shared" si="3"/>
        <v>13856.18</v>
      </c>
      <c r="S24" s="14">
        <f t="shared" si="4"/>
        <v>8437</v>
      </c>
      <c r="T24" s="14">
        <f t="shared" si="5"/>
        <v>41143.82</v>
      </c>
    </row>
    <row r="25" spans="1:20" s="16" customFormat="1" ht="24.95" customHeight="1" x14ac:dyDescent="0.25">
      <c r="A25" s="39">
        <v>7</v>
      </c>
      <c r="B25" s="12" t="s">
        <v>134</v>
      </c>
      <c r="C25" s="8" t="s">
        <v>143</v>
      </c>
      <c r="D25" s="9" t="s">
        <v>21</v>
      </c>
      <c r="E25" s="18" t="s">
        <v>146</v>
      </c>
      <c r="F25" s="13">
        <v>44835</v>
      </c>
      <c r="G25" s="13">
        <v>45017</v>
      </c>
      <c r="H25" s="14">
        <v>48000</v>
      </c>
      <c r="I25" s="14">
        <v>1571.73</v>
      </c>
      <c r="J25" s="14">
        <v>0</v>
      </c>
      <c r="K25" s="14">
        <v>1377.6</v>
      </c>
      <c r="L25" s="14">
        <v>3408</v>
      </c>
      <c r="M25" s="36">
        <f t="shared" si="10"/>
        <v>552</v>
      </c>
      <c r="N25" s="14">
        <v>1459.2</v>
      </c>
      <c r="O25" s="14">
        <f t="shared" si="11"/>
        <v>3403.2</v>
      </c>
      <c r="P25" s="14">
        <f t="shared" si="2"/>
        <v>10200</v>
      </c>
      <c r="Q25" s="14">
        <v>8206</v>
      </c>
      <c r="R25" s="14">
        <f t="shared" si="3"/>
        <v>12614.53</v>
      </c>
      <c r="S25" s="14">
        <f t="shared" si="4"/>
        <v>7363.2</v>
      </c>
      <c r="T25" s="14">
        <f t="shared" si="5"/>
        <v>35385.47</v>
      </c>
    </row>
    <row r="26" spans="1:20" s="16" customFormat="1" ht="24.95" customHeight="1" x14ac:dyDescent="0.25">
      <c r="A26" s="17">
        <v>8</v>
      </c>
      <c r="B26" s="12" t="s">
        <v>261</v>
      </c>
      <c r="C26" s="8" t="s">
        <v>262</v>
      </c>
      <c r="D26" s="9" t="s">
        <v>21</v>
      </c>
      <c r="E26" s="9" t="s">
        <v>146</v>
      </c>
      <c r="F26" s="13">
        <v>44805</v>
      </c>
      <c r="G26" s="13">
        <v>44986</v>
      </c>
      <c r="H26" s="14">
        <v>90000</v>
      </c>
      <c r="I26" s="14">
        <v>9753.1200000000008</v>
      </c>
      <c r="J26" s="14">
        <v>0</v>
      </c>
      <c r="K26" s="14">
        <v>2583</v>
      </c>
      <c r="L26" s="14">
        <v>6390</v>
      </c>
      <c r="M26" s="15">
        <v>748.08</v>
      </c>
      <c r="N26" s="14">
        <v>2736</v>
      </c>
      <c r="O26" s="14">
        <v>6381</v>
      </c>
      <c r="P26" s="14">
        <f t="shared" si="2"/>
        <v>18838.080000000002</v>
      </c>
      <c r="Q26" s="14">
        <v>29371</v>
      </c>
      <c r="R26" s="14">
        <f t="shared" si="3"/>
        <v>44443.12</v>
      </c>
      <c r="S26" s="14">
        <f t="shared" si="4"/>
        <v>13519.08</v>
      </c>
      <c r="T26" s="14">
        <f t="shared" si="5"/>
        <v>45556.88</v>
      </c>
    </row>
    <row r="27" spans="1:20" s="16" customFormat="1" ht="24.95" customHeight="1" x14ac:dyDescent="0.25">
      <c r="A27" s="39">
        <v>9</v>
      </c>
      <c r="B27" s="12" t="s">
        <v>269</v>
      </c>
      <c r="C27" s="8" t="s">
        <v>128</v>
      </c>
      <c r="D27" s="9" t="s">
        <v>21</v>
      </c>
      <c r="E27" s="9" t="s">
        <v>146</v>
      </c>
      <c r="F27" s="13">
        <v>44805</v>
      </c>
      <c r="G27" s="13">
        <v>44986</v>
      </c>
      <c r="H27" s="14">
        <v>65000</v>
      </c>
      <c r="I27" s="14">
        <v>4427.58</v>
      </c>
      <c r="J27" s="14">
        <v>0</v>
      </c>
      <c r="K27" s="14">
        <f t="shared" ref="K27" si="12">H27*2.87%</f>
        <v>1865.5</v>
      </c>
      <c r="L27" s="14">
        <f t="shared" ref="L27" si="13">H27*7.1%</f>
        <v>4615</v>
      </c>
      <c r="M27" s="14">
        <f>H27*1.15%</f>
        <v>747.5</v>
      </c>
      <c r="N27" s="14">
        <f t="shared" ref="N27" si="14">H27*3.04%</f>
        <v>1976</v>
      </c>
      <c r="O27" s="14">
        <f t="shared" ref="O27" si="15">H27*7.09%</f>
        <v>4608.5</v>
      </c>
      <c r="P27" s="14">
        <f t="shared" ref="P27" si="16">K27+L27+M27+N27+O27</f>
        <v>13812.5</v>
      </c>
      <c r="Q27" s="14">
        <v>0</v>
      </c>
      <c r="R27" s="14">
        <f t="shared" ref="R27" si="17">I27+K27+N27+Q27</f>
        <v>8269.08</v>
      </c>
      <c r="S27" s="14">
        <f t="shared" ref="S27" si="18">L27+M27+O27</f>
        <v>9971</v>
      </c>
      <c r="T27" s="14">
        <f t="shared" ref="T27" si="19">H27-R27</f>
        <v>56730.92</v>
      </c>
    </row>
    <row r="28" spans="1:20" s="16" customFormat="1" ht="24.95" customHeight="1" x14ac:dyDescent="0.25">
      <c r="A28" s="17">
        <v>10</v>
      </c>
      <c r="B28" s="12" t="s">
        <v>328</v>
      </c>
      <c r="C28" s="8" t="s">
        <v>128</v>
      </c>
      <c r="D28" s="9" t="s">
        <v>21</v>
      </c>
      <c r="E28" s="9" t="s">
        <v>146</v>
      </c>
      <c r="F28" s="13">
        <v>44958</v>
      </c>
      <c r="G28" s="13">
        <v>45139</v>
      </c>
      <c r="H28" s="14">
        <v>80000</v>
      </c>
      <c r="I28" s="14">
        <v>7400.87</v>
      </c>
      <c r="J28" s="14">
        <v>0</v>
      </c>
      <c r="K28" s="14">
        <v>2296</v>
      </c>
      <c r="L28" s="14">
        <v>5680</v>
      </c>
      <c r="M28" s="15">
        <v>748.08</v>
      </c>
      <c r="N28" s="14">
        <v>2432</v>
      </c>
      <c r="O28" s="14">
        <v>5672</v>
      </c>
      <c r="P28" s="14">
        <f>K28+L28+M28+N28+O28</f>
        <v>16828.080000000002</v>
      </c>
      <c r="Q28" s="14">
        <f>J28</f>
        <v>0</v>
      </c>
      <c r="R28" s="14">
        <f>I28+K28+N28+Q28</f>
        <v>12128.87</v>
      </c>
      <c r="S28" s="14">
        <f>L28+M28+O28</f>
        <v>12100.08</v>
      </c>
      <c r="T28" s="14">
        <f>H28-R28</f>
        <v>67871.13</v>
      </c>
    </row>
    <row r="29" spans="1:20" s="16" customFormat="1" ht="24.95" customHeight="1" x14ac:dyDescent="0.25">
      <c r="A29" s="39">
        <v>11</v>
      </c>
      <c r="B29" s="12" t="s">
        <v>335</v>
      </c>
      <c r="C29" s="8" t="s">
        <v>262</v>
      </c>
      <c r="D29" s="9" t="s">
        <v>21</v>
      </c>
      <c r="E29" s="18" t="s">
        <v>145</v>
      </c>
      <c r="F29" s="13">
        <v>44958</v>
      </c>
      <c r="G29" s="13">
        <v>45139</v>
      </c>
      <c r="H29" s="14">
        <v>60000</v>
      </c>
      <c r="I29" s="14">
        <v>3486.68</v>
      </c>
      <c r="J29" s="14">
        <v>0</v>
      </c>
      <c r="K29" s="14">
        <v>1722</v>
      </c>
      <c r="L29" s="14">
        <v>4260</v>
      </c>
      <c r="M29" s="36">
        <f t="shared" ref="M29" si="20">H29*1.15%</f>
        <v>690</v>
      </c>
      <c r="N29" s="14">
        <v>1824</v>
      </c>
      <c r="O29" s="14">
        <f>H29*7.09%</f>
        <v>4254</v>
      </c>
      <c r="P29" s="14">
        <f t="shared" ref="P29:P31" si="21">K29+L29+M29+N29+O29</f>
        <v>12750</v>
      </c>
      <c r="Q29" s="14">
        <v>0</v>
      </c>
      <c r="R29" s="14">
        <f t="shared" ref="R29:R31" si="22">I29+K29+N29+Q29</f>
        <v>7032.68</v>
      </c>
      <c r="S29" s="14">
        <f t="shared" ref="S29:S31" si="23">L29+M29+O29</f>
        <v>9204</v>
      </c>
      <c r="T29" s="14">
        <f t="shared" ref="T29:T31" si="24">H29-R29</f>
        <v>52967.32</v>
      </c>
    </row>
    <row r="30" spans="1:20" s="16" customFormat="1" ht="24.95" customHeight="1" x14ac:dyDescent="0.25">
      <c r="A30" s="17">
        <v>12</v>
      </c>
      <c r="B30" s="12" t="s">
        <v>367</v>
      </c>
      <c r="C30" s="8" t="s">
        <v>262</v>
      </c>
      <c r="D30" s="9" t="s">
        <v>21</v>
      </c>
      <c r="E30" s="18" t="s">
        <v>145</v>
      </c>
      <c r="F30" s="13">
        <v>44805</v>
      </c>
      <c r="G30" s="13">
        <v>44986</v>
      </c>
      <c r="H30" s="14">
        <v>90000</v>
      </c>
      <c r="I30" s="14">
        <v>9753.1200000000008</v>
      </c>
      <c r="J30" s="14">
        <v>0</v>
      </c>
      <c r="K30" s="14">
        <v>2583</v>
      </c>
      <c r="L30" s="14">
        <v>6390</v>
      </c>
      <c r="M30" s="15">
        <v>748.08</v>
      </c>
      <c r="N30" s="14">
        <v>2736</v>
      </c>
      <c r="O30" s="14">
        <v>6381</v>
      </c>
      <c r="P30" s="14">
        <f t="shared" si="21"/>
        <v>18838.080000000002</v>
      </c>
      <c r="Q30" s="14">
        <f>J30</f>
        <v>0</v>
      </c>
      <c r="R30" s="14">
        <f t="shared" si="22"/>
        <v>15072.12</v>
      </c>
      <c r="S30" s="14">
        <f t="shared" si="23"/>
        <v>13519.08</v>
      </c>
      <c r="T30" s="14">
        <f t="shared" si="24"/>
        <v>74927.88</v>
      </c>
    </row>
    <row r="31" spans="1:20" s="16" customFormat="1" ht="24.95" customHeight="1" x14ac:dyDescent="0.25">
      <c r="A31" s="39">
        <v>13</v>
      </c>
      <c r="B31" s="12" t="s">
        <v>392</v>
      </c>
      <c r="C31" s="8" t="s">
        <v>393</v>
      </c>
      <c r="D31" s="9" t="s">
        <v>21</v>
      </c>
      <c r="E31" s="9" t="s">
        <v>146</v>
      </c>
      <c r="F31" s="13">
        <v>44826</v>
      </c>
      <c r="G31" s="13">
        <v>45007</v>
      </c>
      <c r="H31" s="51">
        <v>55000</v>
      </c>
      <c r="I31" s="51">
        <v>2559.6799999999998</v>
      </c>
      <c r="J31" s="51">
        <v>0</v>
      </c>
      <c r="K31" s="51">
        <v>1578.5</v>
      </c>
      <c r="L31" s="14">
        <v>3905</v>
      </c>
      <c r="M31" s="52">
        <f t="shared" ref="M31" si="25">H31*1.15%</f>
        <v>632.5</v>
      </c>
      <c r="N31" s="51">
        <v>1672</v>
      </c>
      <c r="O31" s="51">
        <f t="shared" ref="O31" si="26">H31*7.09%</f>
        <v>3899.5</v>
      </c>
      <c r="P31" s="51">
        <f t="shared" si="21"/>
        <v>11687.5</v>
      </c>
      <c r="Q31" s="51">
        <v>0</v>
      </c>
      <c r="R31" s="51">
        <f t="shared" si="22"/>
        <v>5810.18</v>
      </c>
      <c r="S31" s="51">
        <f t="shared" si="23"/>
        <v>8437</v>
      </c>
      <c r="T31" s="51">
        <f t="shared" si="24"/>
        <v>49189.82</v>
      </c>
    </row>
    <row r="32" spans="1:20" s="16" customFormat="1" ht="24.95" customHeight="1" x14ac:dyDescent="0.25">
      <c r="A32" s="17">
        <v>14</v>
      </c>
      <c r="B32" s="12" t="s">
        <v>457</v>
      </c>
      <c r="C32" s="8" t="s">
        <v>128</v>
      </c>
      <c r="D32" s="9" t="s">
        <v>21</v>
      </c>
      <c r="E32" s="9" t="s">
        <v>146</v>
      </c>
      <c r="F32" s="13">
        <v>44866</v>
      </c>
      <c r="G32" s="13">
        <v>45047</v>
      </c>
      <c r="H32" s="14">
        <v>90000</v>
      </c>
      <c r="I32" s="14">
        <v>9753.1200000000008</v>
      </c>
      <c r="J32" s="14">
        <v>0</v>
      </c>
      <c r="K32" s="14">
        <v>2583</v>
      </c>
      <c r="L32" s="14">
        <v>6390</v>
      </c>
      <c r="M32" s="15">
        <v>748.08</v>
      </c>
      <c r="N32" s="14">
        <v>2736</v>
      </c>
      <c r="O32" s="14">
        <v>6381</v>
      </c>
      <c r="P32" s="14">
        <f t="shared" ref="P32:P33" si="27">K32+L32+M32+N32+O32</f>
        <v>18838.080000000002</v>
      </c>
      <c r="Q32" s="14">
        <f>J32</f>
        <v>0</v>
      </c>
      <c r="R32" s="14">
        <f t="shared" ref="R32:R33" si="28">I32+K32+N32+Q32</f>
        <v>15072.12</v>
      </c>
      <c r="S32" s="14">
        <f t="shared" ref="S32:S33" si="29">L32+M32+O32</f>
        <v>13519.08</v>
      </c>
      <c r="T32" s="14">
        <f t="shared" ref="T32:T33" si="30">H32-R32</f>
        <v>74927.88</v>
      </c>
    </row>
    <row r="33" spans="1:20" s="16" customFormat="1" ht="24.95" customHeight="1" x14ac:dyDescent="0.25">
      <c r="A33" s="39">
        <v>15</v>
      </c>
      <c r="B33" s="12" t="s">
        <v>463</v>
      </c>
      <c r="C33" s="8" t="s">
        <v>128</v>
      </c>
      <c r="D33" s="9" t="s">
        <v>21</v>
      </c>
      <c r="E33" s="18" t="s">
        <v>145</v>
      </c>
      <c r="F33" s="13">
        <v>44866</v>
      </c>
      <c r="G33" s="13">
        <v>45047</v>
      </c>
      <c r="H33" s="14">
        <v>60000</v>
      </c>
      <c r="I33" s="14">
        <v>3486.68</v>
      </c>
      <c r="J33" s="14">
        <v>0</v>
      </c>
      <c r="K33" s="14">
        <v>1722</v>
      </c>
      <c r="L33" s="14">
        <v>4260</v>
      </c>
      <c r="M33" s="36">
        <f t="shared" ref="M33" si="31">H33*1.15%</f>
        <v>690</v>
      </c>
      <c r="N33" s="14">
        <v>1824</v>
      </c>
      <c r="O33" s="14">
        <f>H33*7.09%</f>
        <v>4254</v>
      </c>
      <c r="P33" s="14">
        <f t="shared" si="27"/>
        <v>12750</v>
      </c>
      <c r="Q33" s="14">
        <v>0</v>
      </c>
      <c r="R33" s="14">
        <f t="shared" si="28"/>
        <v>7032.68</v>
      </c>
      <c r="S33" s="14">
        <f t="shared" si="29"/>
        <v>9204</v>
      </c>
      <c r="T33" s="14">
        <f t="shared" si="30"/>
        <v>52967.32</v>
      </c>
    </row>
    <row r="34" spans="1:20" s="59" customFormat="1" ht="24.95" customHeight="1" x14ac:dyDescent="0.3">
      <c r="A34" s="24" t="s">
        <v>129</v>
      </c>
      <c r="B34" s="10"/>
      <c r="C34" s="10"/>
      <c r="D34" s="10"/>
      <c r="E34" s="10"/>
      <c r="F34" s="23"/>
      <c r="G34" s="23"/>
      <c r="H34" s="10"/>
      <c r="I34" s="10"/>
      <c r="J34" s="10"/>
      <c r="K34" s="10"/>
      <c r="L34" s="10"/>
      <c r="M34" s="33"/>
      <c r="N34" s="10"/>
      <c r="O34" s="10"/>
      <c r="P34" s="10"/>
      <c r="Q34" s="10"/>
      <c r="R34" s="10"/>
      <c r="S34" s="10"/>
      <c r="T34" s="10"/>
    </row>
    <row r="35" spans="1:20" s="11" customFormat="1" ht="24.95" customHeight="1" x14ac:dyDescent="0.25">
      <c r="A35" s="17">
        <v>16</v>
      </c>
      <c r="B35" s="12" t="s">
        <v>391</v>
      </c>
      <c r="C35" s="8" t="s">
        <v>405</v>
      </c>
      <c r="D35" s="9" t="s">
        <v>21</v>
      </c>
      <c r="E35" s="18" t="s">
        <v>145</v>
      </c>
      <c r="F35" s="13">
        <v>44835</v>
      </c>
      <c r="G35" s="13">
        <v>44986</v>
      </c>
      <c r="H35" s="14">
        <v>90000</v>
      </c>
      <c r="I35" s="14">
        <v>9753.1200000000008</v>
      </c>
      <c r="J35" s="14">
        <v>0</v>
      </c>
      <c r="K35" s="14">
        <v>2583</v>
      </c>
      <c r="L35" s="14">
        <v>6390</v>
      </c>
      <c r="M35" s="15">
        <v>748.08</v>
      </c>
      <c r="N35" s="14">
        <v>2736</v>
      </c>
      <c r="O35" s="14">
        <v>6381</v>
      </c>
      <c r="P35" s="14">
        <f t="shared" ref="P35" si="32">K35+L35+M35+N35+O35</f>
        <v>18838.080000000002</v>
      </c>
      <c r="Q35" s="14">
        <f>J35</f>
        <v>0</v>
      </c>
      <c r="R35" s="14">
        <f t="shared" ref="R35" si="33">I35+K35+N35+Q35</f>
        <v>15072.12</v>
      </c>
      <c r="S35" s="14">
        <f t="shared" ref="S35" si="34">L35+M35+O35</f>
        <v>13519.08</v>
      </c>
      <c r="T35" s="14">
        <f t="shared" ref="T35" si="35">H35-R35</f>
        <v>74927.88</v>
      </c>
    </row>
    <row r="36" spans="1:20" s="16" customFormat="1" ht="24.95" customHeight="1" x14ac:dyDescent="0.25">
      <c r="A36" s="17">
        <v>17</v>
      </c>
      <c r="B36" s="12" t="s">
        <v>125</v>
      </c>
      <c r="C36" s="8" t="s">
        <v>128</v>
      </c>
      <c r="D36" s="9" t="s">
        <v>21</v>
      </c>
      <c r="E36" s="18" t="s">
        <v>146</v>
      </c>
      <c r="F36" s="13">
        <v>44805</v>
      </c>
      <c r="G36" s="13">
        <v>44986</v>
      </c>
      <c r="H36" s="14">
        <v>80000</v>
      </c>
      <c r="I36" s="14">
        <v>7400.87</v>
      </c>
      <c r="J36" s="14">
        <v>0</v>
      </c>
      <c r="K36" s="14">
        <v>2296</v>
      </c>
      <c r="L36" s="14">
        <v>5680</v>
      </c>
      <c r="M36" s="15">
        <v>748.08</v>
      </c>
      <c r="N36" s="14">
        <v>2432</v>
      </c>
      <c r="O36" s="14">
        <v>5672</v>
      </c>
      <c r="P36" s="14">
        <f>K36+L36+M36+N36+O36</f>
        <v>16828.080000000002</v>
      </c>
      <c r="Q36" s="14">
        <f>J36</f>
        <v>0</v>
      </c>
      <c r="R36" s="14">
        <f>I36+K36+N36+Q36</f>
        <v>12128.87</v>
      </c>
      <c r="S36" s="14">
        <f>L36+M36+O36</f>
        <v>12100.08</v>
      </c>
      <c r="T36" s="14">
        <f>H36-R36</f>
        <v>67871.13</v>
      </c>
    </row>
    <row r="37" spans="1:20" s="59" customFormat="1" ht="24.95" customHeight="1" x14ac:dyDescent="0.3">
      <c r="A37" s="24" t="s">
        <v>100</v>
      </c>
      <c r="B37" s="10"/>
      <c r="C37" s="10"/>
      <c r="D37" s="10"/>
      <c r="E37" s="10"/>
      <c r="F37" s="23"/>
      <c r="G37" s="23"/>
      <c r="H37" s="10"/>
      <c r="I37" s="10"/>
      <c r="J37" s="10"/>
      <c r="K37" s="10"/>
      <c r="L37" s="10"/>
      <c r="M37" s="33"/>
      <c r="N37" s="10"/>
      <c r="O37" s="10"/>
      <c r="P37" s="10"/>
      <c r="Q37" s="10"/>
      <c r="R37" s="10"/>
      <c r="S37" s="10"/>
      <c r="T37" s="10"/>
    </row>
    <row r="38" spans="1:20" s="16" customFormat="1" ht="24.95" customHeight="1" x14ac:dyDescent="0.25">
      <c r="A38" s="9">
        <v>18</v>
      </c>
      <c r="B38" s="12" t="s">
        <v>80</v>
      </c>
      <c r="C38" s="8" t="s">
        <v>406</v>
      </c>
      <c r="D38" s="9" t="s">
        <v>21</v>
      </c>
      <c r="E38" s="18" t="s">
        <v>146</v>
      </c>
      <c r="F38" s="13">
        <v>44881</v>
      </c>
      <c r="G38" s="13">
        <v>45062</v>
      </c>
      <c r="H38" s="14">
        <v>90000</v>
      </c>
      <c r="I38" s="14">
        <v>9753.1200000000008</v>
      </c>
      <c r="J38" s="14">
        <v>0</v>
      </c>
      <c r="K38" s="14">
        <v>2583</v>
      </c>
      <c r="L38" s="14">
        <v>6390</v>
      </c>
      <c r="M38" s="15">
        <v>748.08</v>
      </c>
      <c r="N38" s="14">
        <v>2736</v>
      </c>
      <c r="O38" s="14">
        <v>6381</v>
      </c>
      <c r="P38" s="14">
        <f t="shared" ref="P38:P49" si="36">K38+L38+M38+N38+O38</f>
        <v>18838.080000000002</v>
      </c>
      <c r="Q38" s="14">
        <f>J38</f>
        <v>0</v>
      </c>
      <c r="R38" s="14">
        <f t="shared" ref="R38:R49" si="37">I38+K38+N38+Q38</f>
        <v>15072.12</v>
      </c>
      <c r="S38" s="14">
        <f t="shared" ref="S38:S49" si="38">L38+M38+O38</f>
        <v>13519.08</v>
      </c>
      <c r="T38" s="14">
        <f t="shared" ref="T38:T49" si="39">H38-R38</f>
        <v>74927.88</v>
      </c>
    </row>
    <row r="39" spans="1:20" s="16" customFormat="1" ht="24.95" customHeight="1" x14ac:dyDescent="0.25">
      <c r="A39" s="9">
        <v>19</v>
      </c>
      <c r="B39" s="12" t="s">
        <v>117</v>
      </c>
      <c r="C39" s="8" t="s">
        <v>38</v>
      </c>
      <c r="D39" s="9" t="s">
        <v>21</v>
      </c>
      <c r="E39" s="18" t="s">
        <v>146</v>
      </c>
      <c r="F39" s="13">
        <v>44958</v>
      </c>
      <c r="G39" s="13">
        <v>45139</v>
      </c>
      <c r="H39" s="14">
        <v>50000</v>
      </c>
      <c r="I39" s="14">
        <v>1854</v>
      </c>
      <c r="J39" s="14">
        <v>0</v>
      </c>
      <c r="K39" s="14">
        <v>1435</v>
      </c>
      <c r="L39" s="14">
        <v>3550</v>
      </c>
      <c r="M39" s="36">
        <f t="shared" ref="M39" si="40">H39*1.15%</f>
        <v>575</v>
      </c>
      <c r="N39" s="14">
        <v>1520</v>
      </c>
      <c r="O39" s="14">
        <f t="shared" ref="O39" si="41">H39*7.09%</f>
        <v>3545</v>
      </c>
      <c r="P39" s="14">
        <f t="shared" si="36"/>
        <v>10625</v>
      </c>
      <c r="Q39" s="14">
        <f>J39</f>
        <v>0</v>
      </c>
      <c r="R39" s="14">
        <f t="shared" si="37"/>
        <v>4809</v>
      </c>
      <c r="S39" s="14">
        <f t="shared" si="38"/>
        <v>7670</v>
      </c>
      <c r="T39" s="14">
        <f t="shared" si="39"/>
        <v>45191</v>
      </c>
    </row>
    <row r="40" spans="1:20" s="16" customFormat="1" ht="24.95" customHeight="1" x14ac:dyDescent="0.25">
      <c r="A40" s="9">
        <v>20</v>
      </c>
      <c r="B40" s="12" t="s">
        <v>276</v>
      </c>
      <c r="C40" s="8" t="s">
        <v>406</v>
      </c>
      <c r="D40" s="9" t="s">
        <v>21</v>
      </c>
      <c r="E40" s="18" t="s">
        <v>146</v>
      </c>
      <c r="F40" s="13">
        <v>44835</v>
      </c>
      <c r="G40" s="13">
        <v>45017</v>
      </c>
      <c r="H40" s="14">
        <v>55000</v>
      </c>
      <c r="I40" s="14">
        <v>2559.6799999999998</v>
      </c>
      <c r="J40" s="14">
        <v>0</v>
      </c>
      <c r="K40" s="14">
        <f t="shared" ref="K40:K49" si="42">H40*2.87%</f>
        <v>1578.5</v>
      </c>
      <c r="L40" s="14">
        <f t="shared" ref="L40:L49" si="43">H40*7.1%</f>
        <v>3905</v>
      </c>
      <c r="M40" s="14">
        <f>H40*1.15%</f>
        <v>632.5</v>
      </c>
      <c r="N40" s="14">
        <f t="shared" ref="N40:N49" si="44">H40*3.04%</f>
        <v>1672</v>
      </c>
      <c r="O40" s="14">
        <f t="shared" ref="O40:O49" si="45">H40*7.09%</f>
        <v>3899.5</v>
      </c>
      <c r="P40" s="14">
        <f t="shared" si="36"/>
        <v>11687.5</v>
      </c>
      <c r="Q40" s="14">
        <f t="shared" ref="Q40:Q45" si="46">J40</f>
        <v>0</v>
      </c>
      <c r="R40" s="14">
        <f t="shared" si="37"/>
        <v>5810.18</v>
      </c>
      <c r="S40" s="14">
        <f t="shared" si="38"/>
        <v>8437</v>
      </c>
      <c r="T40" s="14">
        <f t="shared" si="39"/>
        <v>49189.82</v>
      </c>
    </row>
    <row r="41" spans="1:20" s="16" customFormat="1" ht="24.95" customHeight="1" x14ac:dyDescent="0.25">
      <c r="A41" s="9">
        <v>21</v>
      </c>
      <c r="B41" s="12" t="s">
        <v>315</v>
      </c>
      <c r="C41" s="8" t="s">
        <v>406</v>
      </c>
      <c r="D41" s="9" t="s">
        <v>21</v>
      </c>
      <c r="E41" s="18" t="s">
        <v>146</v>
      </c>
      <c r="F41" s="13">
        <v>44927</v>
      </c>
      <c r="G41" s="13">
        <v>45108</v>
      </c>
      <c r="H41" s="14">
        <v>65000</v>
      </c>
      <c r="I41" s="14">
        <v>4427.58</v>
      </c>
      <c r="J41" s="14">
        <v>0</v>
      </c>
      <c r="K41" s="14">
        <f t="shared" si="42"/>
        <v>1865.5</v>
      </c>
      <c r="L41" s="14">
        <f t="shared" si="43"/>
        <v>4615</v>
      </c>
      <c r="M41" s="14">
        <f>H41*1.15%</f>
        <v>747.5</v>
      </c>
      <c r="N41" s="14">
        <f t="shared" si="44"/>
        <v>1976</v>
      </c>
      <c r="O41" s="14">
        <f t="shared" si="45"/>
        <v>4608.5</v>
      </c>
      <c r="P41" s="14">
        <f t="shared" si="36"/>
        <v>13812.5</v>
      </c>
      <c r="Q41" s="14">
        <v>3938.34</v>
      </c>
      <c r="R41" s="14">
        <f t="shared" si="37"/>
        <v>12207.42</v>
      </c>
      <c r="S41" s="14">
        <f t="shared" si="38"/>
        <v>9971</v>
      </c>
      <c r="T41" s="14">
        <f t="shared" si="39"/>
        <v>52792.58</v>
      </c>
    </row>
    <row r="42" spans="1:20" s="16" customFormat="1" ht="24.95" customHeight="1" x14ac:dyDescent="0.25">
      <c r="A42" s="9">
        <v>22</v>
      </c>
      <c r="B42" s="12" t="s">
        <v>321</v>
      </c>
      <c r="C42" s="8" t="s">
        <v>406</v>
      </c>
      <c r="D42" s="9" t="s">
        <v>21</v>
      </c>
      <c r="E42" s="18" t="s">
        <v>146</v>
      </c>
      <c r="F42" s="13">
        <v>44927</v>
      </c>
      <c r="G42" s="13">
        <v>45108</v>
      </c>
      <c r="H42" s="14">
        <v>65000</v>
      </c>
      <c r="I42" s="14">
        <v>4427.58</v>
      </c>
      <c r="J42" s="14">
        <v>0</v>
      </c>
      <c r="K42" s="14">
        <f t="shared" si="42"/>
        <v>1865.5</v>
      </c>
      <c r="L42" s="14">
        <f t="shared" si="43"/>
        <v>4615</v>
      </c>
      <c r="M42" s="14">
        <f>H42*1.15%</f>
        <v>747.5</v>
      </c>
      <c r="N42" s="14">
        <f t="shared" si="44"/>
        <v>1976</v>
      </c>
      <c r="O42" s="14">
        <f t="shared" si="45"/>
        <v>4608.5</v>
      </c>
      <c r="P42" s="14">
        <f t="shared" si="36"/>
        <v>13812.5</v>
      </c>
      <c r="Q42" s="14">
        <f t="shared" si="46"/>
        <v>0</v>
      </c>
      <c r="R42" s="14">
        <f t="shared" si="37"/>
        <v>8269.08</v>
      </c>
      <c r="S42" s="14">
        <f t="shared" si="38"/>
        <v>9971</v>
      </c>
      <c r="T42" s="14">
        <f t="shared" si="39"/>
        <v>56730.92</v>
      </c>
    </row>
    <row r="43" spans="1:20" s="16" customFormat="1" ht="24.95" customHeight="1" x14ac:dyDescent="0.25">
      <c r="A43" s="9">
        <v>23</v>
      </c>
      <c r="B43" s="40" t="s">
        <v>183</v>
      </c>
      <c r="C43" s="8" t="s">
        <v>406</v>
      </c>
      <c r="D43" s="42" t="s">
        <v>21</v>
      </c>
      <c r="E43" s="42" t="s">
        <v>145</v>
      </c>
      <c r="F43" s="43">
        <v>44805</v>
      </c>
      <c r="G43" s="43">
        <v>44986</v>
      </c>
      <c r="H43" s="51">
        <v>55000</v>
      </c>
      <c r="I43" s="51">
        <v>2559.6799999999998</v>
      </c>
      <c r="J43" s="51">
        <v>0</v>
      </c>
      <c r="K43" s="51">
        <f t="shared" si="42"/>
        <v>1578.5</v>
      </c>
      <c r="L43" s="14">
        <f t="shared" si="43"/>
        <v>3905</v>
      </c>
      <c r="M43" s="51">
        <f>H43*1.15%</f>
        <v>632.5</v>
      </c>
      <c r="N43" s="51">
        <f t="shared" si="44"/>
        <v>1672</v>
      </c>
      <c r="O43" s="51">
        <f t="shared" si="45"/>
        <v>3899.5</v>
      </c>
      <c r="P43" s="51">
        <f t="shared" ref="P43" si="47">K43+L43+M43+N43+O43</f>
        <v>11687.5</v>
      </c>
      <c r="Q43" s="51">
        <f t="shared" si="46"/>
        <v>0</v>
      </c>
      <c r="R43" s="51">
        <f t="shared" ref="R43" si="48">I43+K43+N43+Q43</f>
        <v>5810.18</v>
      </c>
      <c r="S43" s="51">
        <f t="shared" ref="S43" si="49">L43+M43+O43</f>
        <v>8437</v>
      </c>
      <c r="T43" s="51">
        <f t="shared" ref="T43" si="50">H43-R43</f>
        <v>49189.82</v>
      </c>
    </row>
    <row r="44" spans="1:20" s="16" customFormat="1" ht="24.95" customHeight="1" x14ac:dyDescent="0.25">
      <c r="A44" s="9">
        <v>24</v>
      </c>
      <c r="B44" s="40" t="s">
        <v>341</v>
      </c>
      <c r="C44" s="8" t="s">
        <v>406</v>
      </c>
      <c r="D44" s="42" t="s">
        <v>21</v>
      </c>
      <c r="E44" s="18" t="s">
        <v>146</v>
      </c>
      <c r="F44" s="43">
        <v>44927</v>
      </c>
      <c r="G44" s="43">
        <v>45108</v>
      </c>
      <c r="H44" s="51">
        <v>55000</v>
      </c>
      <c r="I44" s="51">
        <v>2559.6799999999998</v>
      </c>
      <c r="J44" s="51">
        <v>0</v>
      </c>
      <c r="K44" s="51">
        <f t="shared" si="42"/>
        <v>1578.5</v>
      </c>
      <c r="L44" s="14">
        <f t="shared" si="43"/>
        <v>3905</v>
      </c>
      <c r="M44" s="51">
        <f>H44*1.15%</f>
        <v>632.5</v>
      </c>
      <c r="N44" s="51">
        <f t="shared" si="44"/>
        <v>1672</v>
      </c>
      <c r="O44" s="51">
        <f t="shared" si="45"/>
        <v>3899.5</v>
      </c>
      <c r="P44" s="51">
        <f t="shared" ref="P44:P45" si="51">K44+L44+M44+N44+O44</f>
        <v>11687.5</v>
      </c>
      <c r="Q44" s="51">
        <f t="shared" si="46"/>
        <v>0</v>
      </c>
      <c r="R44" s="51">
        <f t="shared" ref="R44:R45" si="52">I44+K44+N44+Q44</f>
        <v>5810.18</v>
      </c>
      <c r="S44" s="51">
        <f t="shared" ref="S44:S45" si="53">L44+M44+O44</f>
        <v>8437</v>
      </c>
      <c r="T44" s="51">
        <f t="shared" ref="T44:T45" si="54">H44-R44</f>
        <v>49189.82</v>
      </c>
    </row>
    <row r="45" spans="1:20" s="16" customFormat="1" ht="24.95" customHeight="1" x14ac:dyDescent="0.25">
      <c r="A45" s="9">
        <v>25</v>
      </c>
      <c r="B45" s="40" t="s">
        <v>383</v>
      </c>
      <c r="C45" s="41" t="s">
        <v>407</v>
      </c>
      <c r="D45" s="42" t="s">
        <v>21</v>
      </c>
      <c r="E45" s="42" t="s">
        <v>145</v>
      </c>
      <c r="F45" s="43">
        <v>44840</v>
      </c>
      <c r="G45" s="43">
        <v>45022</v>
      </c>
      <c r="H45" s="14">
        <v>60000</v>
      </c>
      <c r="I45" s="14">
        <v>3486.68</v>
      </c>
      <c r="J45" s="14">
        <v>0</v>
      </c>
      <c r="K45" s="14">
        <f t="shared" si="42"/>
        <v>1722</v>
      </c>
      <c r="L45" s="14">
        <f t="shared" si="43"/>
        <v>4260</v>
      </c>
      <c r="M45" s="36">
        <f t="shared" ref="M45" si="55">H45*1.15%</f>
        <v>690</v>
      </c>
      <c r="N45" s="14">
        <f t="shared" si="44"/>
        <v>1824</v>
      </c>
      <c r="O45" s="14">
        <f t="shared" si="45"/>
        <v>4254</v>
      </c>
      <c r="P45" s="14">
        <f t="shared" si="51"/>
        <v>12750</v>
      </c>
      <c r="Q45" s="14">
        <f t="shared" si="46"/>
        <v>0</v>
      </c>
      <c r="R45" s="14">
        <f t="shared" si="52"/>
        <v>7032.68</v>
      </c>
      <c r="S45" s="14">
        <f t="shared" si="53"/>
        <v>9204</v>
      </c>
      <c r="T45" s="14">
        <f t="shared" si="54"/>
        <v>52967.32</v>
      </c>
    </row>
    <row r="46" spans="1:20" s="16" customFormat="1" ht="24.95" customHeight="1" x14ac:dyDescent="0.25">
      <c r="A46" s="9">
        <v>26</v>
      </c>
      <c r="B46" s="12" t="s">
        <v>448</v>
      </c>
      <c r="C46" s="8" t="s">
        <v>406</v>
      </c>
      <c r="D46" s="9" t="s">
        <v>21</v>
      </c>
      <c r="E46" s="18" t="s">
        <v>146</v>
      </c>
      <c r="F46" s="43">
        <v>44866</v>
      </c>
      <c r="G46" s="43">
        <v>45047</v>
      </c>
      <c r="H46" s="14">
        <v>90000</v>
      </c>
      <c r="I46" s="14">
        <v>9753.1200000000008</v>
      </c>
      <c r="J46" s="14">
        <v>0</v>
      </c>
      <c r="K46" s="14">
        <v>2583</v>
      </c>
      <c r="L46" s="14">
        <v>6390</v>
      </c>
      <c r="M46" s="15">
        <v>748.08</v>
      </c>
      <c r="N46" s="14">
        <v>2736</v>
      </c>
      <c r="O46" s="14">
        <v>6381</v>
      </c>
      <c r="P46" s="14">
        <f t="shared" ref="P46" si="56">K46+L46+M46+N46+O46</f>
        <v>18838.080000000002</v>
      </c>
      <c r="Q46" s="14">
        <f>J46</f>
        <v>0</v>
      </c>
      <c r="R46" s="14">
        <f t="shared" ref="R46" si="57">I46+K46+N46+Q46</f>
        <v>15072.12</v>
      </c>
      <c r="S46" s="14">
        <f t="shared" ref="S46" si="58">L46+M46+O46</f>
        <v>13519.08</v>
      </c>
      <c r="T46" s="14">
        <f t="shared" ref="T46" si="59">H46-R46</f>
        <v>74927.88</v>
      </c>
    </row>
    <row r="47" spans="1:20" s="16" customFormat="1" ht="24.95" customHeight="1" x14ac:dyDescent="0.25">
      <c r="A47" s="9">
        <v>27</v>
      </c>
      <c r="B47" s="12" t="s">
        <v>480</v>
      </c>
      <c r="C47" s="8" t="s">
        <v>406</v>
      </c>
      <c r="D47" s="42" t="s">
        <v>21</v>
      </c>
      <c r="E47" s="42" t="s">
        <v>146</v>
      </c>
      <c r="F47" s="43">
        <v>44927</v>
      </c>
      <c r="G47" s="43">
        <v>45108</v>
      </c>
      <c r="H47" s="51">
        <v>60000</v>
      </c>
      <c r="I47" s="51">
        <v>3486.68</v>
      </c>
      <c r="J47" s="51">
        <v>0</v>
      </c>
      <c r="K47" s="51">
        <f t="shared" ref="K47" si="60">H47*2.87%</f>
        <v>1722</v>
      </c>
      <c r="L47" s="14">
        <f t="shared" ref="L47" si="61">H47*7.1%</f>
        <v>4260</v>
      </c>
      <c r="M47" s="51">
        <f t="shared" ref="M47" si="62">H47*1.15%</f>
        <v>690</v>
      </c>
      <c r="N47" s="51">
        <f t="shared" ref="N47" si="63">H47*3.04%</f>
        <v>1824</v>
      </c>
      <c r="O47" s="51">
        <f t="shared" ref="O47" si="64">H47*7.09%</f>
        <v>4254</v>
      </c>
      <c r="P47" s="51">
        <f t="shared" ref="P47:P48" si="65">K47+L47+M47+N47+O47</f>
        <v>12750</v>
      </c>
      <c r="Q47" s="51">
        <f t="shared" ref="Q47:Q48" si="66">J47</f>
        <v>0</v>
      </c>
      <c r="R47" s="51">
        <f t="shared" ref="R47:R48" si="67">I47+K47+N47+Q47</f>
        <v>7032.68</v>
      </c>
      <c r="S47" s="51">
        <f t="shared" ref="S47:S48" si="68">L47+M47+O47</f>
        <v>9204</v>
      </c>
      <c r="T47" s="51">
        <f t="shared" ref="T47:T48" si="69">H47-R47</f>
        <v>52967.32</v>
      </c>
    </row>
    <row r="48" spans="1:20" s="16" customFormat="1" ht="24.95" customHeight="1" x14ac:dyDescent="0.25">
      <c r="A48" s="9">
        <v>28</v>
      </c>
      <c r="B48" s="12" t="s">
        <v>256</v>
      </c>
      <c r="C48" s="8" t="s">
        <v>204</v>
      </c>
      <c r="D48" s="9" t="s">
        <v>21</v>
      </c>
      <c r="E48" s="9" t="s">
        <v>145</v>
      </c>
      <c r="F48" s="13">
        <v>44835</v>
      </c>
      <c r="G48" s="13">
        <v>45017</v>
      </c>
      <c r="H48" s="14">
        <v>80000</v>
      </c>
      <c r="I48" s="14">
        <v>7400.87</v>
      </c>
      <c r="J48" s="14">
        <v>0</v>
      </c>
      <c r="K48" s="14">
        <f>H48*2.87%</f>
        <v>2296</v>
      </c>
      <c r="L48" s="14">
        <f>H48*7.1%</f>
        <v>5680</v>
      </c>
      <c r="M48" s="15">
        <v>748.08</v>
      </c>
      <c r="N48" s="14">
        <f>H48*3.04%</f>
        <v>2432</v>
      </c>
      <c r="O48" s="14">
        <f>H48*7.09%</f>
        <v>5672</v>
      </c>
      <c r="P48" s="14">
        <f t="shared" si="65"/>
        <v>16828.080000000002</v>
      </c>
      <c r="Q48" s="14">
        <f t="shared" si="66"/>
        <v>0</v>
      </c>
      <c r="R48" s="14">
        <f t="shared" si="67"/>
        <v>12128.87</v>
      </c>
      <c r="S48" s="14">
        <f t="shared" si="68"/>
        <v>12100.08</v>
      </c>
      <c r="T48" s="14">
        <f t="shared" si="69"/>
        <v>67871.13</v>
      </c>
    </row>
    <row r="49" spans="1:20" s="16" customFormat="1" ht="24.95" customHeight="1" x14ac:dyDescent="0.25">
      <c r="A49" s="9">
        <v>29</v>
      </c>
      <c r="B49" s="12" t="s">
        <v>292</v>
      </c>
      <c r="C49" s="8" t="s">
        <v>406</v>
      </c>
      <c r="D49" s="9" t="s">
        <v>21</v>
      </c>
      <c r="E49" s="18" t="s">
        <v>146</v>
      </c>
      <c r="F49" s="13">
        <v>44868</v>
      </c>
      <c r="G49" s="13">
        <v>45049</v>
      </c>
      <c r="H49" s="14">
        <v>75000</v>
      </c>
      <c r="I49" s="14">
        <v>6309.38</v>
      </c>
      <c r="J49" s="14">
        <v>0</v>
      </c>
      <c r="K49" s="14">
        <f t="shared" si="42"/>
        <v>2152.5</v>
      </c>
      <c r="L49" s="14">
        <f t="shared" si="43"/>
        <v>5325</v>
      </c>
      <c r="M49" s="14">
        <v>748.08</v>
      </c>
      <c r="N49" s="14">
        <f t="shared" si="44"/>
        <v>2280</v>
      </c>
      <c r="O49" s="14">
        <f t="shared" si="45"/>
        <v>5317.5</v>
      </c>
      <c r="P49" s="14">
        <f t="shared" si="36"/>
        <v>15823.08</v>
      </c>
      <c r="Q49" s="14">
        <f>J49</f>
        <v>0</v>
      </c>
      <c r="R49" s="14">
        <f t="shared" si="37"/>
        <v>10741.88</v>
      </c>
      <c r="S49" s="14">
        <f t="shared" si="38"/>
        <v>11390.58</v>
      </c>
      <c r="T49" s="14">
        <f t="shared" si="39"/>
        <v>64258.12</v>
      </c>
    </row>
    <row r="50" spans="1:20" s="59" customFormat="1" ht="24.95" customHeight="1" x14ac:dyDescent="0.3">
      <c r="A50" s="38" t="s">
        <v>408</v>
      </c>
      <c r="B50" s="10"/>
      <c r="C50" s="10"/>
      <c r="D50" s="10"/>
      <c r="E50" s="10"/>
      <c r="F50" s="23"/>
      <c r="G50" s="23"/>
      <c r="H50" s="10"/>
      <c r="I50" s="10"/>
      <c r="J50" s="10"/>
      <c r="K50" s="10"/>
      <c r="L50" s="10"/>
      <c r="M50" s="33"/>
      <c r="N50" s="10"/>
      <c r="O50" s="10"/>
      <c r="P50" s="10"/>
      <c r="Q50" s="10"/>
      <c r="R50" s="10"/>
      <c r="S50" s="10"/>
      <c r="T50" s="10"/>
    </row>
    <row r="51" spans="1:20" s="11" customFormat="1" ht="24.95" customHeight="1" x14ac:dyDescent="0.25">
      <c r="A51" s="9">
        <v>30</v>
      </c>
      <c r="B51" s="12" t="s">
        <v>334</v>
      </c>
      <c r="C51" s="21" t="s">
        <v>116</v>
      </c>
      <c r="D51" s="9" t="s">
        <v>21</v>
      </c>
      <c r="E51" s="9" t="s">
        <v>146</v>
      </c>
      <c r="F51" s="13">
        <v>44927</v>
      </c>
      <c r="G51" s="13">
        <v>45108</v>
      </c>
      <c r="H51" s="15">
        <v>170000</v>
      </c>
      <c r="I51" s="15">
        <v>28627.17</v>
      </c>
      <c r="J51" s="15">
        <v>0</v>
      </c>
      <c r="K51" s="15">
        <v>4879</v>
      </c>
      <c r="L51" s="14">
        <v>12070</v>
      </c>
      <c r="M51" s="15">
        <v>748.08</v>
      </c>
      <c r="N51" s="15">
        <v>4943.8</v>
      </c>
      <c r="O51" s="15">
        <v>11530.11</v>
      </c>
      <c r="P51" s="14">
        <f>K51+L51+M51+N51+O51</f>
        <v>34170.99</v>
      </c>
      <c r="Q51" s="14">
        <v>0</v>
      </c>
      <c r="R51" s="14">
        <f>I51+K51+N51+Q51</f>
        <v>38449.97</v>
      </c>
      <c r="S51" s="14">
        <f>L51+M51+O51</f>
        <v>24348.19</v>
      </c>
      <c r="T51" s="14">
        <f>H51-R51</f>
        <v>131550.03</v>
      </c>
    </row>
    <row r="52" spans="1:20" s="16" customFormat="1" ht="24.95" customHeight="1" x14ac:dyDescent="0.25">
      <c r="A52" s="9">
        <v>31</v>
      </c>
      <c r="B52" s="12" t="s">
        <v>208</v>
      </c>
      <c r="C52" s="8" t="s">
        <v>171</v>
      </c>
      <c r="D52" s="9" t="s">
        <v>21</v>
      </c>
      <c r="E52" s="9" t="s">
        <v>145</v>
      </c>
      <c r="F52" s="13">
        <v>44835</v>
      </c>
      <c r="G52" s="13">
        <v>45017</v>
      </c>
      <c r="H52" s="14">
        <v>50000</v>
      </c>
      <c r="I52" s="14">
        <v>1854</v>
      </c>
      <c r="J52" s="14">
        <v>0</v>
      </c>
      <c r="K52" s="14">
        <f>H52*2.87%</f>
        <v>1435</v>
      </c>
      <c r="L52" s="14">
        <f>H52*7.1%</f>
        <v>3550</v>
      </c>
      <c r="M52" s="36">
        <f t="shared" ref="M52:M57" si="70">H52*1.15%</f>
        <v>575</v>
      </c>
      <c r="N52" s="14">
        <f>H52*3.04%</f>
        <v>1520</v>
      </c>
      <c r="O52" s="14">
        <f t="shared" ref="O52:O57" si="71">H52*7.09%</f>
        <v>3545</v>
      </c>
      <c r="P52" s="14">
        <f t="shared" ref="P52:P67" si="72">K52+L52+M52+N52+O52</f>
        <v>10625</v>
      </c>
      <c r="Q52" s="14">
        <f t="shared" ref="Q52:Q59" si="73">J52</f>
        <v>0</v>
      </c>
      <c r="R52" s="14">
        <f t="shared" ref="R52:R67" si="74">I52+K52+N52+Q52</f>
        <v>4809</v>
      </c>
      <c r="S52" s="14">
        <f t="shared" ref="S52:S67" si="75">L52+M52+O52</f>
        <v>7670</v>
      </c>
      <c r="T52" s="14">
        <f t="shared" ref="T52:T67" si="76">H52-R52</f>
        <v>45191</v>
      </c>
    </row>
    <row r="53" spans="1:20" s="16" customFormat="1" ht="24.95" customHeight="1" x14ac:dyDescent="0.25">
      <c r="A53" s="9">
        <v>32</v>
      </c>
      <c r="B53" s="12" t="s">
        <v>178</v>
      </c>
      <c r="C53" s="8" t="s">
        <v>171</v>
      </c>
      <c r="D53" s="9" t="s">
        <v>21</v>
      </c>
      <c r="E53" s="9" t="s">
        <v>146</v>
      </c>
      <c r="F53" s="13">
        <v>44958</v>
      </c>
      <c r="G53" s="13">
        <v>45139</v>
      </c>
      <c r="H53" s="14">
        <v>50000</v>
      </c>
      <c r="I53" s="14">
        <v>1854</v>
      </c>
      <c r="J53" s="14">
        <v>0</v>
      </c>
      <c r="K53" s="14">
        <v>1435</v>
      </c>
      <c r="L53" s="14">
        <v>3550</v>
      </c>
      <c r="M53" s="36">
        <f t="shared" si="70"/>
        <v>575</v>
      </c>
      <c r="N53" s="14">
        <v>1520</v>
      </c>
      <c r="O53" s="14">
        <f t="shared" si="71"/>
        <v>3545</v>
      </c>
      <c r="P53" s="14">
        <f t="shared" si="72"/>
        <v>10625</v>
      </c>
      <c r="Q53" s="14">
        <v>6046</v>
      </c>
      <c r="R53" s="14">
        <f t="shared" si="74"/>
        <v>10855</v>
      </c>
      <c r="S53" s="14">
        <f t="shared" si="75"/>
        <v>7670</v>
      </c>
      <c r="T53" s="14">
        <f t="shared" si="76"/>
        <v>39145</v>
      </c>
    </row>
    <row r="54" spans="1:20" s="16" customFormat="1" ht="24.95" customHeight="1" x14ac:dyDescent="0.25">
      <c r="A54" s="9">
        <v>33</v>
      </c>
      <c r="B54" s="12" t="s">
        <v>196</v>
      </c>
      <c r="C54" s="8" t="s">
        <v>409</v>
      </c>
      <c r="D54" s="9" t="s">
        <v>21</v>
      </c>
      <c r="E54" s="9" t="s">
        <v>146</v>
      </c>
      <c r="F54" s="13">
        <v>44835</v>
      </c>
      <c r="G54" s="13">
        <v>45017</v>
      </c>
      <c r="H54" s="14">
        <v>43000</v>
      </c>
      <c r="I54" s="14">
        <v>639.19000000000005</v>
      </c>
      <c r="J54" s="14">
        <v>0</v>
      </c>
      <c r="K54" s="14">
        <v>1234.0999999999999</v>
      </c>
      <c r="L54" s="14">
        <v>3053</v>
      </c>
      <c r="M54" s="36">
        <f>H54*1.15%</f>
        <v>494.5</v>
      </c>
      <c r="N54" s="14">
        <v>1307.2</v>
      </c>
      <c r="O54" s="14">
        <f>H54*7.09%</f>
        <v>3048.7</v>
      </c>
      <c r="P54" s="14">
        <f t="shared" si="72"/>
        <v>9137.5</v>
      </c>
      <c r="Q54" s="14">
        <v>1512.45</v>
      </c>
      <c r="R54" s="14">
        <f t="shared" si="74"/>
        <v>4692.9399999999996</v>
      </c>
      <c r="S54" s="14">
        <f t="shared" si="75"/>
        <v>6596.2</v>
      </c>
      <c r="T54" s="14">
        <f t="shared" si="76"/>
        <v>38307.06</v>
      </c>
    </row>
    <row r="55" spans="1:20" s="16" customFormat="1" ht="24.95" customHeight="1" x14ac:dyDescent="0.25">
      <c r="A55" s="9">
        <v>34</v>
      </c>
      <c r="B55" s="12" t="s">
        <v>105</v>
      </c>
      <c r="C55" s="8" t="s">
        <v>38</v>
      </c>
      <c r="D55" s="9" t="s">
        <v>21</v>
      </c>
      <c r="E55" s="18" t="s">
        <v>145</v>
      </c>
      <c r="F55" s="13">
        <v>44958</v>
      </c>
      <c r="G55" s="13">
        <v>45139</v>
      </c>
      <c r="H55" s="14">
        <v>50000</v>
      </c>
      <c r="I55" s="14">
        <v>1854</v>
      </c>
      <c r="J55" s="14">
        <v>0</v>
      </c>
      <c r="K55" s="14">
        <v>1435</v>
      </c>
      <c r="L55" s="14">
        <v>3550</v>
      </c>
      <c r="M55" s="14">
        <f>H55*1.15%</f>
        <v>575</v>
      </c>
      <c r="N55" s="14">
        <v>1520</v>
      </c>
      <c r="O55" s="14">
        <f>H55*7.09%</f>
        <v>3545</v>
      </c>
      <c r="P55" s="14">
        <f t="shared" si="72"/>
        <v>10625</v>
      </c>
      <c r="Q55" s="14">
        <f t="shared" si="73"/>
        <v>0</v>
      </c>
      <c r="R55" s="14">
        <f t="shared" si="74"/>
        <v>4809</v>
      </c>
      <c r="S55" s="14">
        <f t="shared" si="75"/>
        <v>7670</v>
      </c>
      <c r="T55" s="14">
        <f t="shared" si="76"/>
        <v>45191</v>
      </c>
    </row>
    <row r="56" spans="1:20" s="16" customFormat="1" ht="24.95" customHeight="1" x14ac:dyDescent="0.25">
      <c r="A56" s="9">
        <v>35</v>
      </c>
      <c r="B56" s="12" t="s">
        <v>177</v>
      </c>
      <c r="C56" s="8" t="s">
        <v>171</v>
      </c>
      <c r="D56" s="9" t="s">
        <v>21</v>
      </c>
      <c r="E56" s="9" t="s">
        <v>146</v>
      </c>
      <c r="F56" s="13">
        <v>44958</v>
      </c>
      <c r="G56" s="13">
        <v>45139</v>
      </c>
      <c r="H56" s="14">
        <v>50000</v>
      </c>
      <c r="I56" s="14">
        <v>1854</v>
      </c>
      <c r="J56" s="14">
        <v>0</v>
      </c>
      <c r="K56" s="14">
        <v>1435</v>
      </c>
      <c r="L56" s="14">
        <v>3550</v>
      </c>
      <c r="M56" s="36">
        <f>H56*1.15%</f>
        <v>575</v>
      </c>
      <c r="N56" s="14">
        <v>1520</v>
      </c>
      <c r="O56" s="14">
        <f>H56*7.09%</f>
        <v>3545</v>
      </c>
      <c r="P56" s="14">
        <f t="shared" si="72"/>
        <v>10625</v>
      </c>
      <c r="Q56" s="14">
        <v>5546</v>
      </c>
      <c r="R56" s="14">
        <f t="shared" si="74"/>
        <v>10355</v>
      </c>
      <c r="S56" s="14">
        <f t="shared" si="75"/>
        <v>7670</v>
      </c>
      <c r="T56" s="14">
        <f t="shared" si="76"/>
        <v>39645</v>
      </c>
    </row>
    <row r="57" spans="1:20" s="16" customFormat="1" ht="24.95" customHeight="1" x14ac:dyDescent="0.25">
      <c r="A57" s="9">
        <v>36</v>
      </c>
      <c r="B57" s="12" t="s">
        <v>231</v>
      </c>
      <c r="C57" s="8" t="s">
        <v>171</v>
      </c>
      <c r="D57" s="9" t="s">
        <v>21</v>
      </c>
      <c r="E57" s="9" t="s">
        <v>146</v>
      </c>
      <c r="F57" s="13">
        <v>44951</v>
      </c>
      <c r="G57" s="13">
        <v>45132</v>
      </c>
      <c r="H57" s="14">
        <v>60000</v>
      </c>
      <c r="I57" s="14">
        <v>3486.68</v>
      </c>
      <c r="J57" s="14">
        <v>0</v>
      </c>
      <c r="K57" s="14">
        <f t="shared" ref="K57" si="77">H57*2.87%</f>
        <v>1722</v>
      </c>
      <c r="L57" s="14">
        <f t="shared" ref="L57" si="78">H57*7.1%</f>
        <v>4260</v>
      </c>
      <c r="M57" s="36">
        <f t="shared" si="70"/>
        <v>690</v>
      </c>
      <c r="N57" s="14">
        <f t="shared" ref="N57" si="79">H57*3.04%</f>
        <v>1824</v>
      </c>
      <c r="O57" s="14">
        <f t="shared" si="71"/>
        <v>4254</v>
      </c>
      <c r="P57" s="14">
        <f t="shared" si="72"/>
        <v>12750</v>
      </c>
      <c r="Q57" s="14">
        <f t="shared" si="73"/>
        <v>0</v>
      </c>
      <c r="R57" s="14">
        <f t="shared" si="74"/>
        <v>7032.68</v>
      </c>
      <c r="S57" s="14">
        <f t="shared" si="75"/>
        <v>9204</v>
      </c>
      <c r="T57" s="14">
        <f t="shared" si="76"/>
        <v>52967.32</v>
      </c>
    </row>
    <row r="58" spans="1:20" s="16" customFormat="1" ht="24.95" customHeight="1" x14ac:dyDescent="0.25">
      <c r="A58" s="9">
        <v>37</v>
      </c>
      <c r="B58" s="12" t="s">
        <v>298</v>
      </c>
      <c r="C58" s="8" t="s">
        <v>171</v>
      </c>
      <c r="D58" s="9" t="s">
        <v>21</v>
      </c>
      <c r="E58" s="18" t="s">
        <v>145</v>
      </c>
      <c r="F58" s="13">
        <v>44877</v>
      </c>
      <c r="G58" s="13">
        <v>45058</v>
      </c>
      <c r="H58" s="14">
        <v>55000</v>
      </c>
      <c r="I58" s="14">
        <v>2559.6799999999998</v>
      </c>
      <c r="J58" s="14">
        <v>0</v>
      </c>
      <c r="K58" s="14">
        <f t="shared" ref="K58:K67" si="80">H58*2.87%</f>
        <v>1578.5</v>
      </c>
      <c r="L58" s="14">
        <f t="shared" ref="L58:L67" si="81">H58*7.1%</f>
        <v>3905</v>
      </c>
      <c r="M58" s="36">
        <f t="shared" ref="M58" si="82">H58*1.15%</f>
        <v>632.5</v>
      </c>
      <c r="N58" s="14">
        <f t="shared" ref="N58:N67" si="83">H58*3.04%</f>
        <v>1672</v>
      </c>
      <c r="O58" s="14">
        <f t="shared" ref="O58:O67" si="84">H58*7.09%</f>
        <v>3899.5</v>
      </c>
      <c r="P58" s="14">
        <f t="shared" si="72"/>
        <v>11687.5</v>
      </c>
      <c r="Q58" s="14">
        <f t="shared" si="73"/>
        <v>0</v>
      </c>
      <c r="R58" s="14">
        <f t="shared" si="74"/>
        <v>5810.18</v>
      </c>
      <c r="S58" s="14">
        <f t="shared" si="75"/>
        <v>8437</v>
      </c>
      <c r="T58" s="14">
        <f t="shared" si="76"/>
        <v>49189.82</v>
      </c>
    </row>
    <row r="59" spans="1:20" s="16" customFormat="1" ht="24.95" customHeight="1" x14ac:dyDescent="0.25">
      <c r="A59" s="9">
        <v>38</v>
      </c>
      <c r="B59" s="12" t="s">
        <v>299</v>
      </c>
      <c r="C59" s="8" t="s">
        <v>171</v>
      </c>
      <c r="D59" s="9" t="s">
        <v>21</v>
      </c>
      <c r="E59" s="18" t="s">
        <v>146</v>
      </c>
      <c r="F59" s="13">
        <v>44896</v>
      </c>
      <c r="G59" s="13">
        <v>45078</v>
      </c>
      <c r="H59" s="14">
        <v>55000</v>
      </c>
      <c r="I59" s="14">
        <v>2559.6799999999998</v>
      </c>
      <c r="J59" s="14">
        <v>0</v>
      </c>
      <c r="K59" s="14">
        <f t="shared" si="80"/>
        <v>1578.5</v>
      </c>
      <c r="L59" s="14">
        <f t="shared" si="81"/>
        <v>3905</v>
      </c>
      <c r="M59" s="14">
        <f t="shared" ref="M59" si="85">H59*1.15%</f>
        <v>632.5</v>
      </c>
      <c r="N59" s="14">
        <f t="shared" si="83"/>
        <v>1672</v>
      </c>
      <c r="O59" s="14">
        <f t="shared" si="84"/>
        <v>3899.5</v>
      </c>
      <c r="P59" s="14">
        <f t="shared" si="72"/>
        <v>11687.5</v>
      </c>
      <c r="Q59" s="14">
        <f t="shared" si="73"/>
        <v>0</v>
      </c>
      <c r="R59" s="14">
        <f t="shared" si="74"/>
        <v>5810.18</v>
      </c>
      <c r="S59" s="14">
        <f t="shared" si="75"/>
        <v>8437</v>
      </c>
      <c r="T59" s="14">
        <f t="shared" si="76"/>
        <v>49189.82</v>
      </c>
    </row>
    <row r="60" spans="1:20" s="16" customFormat="1" ht="24.95" customHeight="1" x14ac:dyDescent="0.25">
      <c r="A60" s="9">
        <v>39</v>
      </c>
      <c r="B60" s="12" t="s">
        <v>307</v>
      </c>
      <c r="C60" s="8" t="s">
        <v>171</v>
      </c>
      <c r="D60" s="9" t="s">
        <v>21</v>
      </c>
      <c r="E60" s="18" t="s">
        <v>146</v>
      </c>
      <c r="F60" s="13">
        <v>44866</v>
      </c>
      <c r="G60" s="13">
        <v>45047</v>
      </c>
      <c r="H60" s="14">
        <v>90000</v>
      </c>
      <c r="I60" s="14">
        <v>9753.1200000000008</v>
      </c>
      <c r="J60" s="14">
        <v>0</v>
      </c>
      <c r="K60" s="14">
        <f t="shared" si="80"/>
        <v>2583</v>
      </c>
      <c r="L60" s="14">
        <f t="shared" si="81"/>
        <v>6390</v>
      </c>
      <c r="M60" s="14">
        <v>748.08</v>
      </c>
      <c r="N60" s="14">
        <f t="shared" si="83"/>
        <v>2736</v>
      </c>
      <c r="O60" s="14">
        <f t="shared" si="84"/>
        <v>6381</v>
      </c>
      <c r="P60" s="14">
        <f t="shared" si="72"/>
        <v>18838.080000000002</v>
      </c>
      <c r="Q60" s="14">
        <v>2746</v>
      </c>
      <c r="R60" s="14">
        <f t="shared" si="74"/>
        <v>17818.12</v>
      </c>
      <c r="S60" s="14">
        <f t="shared" si="75"/>
        <v>13519.08</v>
      </c>
      <c r="T60" s="14">
        <f t="shared" si="76"/>
        <v>72181.88</v>
      </c>
    </row>
    <row r="61" spans="1:20" s="16" customFormat="1" ht="24.95" customHeight="1" x14ac:dyDescent="0.25">
      <c r="A61" s="9">
        <v>40</v>
      </c>
      <c r="B61" s="12" t="s">
        <v>311</v>
      </c>
      <c r="C61" s="8" t="s">
        <v>171</v>
      </c>
      <c r="D61" s="9" t="s">
        <v>21</v>
      </c>
      <c r="E61" s="18" t="s">
        <v>146</v>
      </c>
      <c r="F61" s="13">
        <v>44896</v>
      </c>
      <c r="G61" s="13">
        <v>45078</v>
      </c>
      <c r="H61" s="14">
        <v>55000</v>
      </c>
      <c r="I61" s="14">
        <v>2559.6799999999998</v>
      </c>
      <c r="J61" s="14">
        <v>0</v>
      </c>
      <c r="K61" s="14">
        <f t="shared" si="80"/>
        <v>1578.5</v>
      </c>
      <c r="L61" s="14">
        <f t="shared" si="81"/>
        <v>3905</v>
      </c>
      <c r="M61" s="14">
        <f t="shared" ref="M61" si="86">H61*1.15%</f>
        <v>632.5</v>
      </c>
      <c r="N61" s="14">
        <f t="shared" si="83"/>
        <v>1672</v>
      </c>
      <c r="O61" s="14">
        <f t="shared" si="84"/>
        <v>3899.5</v>
      </c>
      <c r="P61" s="14">
        <f t="shared" si="72"/>
        <v>11687.5</v>
      </c>
      <c r="Q61" s="14">
        <f>J61</f>
        <v>0</v>
      </c>
      <c r="R61" s="14">
        <f t="shared" si="74"/>
        <v>5810.18</v>
      </c>
      <c r="S61" s="14">
        <f t="shared" si="75"/>
        <v>8437</v>
      </c>
      <c r="T61" s="14">
        <f t="shared" si="76"/>
        <v>49189.82</v>
      </c>
    </row>
    <row r="62" spans="1:20" s="16" customFormat="1" ht="24.95" customHeight="1" x14ac:dyDescent="0.25">
      <c r="A62" s="9">
        <v>41</v>
      </c>
      <c r="B62" s="12" t="s">
        <v>319</v>
      </c>
      <c r="C62" s="8" t="s">
        <v>171</v>
      </c>
      <c r="D62" s="9" t="s">
        <v>21</v>
      </c>
      <c r="E62" s="18" t="s">
        <v>146</v>
      </c>
      <c r="F62" s="13">
        <v>44896</v>
      </c>
      <c r="G62" s="13">
        <v>45078</v>
      </c>
      <c r="H62" s="14">
        <v>55000</v>
      </c>
      <c r="I62" s="14">
        <v>2559.6799999999998</v>
      </c>
      <c r="J62" s="14">
        <v>0</v>
      </c>
      <c r="K62" s="14">
        <f t="shared" ref="K62" si="87">H62*2.87%</f>
        <v>1578.5</v>
      </c>
      <c r="L62" s="14">
        <f t="shared" ref="L62" si="88">H62*7.1%</f>
        <v>3905</v>
      </c>
      <c r="M62" s="14">
        <f t="shared" ref="M62" si="89">H62*1.15%</f>
        <v>632.5</v>
      </c>
      <c r="N62" s="14">
        <f t="shared" ref="N62" si="90">H62*3.04%</f>
        <v>1672</v>
      </c>
      <c r="O62" s="14">
        <f t="shared" ref="O62" si="91">H62*7.09%</f>
        <v>3899.5</v>
      </c>
      <c r="P62" s="14">
        <f t="shared" si="72"/>
        <v>11687.5</v>
      </c>
      <c r="Q62" s="14">
        <f>J62</f>
        <v>0</v>
      </c>
      <c r="R62" s="14">
        <f t="shared" si="74"/>
        <v>5810.18</v>
      </c>
      <c r="S62" s="14">
        <f t="shared" si="75"/>
        <v>8437</v>
      </c>
      <c r="T62" s="14">
        <f t="shared" si="76"/>
        <v>49189.82</v>
      </c>
    </row>
    <row r="63" spans="1:20" s="16" customFormat="1" ht="24.95" customHeight="1" x14ac:dyDescent="0.25">
      <c r="A63" s="9">
        <v>42</v>
      </c>
      <c r="B63" s="12" t="s">
        <v>323</v>
      </c>
      <c r="C63" s="8" t="s">
        <v>171</v>
      </c>
      <c r="D63" s="9" t="s">
        <v>21</v>
      </c>
      <c r="E63" s="18" t="s">
        <v>145</v>
      </c>
      <c r="F63" s="13">
        <v>44927</v>
      </c>
      <c r="G63" s="13">
        <v>45108</v>
      </c>
      <c r="H63" s="14">
        <v>55000</v>
      </c>
      <c r="I63" s="14">
        <v>2559.6799999999998</v>
      </c>
      <c r="J63" s="14">
        <v>0</v>
      </c>
      <c r="K63" s="14">
        <f t="shared" ref="K63:K64" si="92">H63*2.87%</f>
        <v>1578.5</v>
      </c>
      <c r="L63" s="14">
        <f t="shared" ref="L63:L64" si="93">H63*7.1%</f>
        <v>3905</v>
      </c>
      <c r="M63" s="14">
        <f t="shared" ref="M63:M64" si="94">H63*1.15%</f>
        <v>632.5</v>
      </c>
      <c r="N63" s="14">
        <f t="shared" ref="N63:N64" si="95">H63*3.04%</f>
        <v>1672</v>
      </c>
      <c r="O63" s="14">
        <f t="shared" ref="O63:O64" si="96">H63*7.09%</f>
        <v>3899.5</v>
      </c>
      <c r="P63" s="14">
        <f t="shared" si="72"/>
        <v>11687.5</v>
      </c>
      <c r="Q63" s="14">
        <f>J63</f>
        <v>0</v>
      </c>
      <c r="R63" s="14">
        <f t="shared" si="74"/>
        <v>5810.18</v>
      </c>
      <c r="S63" s="14">
        <f t="shared" si="75"/>
        <v>8437</v>
      </c>
      <c r="T63" s="14">
        <f t="shared" si="76"/>
        <v>49189.82</v>
      </c>
    </row>
    <row r="64" spans="1:20" s="16" customFormat="1" ht="24.95" customHeight="1" x14ac:dyDescent="0.25">
      <c r="A64" s="9">
        <v>43</v>
      </c>
      <c r="B64" s="12" t="s">
        <v>332</v>
      </c>
      <c r="C64" s="8" t="s">
        <v>171</v>
      </c>
      <c r="D64" s="9" t="s">
        <v>21</v>
      </c>
      <c r="E64" s="18" t="s">
        <v>146</v>
      </c>
      <c r="F64" s="13">
        <v>44915</v>
      </c>
      <c r="G64" s="13">
        <v>45097</v>
      </c>
      <c r="H64" s="14">
        <v>60000</v>
      </c>
      <c r="I64" s="14">
        <v>3486.68</v>
      </c>
      <c r="J64" s="14">
        <v>0</v>
      </c>
      <c r="K64" s="14">
        <f t="shared" si="92"/>
        <v>1722</v>
      </c>
      <c r="L64" s="14">
        <f t="shared" si="93"/>
        <v>4260</v>
      </c>
      <c r="M64" s="36">
        <f t="shared" si="94"/>
        <v>690</v>
      </c>
      <c r="N64" s="14">
        <f t="shared" si="95"/>
        <v>1824</v>
      </c>
      <c r="O64" s="14">
        <f t="shared" si="96"/>
        <v>4254</v>
      </c>
      <c r="P64" s="14">
        <f t="shared" ref="P64" si="97">K64+L64+M64+N64+O64</f>
        <v>12750</v>
      </c>
      <c r="Q64" s="14">
        <f t="shared" ref="Q64" si="98">J64</f>
        <v>0</v>
      </c>
      <c r="R64" s="14">
        <f t="shared" ref="R64" si="99">I64+K64+N64+Q64</f>
        <v>7032.68</v>
      </c>
      <c r="S64" s="14">
        <f t="shared" ref="S64" si="100">L64+M64+O64</f>
        <v>9204</v>
      </c>
      <c r="T64" s="14">
        <f t="shared" ref="T64" si="101">H64-R64</f>
        <v>52967.32</v>
      </c>
    </row>
    <row r="65" spans="1:20" s="16" customFormat="1" ht="24.95" customHeight="1" x14ac:dyDescent="0.25">
      <c r="A65" s="9">
        <v>44</v>
      </c>
      <c r="B65" s="12" t="s">
        <v>354</v>
      </c>
      <c r="C65" s="8" t="s">
        <v>30</v>
      </c>
      <c r="D65" s="9" t="s">
        <v>21</v>
      </c>
      <c r="E65" s="18" t="s">
        <v>145</v>
      </c>
      <c r="F65" s="13">
        <v>44958</v>
      </c>
      <c r="G65" s="13">
        <v>45139</v>
      </c>
      <c r="H65" s="14">
        <v>48000</v>
      </c>
      <c r="I65" s="14">
        <v>1571.73</v>
      </c>
      <c r="J65" s="14">
        <v>0</v>
      </c>
      <c r="K65" s="14">
        <v>1377.6</v>
      </c>
      <c r="L65" s="14">
        <v>3408</v>
      </c>
      <c r="M65" s="36">
        <f t="shared" ref="M65" si="102">H65*1.15%</f>
        <v>552</v>
      </c>
      <c r="N65" s="14">
        <v>1459.2</v>
      </c>
      <c r="O65" s="14">
        <f t="shared" ref="O65" si="103">H65*7.09%</f>
        <v>3403.2</v>
      </c>
      <c r="P65" s="14">
        <f t="shared" ref="P65" si="104">K65+L65+M65+N65+O65</f>
        <v>10200</v>
      </c>
      <c r="Q65" s="14">
        <f t="shared" ref="Q65" si="105">J65</f>
        <v>0</v>
      </c>
      <c r="R65" s="14">
        <f t="shared" ref="R65" si="106">I65+K65+N65+Q65</f>
        <v>4408.53</v>
      </c>
      <c r="S65" s="14">
        <f t="shared" ref="S65" si="107">L65+M65+O65</f>
        <v>7363.2</v>
      </c>
      <c r="T65" s="14">
        <f t="shared" ref="T65" si="108">H65-R65</f>
        <v>43591.47</v>
      </c>
    </row>
    <row r="66" spans="1:20" s="16" customFormat="1" ht="24.95" customHeight="1" x14ac:dyDescent="0.25">
      <c r="A66" s="9">
        <v>45</v>
      </c>
      <c r="B66" s="12" t="s">
        <v>366</v>
      </c>
      <c r="C66" s="8" t="s">
        <v>171</v>
      </c>
      <c r="D66" s="9" t="s">
        <v>21</v>
      </c>
      <c r="E66" s="18" t="s">
        <v>145</v>
      </c>
      <c r="F66" s="13">
        <v>44958</v>
      </c>
      <c r="G66" s="13">
        <v>45139</v>
      </c>
      <c r="H66" s="14">
        <v>80000</v>
      </c>
      <c r="I66" s="14">
        <v>7400.87</v>
      </c>
      <c r="J66" s="14">
        <v>0</v>
      </c>
      <c r="K66" s="14">
        <f>H66*2.87%</f>
        <v>2296</v>
      </c>
      <c r="L66" s="14">
        <f>H66*7.1%</f>
        <v>5680</v>
      </c>
      <c r="M66" s="14">
        <v>748.08</v>
      </c>
      <c r="N66" s="14">
        <f>H66*3.04%</f>
        <v>2432</v>
      </c>
      <c r="O66" s="14">
        <f>H66*7.09%</f>
        <v>5672</v>
      </c>
      <c r="P66" s="14">
        <f>K66+L66+M66+N66+O66</f>
        <v>16828.080000000002</v>
      </c>
      <c r="Q66" s="14">
        <v>0</v>
      </c>
      <c r="R66" s="14">
        <f>I66+K66+N66+Q66</f>
        <v>12128.87</v>
      </c>
      <c r="S66" s="14">
        <f>L66+M66+O66</f>
        <v>12100.08</v>
      </c>
      <c r="T66" s="14">
        <f>H66-R66</f>
        <v>67871.13</v>
      </c>
    </row>
    <row r="67" spans="1:20" s="16" customFormat="1" ht="24.95" customHeight="1" x14ac:dyDescent="0.25">
      <c r="A67" s="9">
        <v>46</v>
      </c>
      <c r="B67" s="12" t="s">
        <v>313</v>
      </c>
      <c r="C67" s="8" t="s">
        <v>171</v>
      </c>
      <c r="D67" s="9" t="s">
        <v>21</v>
      </c>
      <c r="E67" s="18" t="s">
        <v>146</v>
      </c>
      <c r="F67" s="13">
        <v>44896</v>
      </c>
      <c r="G67" s="13">
        <v>45078</v>
      </c>
      <c r="H67" s="14">
        <v>55000</v>
      </c>
      <c r="I67" s="14">
        <v>2559.6799999999998</v>
      </c>
      <c r="J67" s="14">
        <v>0</v>
      </c>
      <c r="K67" s="14">
        <f t="shared" si="80"/>
        <v>1578.5</v>
      </c>
      <c r="L67" s="14">
        <f t="shared" si="81"/>
        <v>3905</v>
      </c>
      <c r="M67" s="36">
        <f t="shared" ref="M67" si="109">H67*1.15%</f>
        <v>632.5</v>
      </c>
      <c r="N67" s="14">
        <f t="shared" si="83"/>
        <v>1672</v>
      </c>
      <c r="O67" s="14">
        <f t="shared" si="84"/>
        <v>3899.5</v>
      </c>
      <c r="P67" s="14">
        <f t="shared" si="72"/>
        <v>11687.5</v>
      </c>
      <c r="Q67" s="14">
        <f>J67</f>
        <v>0</v>
      </c>
      <c r="R67" s="14">
        <f t="shared" si="74"/>
        <v>5810.18</v>
      </c>
      <c r="S67" s="14">
        <f t="shared" si="75"/>
        <v>8437</v>
      </c>
      <c r="T67" s="14">
        <f t="shared" si="76"/>
        <v>49189.82</v>
      </c>
    </row>
    <row r="68" spans="1:20" s="59" customFormat="1" ht="24.95" customHeight="1" x14ac:dyDescent="0.3">
      <c r="A68" s="24" t="s">
        <v>31</v>
      </c>
      <c r="B68" s="10"/>
      <c r="C68" s="10"/>
      <c r="D68" s="10"/>
      <c r="E68" s="10"/>
      <c r="F68" s="23"/>
      <c r="G68" s="23"/>
      <c r="H68" s="10"/>
      <c r="I68" s="10"/>
      <c r="J68" s="10"/>
      <c r="K68" s="10"/>
      <c r="L68" s="10"/>
      <c r="M68" s="33"/>
      <c r="N68" s="10"/>
      <c r="O68" s="10"/>
      <c r="P68" s="10"/>
      <c r="Q68" s="10"/>
      <c r="R68" s="10"/>
      <c r="S68" s="10"/>
      <c r="T68" s="10"/>
    </row>
    <row r="69" spans="1:20" s="11" customFormat="1" ht="24.95" customHeight="1" x14ac:dyDescent="0.25">
      <c r="A69" s="9">
        <v>47</v>
      </c>
      <c r="B69" s="12" t="s">
        <v>283</v>
      </c>
      <c r="C69" s="8" t="s">
        <v>28</v>
      </c>
      <c r="D69" s="9" t="s">
        <v>21</v>
      </c>
      <c r="E69" s="18" t="s">
        <v>145</v>
      </c>
      <c r="F69" s="13">
        <v>44866</v>
      </c>
      <c r="G69" s="13">
        <v>45047</v>
      </c>
      <c r="H69" s="14">
        <v>110000</v>
      </c>
      <c r="I69" s="14">
        <v>14457.62</v>
      </c>
      <c r="J69" s="14">
        <v>0</v>
      </c>
      <c r="K69" s="14">
        <f t="shared" ref="K69" si="110">H69*2.87%</f>
        <v>3157</v>
      </c>
      <c r="L69" s="14">
        <f t="shared" ref="L69" si="111">H69*7.1%</f>
        <v>7810</v>
      </c>
      <c r="M69" s="15">
        <v>748.08</v>
      </c>
      <c r="N69" s="14">
        <f t="shared" ref="N69" si="112">H69*3.04%</f>
        <v>3344</v>
      </c>
      <c r="O69" s="14">
        <f t="shared" ref="O69" si="113">H69*7.09%</f>
        <v>7799</v>
      </c>
      <c r="P69" s="14">
        <f t="shared" ref="P69:P74" si="114">K69+L69+M69+N69+O69</f>
        <v>22858.080000000002</v>
      </c>
      <c r="Q69" s="14">
        <f t="shared" ref="Q69:Q74" si="115">J69</f>
        <v>0</v>
      </c>
      <c r="R69" s="14">
        <f t="shared" ref="R69:R74" si="116">I69+K69+N69+Q69</f>
        <v>20958.62</v>
      </c>
      <c r="S69" s="14">
        <f t="shared" ref="S69:S74" si="117">L69+M69+O69</f>
        <v>16357.08</v>
      </c>
      <c r="T69" s="14">
        <f t="shared" ref="T69:T74" si="118">H69-R69</f>
        <v>89041.38</v>
      </c>
    </row>
    <row r="70" spans="1:20" s="16" customFormat="1" ht="24.95" customHeight="1" x14ac:dyDescent="0.25">
      <c r="A70" s="9">
        <v>48</v>
      </c>
      <c r="B70" s="12" t="s">
        <v>130</v>
      </c>
      <c r="C70" s="8" t="s">
        <v>29</v>
      </c>
      <c r="D70" s="9" t="s">
        <v>21</v>
      </c>
      <c r="E70" s="18" t="s">
        <v>146</v>
      </c>
      <c r="F70" s="13">
        <v>44835</v>
      </c>
      <c r="G70" s="13">
        <v>45017</v>
      </c>
      <c r="H70" s="14">
        <v>50000</v>
      </c>
      <c r="I70" s="14">
        <v>1854</v>
      </c>
      <c r="J70" s="14">
        <v>0</v>
      </c>
      <c r="K70" s="14">
        <v>1435</v>
      </c>
      <c r="L70" s="14">
        <v>3550</v>
      </c>
      <c r="M70" s="36">
        <f t="shared" ref="M70:M74" si="119">H70*1.15%</f>
        <v>575</v>
      </c>
      <c r="N70" s="14">
        <v>1520</v>
      </c>
      <c r="O70" s="14">
        <f>H70*7.09%</f>
        <v>3545</v>
      </c>
      <c r="P70" s="14">
        <f t="shared" si="114"/>
        <v>10625</v>
      </c>
      <c r="Q70" s="14">
        <v>5546</v>
      </c>
      <c r="R70" s="14">
        <f t="shared" si="116"/>
        <v>10355</v>
      </c>
      <c r="S70" s="14">
        <f t="shared" si="117"/>
        <v>7670</v>
      </c>
      <c r="T70" s="14">
        <f t="shared" si="118"/>
        <v>39645</v>
      </c>
    </row>
    <row r="71" spans="1:20" s="16" customFormat="1" ht="24.95" customHeight="1" x14ac:dyDescent="0.25">
      <c r="A71" s="9">
        <v>49</v>
      </c>
      <c r="B71" s="12" t="s">
        <v>236</v>
      </c>
      <c r="C71" s="8" t="s">
        <v>171</v>
      </c>
      <c r="D71" s="9" t="s">
        <v>21</v>
      </c>
      <c r="E71" s="9" t="s">
        <v>145</v>
      </c>
      <c r="F71" s="13">
        <v>44951</v>
      </c>
      <c r="G71" s="13">
        <v>45132</v>
      </c>
      <c r="H71" s="14">
        <v>55000</v>
      </c>
      <c r="I71" s="14">
        <v>2559.6799999999998</v>
      </c>
      <c r="J71" s="14">
        <v>0</v>
      </c>
      <c r="K71" s="14">
        <f>H71*2.87%</f>
        <v>1578.5</v>
      </c>
      <c r="L71" s="14">
        <f>H71*7.1%</f>
        <v>3905</v>
      </c>
      <c r="M71" s="36">
        <f t="shared" si="119"/>
        <v>632.5</v>
      </c>
      <c r="N71" s="14">
        <f>H71*3.04%</f>
        <v>1672</v>
      </c>
      <c r="O71" s="14">
        <f>H71*7.09%</f>
        <v>3899.5</v>
      </c>
      <c r="P71" s="14">
        <f t="shared" si="114"/>
        <v>11687.5</v>
      </c>
      <c r="Q71" s="14">
        <f t="shared" si="115"/>
        <v>0</v>
      </c>
      <c r="R71" s="14">
        <f t="shared" si="116"/>
        <v>5810.18</v>
      </c>
      <c r="S71" s="14">
        <f t="shared" si="117"/>
        <v>8437</v>
      </c>
      <c r="T71" s="14">
        <f t="shared" si="118"/>
        <v>49189.82</v>
      </c>
    </row>
    <row r="72" spans="1:20" s="16" customFormat="1" ht="24.95" customHeight="1" x14ac:dyDescent="0.25">
      <c r="A72" s="9">
        <v>50</v>
      </c>
      <c r="B72" s="12" t="s">
        <v>282</v>
      </c>
      <c r="C72" s="8" t="s">
        <v>171</v>
      </c>
      <c r="D72" s="9" t="s">
        <v>21</v>
      </c>
      <c r="E72" s="9" t="s">
        <v>145</v>
      </c>
      <c r="F72" s="13">
        <v>44866</v>
      </c>
      <c r="G72" s="13">
        <v>45047</v>
      </c>
      <c r="H72" s="14">
        <v>55000</v>
      </c>
      <c r="I72" s="14">
        <v>2559.6799999999998</v>
      </c>
      <c r="J72" s="14">
        <v>0</v>
      </c>
      <c r="K72" s="14">
        <f t="shared" ref="K72" si="120">H72*2.87%</f>
        <v>1578.5</v>
      </c>
      <c r="L72" s="14">
        <f t="shared" ref="L72" si="121">H72*7.1%</f>
        <v>3905</v>
      </c>
      <c r="M72" s="36">
        <f t="shared" si="119"/>
        <v>632.5</v>
      </c>
      <c r="N72" s="14">
        <f t="shared" ref="N72" si="122">H72*3.04%</f>
        <v>1672</v>
      </c>
      <c r="O72" s="14">
        <f t="shared" ref="O72" si="123">H72*7.09%</f>
        <v>3899.5</v>
      </c>
      <c r="P72" s="14">
        <f t="shared" si="114"/>
        <v>11687.5</v>
      </c>
      <c r="Q72" s="14">
        <f t="shared" si="115"/>
        <v>0</v>
      </c>
      <c r="R72" s="14">
        <f t="shared" si="116"/>
        <v>5810.18</v>
      </c>
      <c r="S72" s="14">
        <f t="shared" si="117"/>
        <v>8437</v>
      </c>
      <c r="T72" s="14">
        <f t="shared" si="118"/>
        <v>49189.82</v>
      </c>
    </row>
    <row r="73" spans="1:20" s="16" customFormat="1" ht="24.95" customHeight="1" x14ac:dyDescent="0.25">
      <c r="A73" s="9">
        <v>51</v>
      </c>
      <c r="B73" s="12" t="s">
        <v>293</v>
      </c>
      <c r="C73" s="8" t="s">
        <v>171</v>
      </c>
      <c r="D73" s="9" t="s">
        <v>21</v>
      </c>
      <c r="E73" s="9" t="s">
        <v>145</v>
      </c>
      <c r="F73" s="13">
        <v>44866</v>
      </c>
      <c r="G73" s="13">
        <v>45047</v>
      </c>
      <c r="H73" s="14">
        <v>55000</v>
      </c>
      <c r="I73" s="14">
        <v>2559.6799999999998</v>
      </c>
      <c r="J73" s="14">
        <v>0</v>
      </c>
      <c r="K73" s="14">
        <f t="shared" ref="K73" si="124">H73*2.87%</f>
        <v>1578.5</v>
      </c>
      <c r="L73" s="14">
        <f t="shared" ref="L73" si="125">H73*7.1%</f>
        <v>3905</v>
      </c>
      <c r="M73" s="36">
        <f t="shared" si="119"/>
        <v>632.5</v>
      </c>
      <c r="N73" s="14">
        <f t="shared" ref="N73" si="126">H73*3.04%</f>
        <v>1672</v>
      </c>
      <c r="O73" s="14">
        <f t="shared" ref="O73" si="127">H73*7.09%</f>
        <v>3899.5</v>
      </c>
      <c r="P73" s="14">
        <f t="shared" si="114"/>
        <v>11687.5</v>
      </c>
      <c r="Q73" s="14">
        <f t="shared" si="115"/>
        <v>0</v>
      </c>
      <c r="R73" s="14">
        <f t="shared" si="116"/>
        <v>5810.18</v>
      </c>
      <c r="S73" s="14">
        <f t="shared" si="117"/>
        <v>8437</v>
      </c>
      <c r="T73" s="14">
        <f t="shared" si="118"/>
        <v>49189.82</v>
      </c>
    </row>
    <row r="74" spans="1:20" s="16" customFormat="1" ht="24.95" customHeight="1" x14ac:dyDescent="0.25">
      <c r="A74" s="9">
        <v>52</v>
      </c>
      <c r="B74" s="12" t="s">
        <v>227</v>
      </c>
      <c r="C74" s="8" t="s">
        <v>171</v>
      </c>
      <c r="D74" s="9" t="s">
        <v>21</v>
      </c>
      <c r="E74" s="9" t="s">
        <v>146</v>
      </c>
      <c r="F74" s="13">
        <v>44951</v>
      </c>
      <c r="G74" s="13">
        <v>45132</v>
      </c>
      <c r="H74" s="14">
        <v>55000</v>
      </c>
      <c r="I74" s="14">
        <v>2559.6799999999998</v>
      </c>
      <c r="J74" s="14">
        <v>0</v>
      </c>
      <c r="K74" s="14">
        <f>H74*2.87%</f>
        <v>1578.5</v>
      </c>
      <c r="L74" s="14">
        <f>H74*7.1%</f>
        <v>3905</v>
      </c>
      <c r="M74" s="36">
        <f t="shared" si="119"/>
        <v>632.5</v>
      </c>
      <c r="N74" s="14">
        <f>H74*3.04%</f>
        <v>1672</v>
      </c>
      <c r="O74" s="14">
        <f>H74*7.09%</f>
        <v>3899.5</v>
      </c>
      <c r="P74" s="14">
        <f t="shared" si="114"/>
        <v>11687.5</v>
      </c>
      <c r="Q74" s="14">
        <f t="shared" si="115"/>
        <v>0</v>
      </c>
      <c r="R74" s="14">
        <f t="shared" si="116"/>
        <v>5810.18</v>
      </c>
      <c r="S74" s="14">
        <f t="shared" si="117"/>
        <v>8437</v>
      </c>
      <c r="T74" s="14">
        <f t="shared" si="118"/>
        <v>49189.82</v>
      </c>
    </row>
    <row r="75" spans="1:20" s="59" customFormat="1" ht="24.95" customHeight="1" x14ac:dyDescent="0.3">
      <c r="A75" s="38" t="s">
        <v>370</v>
      </c>
      <c r="B75" s="10"/>
      <c r="C75" s="10"/>
      <c r="D75" s="10"/>
      <c r="E75" s="10"/>
      <c r="F75" s="23"/>
      <c r="G75" s="23"/>
      <c r="H75" s="10"/>
      <c r="I75" s="10"/>
      <c r="J75" s="10"/>
      <c r="K75" s="10"/>
      <c r="L75" s="10"/>
      <c r="M75" s="33"/>
      <c r="N75" s="10"/>
      <c r="O75" s="10"/>
      <c r="P75" s="10"/>
      <c r="Q75" s="10"/>
      <c r="R75" s="10"/>
      <c r="S75" s="10"/>
      <c r="T75" s="10"/>
    </row>
    <row r="76" spans="1:20" s="16" customFormat="1" ht="24.95" customHeight="1" x14ac:dyDescent="0.25">
      <c r="A76" s="9">
        <v>53</v>
      </c>
      <c r="B76" s="12" t="s">
        <v>122</v>
      </c>
      <c r="C76" s="8" t="s">
        <v>29</v>
      </c>
      <c r="D76" s="9" t="s">
        <v>21</v>
      </c>
      <c r="E76" s="18" t="s">
        <v>146</v>
      </c>
      <c r="F76" s="13">
        <v>44805</v>
      </c>
      <c r="G76" s="13">
        <v>44986</v>
      </c>
      <c r="H76" s="14">
        <v>50000</v>
      </c>
      <c r="I76" s="14">
        <v>1854</v>
      </c>
      <c r="J76" s="14">
        <v>0</v>
      </c>
      <c r="K76" s="14">
        <v>1435</v>
      </c>
      <c r="L76" s="14">
        <v>3550</v>
      </c>
      <c r="M76" s="36">
        <f t="shared" ref="M76:M82" si="128">H76*1.15%</f>
        <v>575</v>
      </c>
      <c r="N76" s="14">
        <v>1520</v>
      </c>
      <c r="O76" s="14">
        <f t="shared" ref="O76:O80" si="129">H76*7.09%</f>
        <v>3545</v>
      </c>
      <c r="P76" s="14">
        <f t="shared" ref="P76:P82" si="130">K76+L76+M76+N76+O76</f>
        <v>10625</v>
      </c>
      <c r="Q76" s="14">
        <v>10046</v>
      </c>
      <c r="R76" s="14">
        <f t="shared" ref="R76:R82" si="131">I76+K76+N76+Q76</f>
        <v>14855</v>
      </c>
      <c r="S76" s="14">
        <f t="shared" ref="S76:S82" si="132">L76+M76+O76</f>
        <v>7670</v>
      </c>
      <c r="T76" s="14">
        <f t="shared" ref="T76:T82" si="133">H76-R76</f>
        <v>35145</v>
      </c>
    </row>
    <row r="77" spans="1:20" s="16" customFormat="1" ht="24.95" customHeight="1" x14ac:dyDescent="0.25">
      <c r="A77" s="9">
        <v>54</v>
      </c>
      <c r="B77" s="12" t="s">
        <v>212</v>
      </c>
      <c r="C77" s="8" t="s">
        <v>171</v>
      </c>
      <c r="D77" s="9" t="s">
        <v>21</v>
      </c>
      <c r="E77" s="9" t="s">
        <v>146</v>
      </c>
      <c r="F77" s="13">
        <v>44835</v>
      </c>
      <c r="G77" s="13">
        <v>45017</v>
      </c>
      <c r="H77" s="14">
        <v>50000</v>
      </c>
      <c r="I77" s="14">
        <v>1854</v>
      </c>
      <c r="J77" s="14">
        <v>0</v>
      </c>
      <c r="K77" s="14">
        <v>1435</v>
      </c>
      <c r="L77" s="14">
        <v>3550</v>
      </c>
      <c r="M77" s="36">
        <f t="shared" si="128"/>
        <v>575</v>
      </c>
      <c r="N77" s="14">
        <v>1520</v>
      </c>
      <c r="O77" s="14">
        <f t="shared" si="129"/>
        <v>3545</v>
      </c>
      <c r="P77" s="14">
        <f t="shared" si="130"/>
        <v>10625</v>
      </c>
      <c r="Q77" s="14">
        <v>10046</v>
      </c>
      <c r="R77" s="14">
        <f t="shared" si="131"/>
        <v>14855</v>
      </c>
      <c r="S77" s="14">
        <f t="shared" si="132"/>
        <v>7670</v>
      </c>
      <c r="T77" s="14">
        <f t="shared" si="133"/>
        <v>35145</v>
      </c>
    </row>
    <row r="78" spans="1:20" s="16" customFormat="1" ht="24.95" customHeight="1" x14ac:dyDescent="0.25">
      <c r="A78" s="9">
        <v>55</v>
      </c>
      <c r="B78" s="12" t="s">
        <v>214</v>
      </c>
      <c r="C78" s="8" t="s">
        <v>30</v>
      </c>
      <c r="D78" s="9" t="s">
        <v>21</v>
      </c>
      <c r="E78" s="9" t="s">
        <v>146</v>
      </c>
      <c r="F78" s="13">
        <v>44951</v>
      </c>
      <c r="G78" s="13">
        <v>45132</v>
      </c>
      <c r="H78" s="14">
        <v>45000</v>
      </c>
      <c r="I78" s="14">
        <v>1148.33</v>
      </c>
      <c r="J78" s="14">
        <v>0</v>
      </c>
      <c r="K78" s="14">
        <f>H78*2.87%</f>
        <v>1291.5</v>
      </c>
      <c r="L78" s="14">
        <f>H78*7.1%</f>
        <v>3195</v>
      </c>
      <c r="M78" s="36">
        <f t="shared" si="128"/>
        <v>517.5</v>
      </c>
      <c r="N78" s="14">
        <f>H78*3.04%</f>
        <v>1368</v>
      </c>
      <c r="O78" s="14">
        <f t="shared" si="129"/>
        <v>3190.5</v>
      </c>
      <c r="P78" s="14">
        <f t="shared" si="130"/>
        <v>9562.5</v>
      </c>
      <c r="Q78" s="14">
        <f t="shared" ref="Q78:Q81" si="134">J78</f>
        <v>0</v>
      </c>
      <c r="R78" s="14">
        <f t="shared" si="131"/>
        <v>3807.83</v>
      </c>
      <c r="S78" s="14">
        <f t="shared" si="132"/>
        <v>6903</v>
      </c>
      <c r="T78" s="14">
        <f t="shared" si="133"/>
        <v>41192.17</v>
      </c>
    </row>
    <row r="79" spans="1:20" s="16" customFormat="1" ht="24.95" customHeight="1" x14ac:dyDescent="0.25">
      <c r="A79" s="9">
        <v>56</v>
      </c>
      <c r="B79" s="12" t="s">
        <v>217</v>
      </c>
      <c r="C79" s="8" t="s">
        <v>171</v>
      </c>
      <c r="D79" s="9" t="s">
        <v>21</v>
      </c>
      <c r="E79" s="9" t="s">
        <v>146</v>
      </c>
      <c r="F79" s="13">
        <v>44951</v>
      </c>
      <c r="G79" s="13">
        <v>45132</v>
      </c>
      <c r="H79" s="14">
        <v>55000</v>
      </c>
      <c r="I79" s="14">
        <v>2559.6799999999998</v>
      </c>
      <c r="J79" s="14">
        <v>0</v>
      </c>
      <c r="K79" s="14">
        <f>H79*2.87%</f>
        <v>1578.5</v>
      </c>
      <c r="L79" s="14">
        <f>H79*7.1%</f>
        <v>3905</v>
      </c>
      <c r="M79" s="36">
        <f t="shared" si="128"/>
        <v>632.5</v>
      </c>
      <c r="N79" s="14">
        <f>H79*3.04%</f>
        <v>1672</v>
      </c>
      <c r="O79" s="14">
        <f t="shared" si="129"/>
        <v>3899.5</v>
      </c>
      <c r="P79" s="14">
        <f t="shared" si="130"/>
        <v>11687.5</v>
      </c>
      <c r="Q79" s="14">
        <f t="shared" si="134"/>
        <v>0</v>
      </c>
      <c r="R79" s="14">
        <f t="shared" si="131"/>
        <v>5810.18</v>
      </c>
      <c r="S79" s="14">
        <f t="shared" si="132"/>
        <v>8437</v>
      </c>
      <c r="T79" s="14">
        <f t="shared" si="133"/>
        <v>49189.82</v>
      </c>
    </row>
    <row r="80" spans="1:20" s="16" customFormat="1" ht="24.95" customHeight="1" x14ac:dyDescent="0.25">
      <c r="A80" s="9">
        <v>57</v>
      </c>
      <c r="B80" s="12" t="s">
        <v>230</v>
      </c>
      <c r="C80" s="8" t="s">
        <v>171</v>
      </c>
      <c r="D80" s="9" t="s">
        <v>21</v>
      </c>
      <c r="E80" s="9" t="s">
        <v>146</v>
      </c>
      <c r="F80" s="13">
        <v>44951</v>
      </c>
      <c r="G80" s="13">
        <v>45132</v>
      </c>
      <c r="H80" s="14">
        <v>60000</v>
      </c>
      <c r="I80" s="14">
        <v>3486.68</v>
      </c>
      <c r="J80" s="14">
        <v>0</v>
      </c>
      <c r="K80" s="14">
        <f>H80*2.87%</f>
        <v>1722</v>
      </c>
      <c r="L80" s="14">
        <f>H80*7.1%</f>
        <v>4260</v>
      </c>
      <c r="M80" s="36">
        <f t="shared" si="128"/>
        <v>690</v>
      </c>
      <c r="N80" s="14">
        <f>H80*3.04%</f>
        <v>1824</v>
      </c>
      <c r="O80" s="14">
        <f t="shared" si="129"/>
        <v>4254</v>
      </c>
      <c r="P80" s="14">
        <f t="shared" si="130"/>
        <v>12750</v>
      </c>
      <c r="Q80" s="14">
        <f t="shared" si="134"/>
        <v>0</v>
      </c>
      <c r="R80" s="14">
        <f t="shared" si="131"/>
        <v>7032.68</v>
      </c>
      <c r="S80" s="14">
        <f t="shared" si="132"/>
        <v>9204</v>
      </c>
      <c r="T80" s="14">
        <f t="shared" si="133"/>
        <v>52967.32</v>
      </c>
    </row>
    <row r="81" spans="1:20" s="16" customFormat="1" ht="24.95" customHeight="1" x14ac:dyDescent="0.25">
      <c r="A81" s="9">
        <v>58</v>
      </c>
      <c r="B81" s="12" t="s">
        <v>259</v>
      </c>
      <c r="C81" s="8" t="s">
        <v>171</v>
      </c>
      <c r="D81" s="9" t="s">
        <v>21</v>
      </c>
      <c r="E81" s="9" t="s">
        <v>145</v>
      </c>
      <c r="F81" s="13">
        <v>44805</v>
      </c>
      <c r="G81" s="13">
        <v>44986</v>
      </c>
      <c r="H81" s="14">
        <v>55000</v>
      </c>
      <c r="I81" s="14">
        <v>2559.6799999999998</v>
      </c>
      <c r="J81" s="14">
        <v>0</v>
      </c>
      <c r="K81" s="14">
        <f t="shared" ref="K81" si="135">H81*2.87%</f>
        <v>1578.5</v>
      </c>
      <c r="L81" s="14">
        <f t="shared" ref="L81" si="136">H81*7.1%</f>
        <v>3905</v>
      </c>
      <c r="M81" s="36">
        <f t="shared" si="128"/>
        <v>632.5</v>
      </c>
      <c r="N81" s="14">
        <f t="shared" ref="N81" si="137">H81*3.04%</f>
        <v>1672</v>
      </c>
      <c r="O81" s="14">
        <f t="shared" ref="O81" si="138">H81*7.09%</f>
        <v>3899.5</v>
      </c>
      <c r="P81" s="14">
        <f t="shared" si="130"/>
        <v>11687.5</v>
      </c>
      <c r="Q81" s="14">
        <f t="shared" si="134"/>
        <v>0</v>
      </c>
      <c r="R81" s="14">
        <f t="shared" si="131"/>
        <v>5810.18</v>
      </c>
      <c r="S81" s="14">
        <f t="shared" si="132"/>
        <v>8437</v>
      </c>
      <c r="T81" s="14">
        <f t="shared" si="133"/>
        <v>49189.82</v>
      </c>
    </row>
    <row r="82" spans="1:20" s="16" customFormat="1" ht="24.95" customHeight="1" x14ac:dyDescent="0.25">
      <c r="A82" s="9">
        <v>59</v>
      </c>
      <c r="B82" s="12" t="s">
        <v>163</v>
      </c>
      <c r="C82" s="8" t="s">
        <v>171</v>
      </c>
      <c r="D82" s="9" t="s">
        <v>21</v>
      </c>
      <c r="E82" s="18" t="s">
        <v>146</v>
      </c>
      <c r="F82" s="13">
        <v>44927</v>
      </c>
      <c r="G82" s="13">
        <v>45108</v>
      </c>
      <c r="H82" s="14">
        <v>60000</v>
      </c>
      <c r="I82" s="14">
        <v>3486.68</v>
      </c>
      <c r="J82" s="14">
        <v>0</v>
      </c>
      <c r="K82" s="14">
        <v>1722</v>
      </c>
      <c r="L82" s="14">
        <v>4260</v>
      </c>
      <c r="M82" s="36">
        <f t="shared" si="128"/>
        <v>690</v>
      </c>
      <c r="N82" s="14">
        <v>1824</v>
      </c>
      <c r="O82" s="14">
        <f>H82*7.09%</f>
        <v>4254</v>
      </c>
      <c r="P82" s="14">
        <f t="shared" si="130"/>
        <v>12750</v>
      </c>
      <c r="Q82" s="14">
        <v>0</v>
      </c>
      <c r="R82" s="14">
        <f t="shared" si="131"/>
        <v>7032.68</v>
      </c>
      <c r="S82" s="14">
        <f t="shared" si="132"/>
        <v>9204</v>
      </c>
      <c r="T82" s="14">
        <f t="shared" si="133"/>
        <v>52967.32</v>
      </c>
    </row>
    <row r="83" spans="1:20" s="59" customFormat="1" ht="24.95" customHeight="1" x14ac:dyDescent="0.3">
      <c r="A83" s="38" t="s">
        <v>410</v>
      </c>
      <c r="B83" s="10"/>
      <c r="C83" s="10"/>
      <c r="D83" s="10"/>
      <c r="E83" s="10"/>
      <c r="F83" s="23"/>
      <c r="G83" s="23"/>
      <c r="H83" s="10"/>
      <c r="I83" s="10"/>
      <c r="J83" s="10"/>
      <c r="K83" s="10"/>
      <c r="L83" s="10"/>
      <c r="M83" s="33"/>
      <c r="N83" s="10"/>
      <c r="O83" s="10"/>
      <c r="P83" s="10"/>
      <c r="Q83" s="10"/>
      <c r="R83" s="10"/>
      <c r="S83" s="10"/>
      <c r="T83" s="10"/>
    </row>
    <row r="84" spans="1:20" s="16" customFormat="1" ht="24.95" customHeight="1" x14ac:dyDescent="0.25">
      <c r="A84" s="9">
        <v>60</v>
      </c>
      <c r="B84" s="12" t="s">
        <v>218</v>
      </c>
      <c r="C84" s="21" t="s">
        <v>116</v>
      </c>
      <c r="D84" s="9" t="s">
        <v>21</v>
      </c>
      <c r="E84" s="9" t="s">
        <v>146</v>
      </c>
      <c r="F84" s="13">
        <v>44929</v>
      </c>
      <c r="G84" s="13">
        <v>45110</v>
      </c>
      <c r="H84" s="15">
        <v>170000</v>
      </c>
      <c r="I84" s="15">
        <v>28627.17</v>
      </c>
      <c r="J84" s="15">
        <v>0</v>
      </c>
      <c r="K84" s="15">
        <v>4879</v>
      </c>
      <c r="L84" s="14">
        <v>12070</v>
      </c>
      <c r="M84" s="15">
        <v>748.08</v>
      </c>
      <c r="N84" s="15">
        <v>4943.8</v>
      </c>
      <c r="O84" s="15">
        <v>11530.11</v>
      </c>
      <c r="P84" s="14">
        <f>K84+L84+M84+N84+O84</f>
        <v>34170.99</v>
      </c>
      <c r="Q84" s="14">
        <v>24871.93</v>
      </c>
      <c r="R84" s="14">
        <f>I84+K84+N84+Q84</f>
        <v>63321.9</v>
      </c>
      <c r="S84" s="14">
        <f>L84+M84+O84</f>
        <v>24348.19</v>
      </c>
      <c r="T84" s="14">
        <f>H84-R84</f>
        <v>106678.1</v>
      </c>
    </row>
    <row r="85" spans="1:20" s="16" customFormat="1" ht="24.95" customHeight="1" x14ac:dyDescent="0.25">
      <c r="A85" s="9">
        <v>61</v>
      </c>
      <c r="B85" s="12" t="s">
        <v>33</v>
      </c>
      <c r="C85" s="8" t="s">
        <v>32</v>
      </c>
      <c r="D85" s="9" t="s">
        <v>21</v>
      </c>
      <c r="E85" s="18" t="s">
        <v>146</v>
      </c>
      <c r="F85" s="13">
        <v>44811</v>
      </c>
      <c r="G85" s="13">
        <v>44992</v>
      </c>
      <c r="H85" s="14">
        <v>90000</v>
      </c>
      <c r="I85" s="14">
        <v>9753.1200000000008</v>
      </c>
      <c r="J85" s="14">
        <v>0</v>
      </c>
      <c r="K85" s="14">
        <f>H85*2.87%</f>
        <v>2583</v>
      </c>
      <c r="L85" s="14">
        <f>H85*7.1%</f>
        <v>6390</v>
      </c>
      <c r="M85" s="15">
        <v>748.08</v>
      </c>
      <c r="N85" s="14">
        <f>H85*3.04%</f>
        <v>2736</v>
      </c>
      <c r="O85" s="14">
        <f>H85*7.09%</f>
        <v>6381</v>
      </c>
      <c r="P85" s="14">
        <f>K85+L85+M85+N85+O85</f>
        <v>18838.080000000002</v>
      </c>
      <c r="Q85" s="14">
        <v>8146</v>
      </c>
      <c r="R85" s="14">
        <f>I85+K85+N85+Q85</f>
        <v>23218.12</v>
      </c>
      <c r="S85" s="14">
        <f>L85+M85+O85</f>
        <v>13519.08</v>
      </c>
      <c r="T85" s="14">
        <f>H85-R85</f>
        <v>66781.88</v>
      </c>
    </row>
    <row r="86" spans="1:20" s="16" customFormat="1" ht="24.95" customHeight="1" x14ac:dyDescent="0.25">
      <c r="A86" s="9">
        <v>62</v>
      </c>
      <c r="B86" s="12" t="s">
        <v>304</v>
      </c>
      <c r="C86" s="8" t="s">
        <v>32</v>
      </c>
      <c r="D86" s="9" t="s">
        <v>21</v>
      </c>
      <c r="E86" s="9" t="s">
        <v>145</v>
      </c>
      <c r="F86" s="13">
        <v>44876</v>
      </c>
      <c r="G86" s="13">
        <v>45057</v>
      </c>
      <c r="H86" s="14">
        <v>55000</v>
      </c>
      <c r="I86" s="14">
        <v>2559.6799999999998</v>
      </c>
      <c r="J86" s="14">
        <v>0</v>
      </c>
      <c r="K86" s="14">
        <f>H86*2.87%</f>
        <v>1578.5</v>
      </c>
      <c r="L86" s="14">
        <f>H86*7.1%</f>
        <v>3905</v>
      </c>
      <c r="M86" s="36">
        <f t="shared" ref="M86" si="139">H86*1.15%</f>
        <v>632.5</v>
      </c>
      <c r="N86" s="14">
        <f>H86*3.04%</f>
        <v>1672</v>
      </c>
      <c r="O86" s="14">
        <f>H86*7.09%</f>
        <v>3899.5</v>
      </c>
      <c r="P86" s="14">
        <f>K86+L86+M86+N86+O86</f>
        <v>11687.5</v>
      </c>
      <c r="Q86" s="14">
        <f>J86</f>
        <v>0</v>
      </c>
      <c r="R86" s="14">
        <f>I86+K86+N86+Q86</f>
        <v>5810.18</v>
      </c>
      <c r="S86" s="14">
        <f>L86+M86+O86</f>
        <v>8437</v>
      </c>
      <c r="T86" s="14">
        <f>H86-R86</f>
        <v>49189.82</v>
      </c>
    </row>
    <row r="87" spans="1:20" s="16" customFormat="1" ht="24.95" customHeight="1" x14ac:dyDescent="0.25">
      <c r="A87" s="9">
        <v>63</v>
      </c>
      <c r="B87" s="12" t="s">
        <v>173</v>
      </c>
      <c r="C87" s="8" t="s">
        <v>32</v>
      </c>
      <c r="D87" s="9" t="s">
        <v>21</v>
      </c>
      <c r="E87" s="18" t="s">
        <v>146</v>
      </c>
      <c r="F87" s="13">
        <v>44958</v>
      </c>
      <c r="G87" s="13">
        <v>45139</v>
      </c>
      <c r="H87" s="14">
        <v>65000</v>
      </c>
      <c r="I87" s="14">
        <v>4125.09</v>
      </c>
      <c r="J87" s="14">
        <v>0</v>
      </c>
      <c r="K87" s="14">
        <f t="shared" ref="K87" si="140">H87*2.87%</f>
        <v>1865.5</v>
      </c>
      <c r="L87" s="14">
        <f t="shared" ref="L87" si="141">H87*7.1%</f>
        <v>4615</v>
      </c>
      <c r="M87" s="14">
        <f>H87*1.15%</f>
        <v>747.5</v>
      </c>
      <c r="N87" s="14">
        <f t="shared" ref="N87" si="142">H87*3.04%</f>
        <v>1976</v>
      </c>
      <c r="O87" s="14">
        <f t="shared" ref="O87" si="143">H87*7.09%</f>
        <v>4608.5</v>
      </c>
      <c r="P87" s="14">
        <f t="shared" ref="P87" si="144">K87+L87+M87+N87+O87</f>
        <v>13812.5</v>
      </c>
      <c r="Q87" s="14">
        <v>16865.95</v>
      </c>
      <c r="R87" s="14">
        <f>I87+K87+N87+Q87</f>
        <v>24832.54</v>
      </c>
      <c r="S87" s="14">
        <f t="shared" ref="S87" si="145">L87+M87+O87</f>
        <v>9971</v>
      </c>
      <c r="T87" s="14">
        <f>H87-R87</f>
        <v>40167.46</v>
      </c>
    </row>
    <row r="88" spans="1:20" s="60" customFormat="1" ht="24.95" customHeight="1" x14ac:dyDescent="0.25">
      <c r="A88" s="38" t="s">
        <v>360</v>
      </c>
      <c r="B88" s="28"/>
      <c r="C88" s="29"/>
      <c r="D88" s="30"/>
      <c r="E88" s="31"/>
      <c r="F88" s="32"/>
      <c r="G88" s="32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</row>
    <row r="89" spans="1:20" s="16" customFormat="1" ht="24.95" customHeight="1" x14ac:dyDescent="0.25">
      <c r="A89" s="34">
        <v>64</v>
      </c>
      <c r="B89" s="12" t="s">
        <v>238</v>
      </c>
      <c r="C89" s="8" t="s">
        <v>32</v>
      </c>
      <c r="D89" s="9" t="s">
        <v>21</v>
      </c>
      <c r="E89" s="18" t="s">
        <v>145</v>
      </c>
      <c r="F89" s="13">
        <v>44805</v>
      </c>
      <c r="G89" s="13">
        <v>44986</v>
      </c>
      <c r="H89" s="14">
        <v>60000</v>
      </c>
      <c r="I89" s="14">
        <v>3486.68</v>
      </c>
      <c r="J89" s="14">
        <v>0</v>
      </c>
      <c r="K89" s="14">
        <f>H89*2.87%</f>
        <v>1722</v>
      </c>
      <c r="L89" s="14">
        <f>H89*7.1%</f>
        <v>4260</v>
      </c>
      <c r="M89" s="36">
        <f>H89*1.15%</f>
        <v>690</v>
      </c>
      <c r="N89" s="14">
        <f>H89*3.04%</f>
        <v>1824</v>
      </c>
      <c r="O89" s="14">
        <f>H89*7.09%</f>
        <v>4254</v>
      </c>
      <c r="P89" s="14">
        <f>K89+L89+M89+N89+O89</f>
        <v>12750</v>
      </c>
      <c r="Q89" s="14">
        <v>6046</v>
      </c>
      <c r="R89" s="14">
        <f>I89+K89+N89+Q89</f>
        <v>13078.68</v>
      </c>
      <c r="S89" s="14">
        <f>L89+M89+O89</f>
        <v>9204</v>
      </c>
      <c r="T89" s="14">
        <f>H89-R89</f>
        <v>46921.32</v>
      </c>
    </row>
    <row r="90" spans="1:20" s="16" customFormat="1" ht="24.95" customHeight="1" x14ac:dyDescent="0.25">
      <c r="A90" s="34">
        <v>65</v>
      </c>
      <c r="B90" s="12" t="s">
        <v>478</v>
      </c>
      <c r="C90" s="8" t="s">
        <v>32</v>
      </c>
      <c r="D90" s="9" t="s">
        <v>21</v>
      </c>
      <c r="E90" s="18" t="s">
        <v>146</v>
      </c>
      <c r="F90" s="13">
        <v>44927</v>
      </c>
      <c r="G90" s="13">
        <v>45108</v>
      </c>
      <c r="H90" s="14">
        <v>65000</v>
      </c>
      <c r="I90" s="14">
        <v>4427.58</v>
      </c>
      <c r="J90" s="14">
        <v>0</v>
      </c>
      <c r="K90" s="14">
        <v>1865.5</v>
      </c>
      <c r="L90" s="14">
        <v>4615</v>
      </c>
      <c r="M90" s="36">
        <f>H90*1.15%</f>
        <v>747.5</v>
      </c>
      <c r="N90" s="14">
        <v>1976</v>
      </c>
      <c r="O90" s="14">
        <f>H90*7.09%</f>
        <v>4608.5</v>
      </c>
      <c r="P90" s="14">
        <f t="shared" ref="P90" si="146">K90+L90+M90+N90+O90</f>
        <v>13812.5</v>
      </c>
      <c r="Q90" s="14">
        <v>0</v>
      </c>
      <c r="R90" s="14">
        <f t="shared" ref="R90" si="147">I90+K90+N90+Q90</f>
        <v>8269.08</v>
      </c>
      <c r="S90" s="14">
        <f t="shared" ref="S90" si="148">L90+M90+O90</f>
        <v>9971</v>
      </c>
      <c r="T90" s="14">
        <f t="shared" ref="T90" si="149">H90-R90</f>
        <v>56730.92</v>
      </c>
    </row>
    <row r="91" spans="1:20" s="16" customFormat="1" ht="24.95" customHeight="1" x14ac:dyDescent="0.25">
      <c r="A91" s="34">
        <v>66</v>
      </c>
      <c r="B91" s="12" t="s">
        <v>462</v>
      </c>
      <c r="C91" s="8" t="s">
        <v>38</v>
      </c>
      <c r="D91" s="9" t="s">
        <v>21</v>
      </c>
      <c r="E91" s="18" t="s">
        <v>145</v>
      </c>
      <c r="F91" s="53">
        <v>44866</v>
      </c>
      <c r="G91" s="53">
        <v>45047</v>
      </c>
      <c r="H91" s="14">
        <v>55000</v>
      </c>
      <c r="I91" s="14">
        <v>2559.6799999999998</v>
      </c>
      <c r="J91" s="14">
        <v>0</v>
      </c>
      <c r="K91" s="14">
        <f>H91*2.87%</f>
        <v>1578.5</v>
      </c>
      <c r="L91" s="14">
        <f>H91*7.1%</f>
        <v>3905</v>
      </c>
      <c r="M91" s="36">
        <f t="shared" ref="M91" si="150">H91*1.15%</f>
        <v>632.5</v>
      </c>
      <c r="N91" s="14">
        <f>H91*3.04%</f>
        <v>1672</v>
      </c>
      <c r="O91" s="14">
        <f>H91*7.09%</f>
        <v>3899.5</v>
      </c>
      <c r="P91" s="14">
        <f>K91+L91+M91+N91+O91</f>
        <v>11687.5</v>
      </c>
      <c r="Q91" s="14">
        <f>J91</f>
        <v>0</v>
      </c>
      <c r="R91" s="14">
        <f>I91+K91+N91+Q91</f>
        <v>5810.18</v>
      </c>
      <c r="S91" s="14">
        <f>L91+M91+O91</f>
        <v>8437</v>
      </c>
      <c r="T91" s="14">
        <f>H91-R91</f>
        <v>49189.82</v>
      </c>
    </row>
    <row r="92" spans="1:20" s="59" customFormat="1" ht="24.95" customHeight="1" x14ac:dyDescent="0.3">
      <c r="A92" s="24" t="s">
        <v>190</v>
      </c>
      <c r="B92" s="10"/>
      <c r="C92" s="10"/>
      <c r="D92" s="10"/>
      <c r="E92" s="10"/>
      <c r="F92" s="23"/>
      <c r="G92" s="23"/>
      <c r="H92" s="10"/>
      <c r="I92" s="10"/>
      <c r="J92" s="10"/>
      <c r="K92" s="10"/>
      <c r="L92" s="10"/>
      <c r="M92" s="33"/>
      <c r="N92" s="10"/>
      <c r="O92" s="10"/>
      <c r="P92" s="10"/>
      <c r="Q92" s="10"/>
      <c r="R92" s="10"/>
      <c r="S92" s="10"/>
      <c r="T92" s="10"/>
    </row>
    <row r="93" spans="1:20" s="16" customFormat="1" ht="24.95" customHeight="1" x14ac:dyDescent="0.25">
      <c r="A93" s="9">
        <v>67</v>
      </c>
      <c r="B93" s="12" t="s">
        <v>165</v>
      </c>
      <c r="C93" s="8" t="s">
        <v>32</v>
      </c>
      <c r="D93" s="9" t="s">
        <v>21</v>
      </c>
      <c r="E93" s="18" t="s">
        <v>146</v>
      </c>
      <c r="F93" s="13">
        <v>44927</v>
      </c>
      <c r="G93" s="13">
        <v>45108</v>
      </c>
      <c r="H93" s="14">
        <v>70000</v>
      </c>
      <c r="I93" s="14">
        <v>5368.48</v>
      </c>
      <c r="J93" s="14">
        <v>0</v>
      </c>
      <c r="K93" s="14">
        <f t="shared" ref="K93" si="151">H93*2.87%</f>
        <v>2009</v>
      </c>
      <c r="L93" s="14">
        <f t="shared" ref="L93" si="152">H93*7.1%</f>
        <v>4970</v>
      </c>
      <c r="M93" s="14">
        <v>748.08</v>
      </c>
      <c r="N93" s="14">
        <f t="shared" ref="N93" si="153">H93*3.04%</f>
        <v>2128</v>
      </c>
      <c r="O93" s="14">
        <f t="shared" ref="O93" si="154">H93*7.09%</f>
        <v>4963</v>
      </c>
      <c r="P93" s="14">
        <f t="shared" ref="P93" si="155">K93+L93+M93+N93+O93</f>
        <v>14818.08</v>
      </c>
      <c r="Q93" s="14">
        <v>21843.9</v>
      </c>
      <c r="R93" s="14">
        <f t="shared" ref="R93" si="156">I93+K93+N93+Q93</f>
        <v>31349.38</v>
      </c>
      <c r="S93" s="14">
        <f t="shared" ref="S93" si="157">L93+M93+O93</f>
        <v>10681.08</v>
      </c>
      <c r="T93" s="14">
        <f t="shared" ref="T93" si="158">H93-R93</f>
        <v>38650.620000000003</v>
      </c>
    </row>
    <row r="94" spans="1:20" s="16" customFormat="1" ht="24.95" customHeight="1" x14ac:dyDescent="0.25">
      <c r="A94" s="34">
        <v>68</v>
      </c>
      <c r="B94" s="12" t="s">
        <v>242</v>
      </c>
      <c r="C94" s="8" t="s">
        <v>32</v>
      </c>
      <c r="D94" s="9" t="s">
        <v>21</v>
      </c>
      <c r="E94" s="18" t="s">
        <v>146</v>
      </c>
      <c r="F94" s="13">
        <v>44944</v>
      </c>
      <c r="G94" s="13">
        <v>45125</v>
      </c>
      <c r="H94" s="14">
        <v>80000</v>
      </c>
      <c r="I94" s="14">
        <v>7022.76</v>
      </c>
      <c r="J94" s="14">
        <v>0</v>
      </c>
      <c r="K94" s="14">
        <f>H94*2.87%</f>
        <v>2296</v>
      </c>
      <c r="L94" s="14">
        <f>H94*7.1%</f>
        <v>5680</v>
      </c>
      <c r="M94" s="14">
        <v>748.08</v>
      </c>
      <c r="N94" s="14">
        <f>H94*3.04%</f>
        <v>2432</v>
      </c>
      <c r="O94" s="14">
        <f>H94*7.09%</f>
        <v>5672</v>
      </c>
      <c r="P94" s="14">
        <f>K94+L94+M94+N94+O94</f>
        <v>16828.080000000002</v>
      </c>
      <c r="Q94" s="14">
        <v>1512.45</v>
      </c>
      <c r="R94" s="14">
        <f>I94+K94+N94+Q94</f>
        <v>13263.21</v>
      </c>
      <c r="S94" s="14">
        <f>L94+M94+O94</f>
        <v>12100.08</v>
      </c>
      <c r="T94" s="14">
        <f>H94-R94</f>
        <v>66736.789999999994</v>
      </c>
    </row>
    <row r="95" spans="1:20" s="59" customFormat="1" ht="24.95" customHeight="1" x14ac:dyDescent="0.3">
      <c r="A95" s="38" t="s">
        <v>361</v>
      </c>
      <c r="B95" s="10"/>
      <c r="C95" s="10"/>
      <c r="D95" s="10"/>
      <c r="E95" s="10"/>
      <c r="F95" s="23"/>
      <c r="G95" s="23"/>
      <c r="H95" s="10"/>
      <c r="I95" s="10"/>
      <c r="J95" s="10"/>
      <c r="K95" s="10"/>
      <c r="L95" s="10"/>
      <c r="M95" s="33"/>
      <c r="N95" s="10"/>
      <c r="O95" s="10"/>
      <c r="P95" s="10"/>
      <c r="Q95" s="10"/>
      <c r="R95" s="10"/>
      <c r="S95" s="10"/>
      <c r="T95" s="10"/>
    </row>
    <row r="96" spans="1:20" s="11" customFormat="1" ht="24.95" customHeight="1" x14ac:dyDescent="0.25">
      <c r="A96" s="35">
        <v>69</v>
      </c>
      <c r="B96" s="12" t="s">
        <v>349</v>
      </c>
      <c r="C96" s="8" t="s">
        <v>350</v>
      </c>
      <c r="D96" s="9" t="s">
        <v>21</v>
      </c>
      <c r="E96" s="18" t="s">
        <v>146</v>
      </c>
      <c r="F96" s="13">
        <v>44952</v>
      </c>
      <c r="G96" s="13">
        <v>45133</v>
      </c>
      <c r="H96" s="15">
        <v>170000</v>
      </c>
      <c r="I96" s="15">
        <v>28627.17</v>
      </c>
      <c r="J96" s="15">
        <v>0</v>
      </c>
      <c r="K96" s="15">
        <v>4879</v>
      </c>
      <c r="L96" s="14">
        <v>12070</v>
      </c>
      <c r="M96" s="15">
        <v>748.08</v>
      </c>
      <c r="N96" s="15">
        <v>4943.8</v>
      </c>
      <c r="O96" s="15">
        <v>11530.11</v>
      </c>
      <c r="P96" s="14">
        <f>K96+L96+M96+N96+O96</f>
        <v>34170.99</v>
      </c>
      <c r="Q96" s="14">
        <v>0</v>
      </c>
      <c r="R96" s="14">
        <f>I96+K96+N96+Q96</f>
        <v>38449.97</v>
      </c>
      <c r="S96" s="14">
        <f>L96+M96+O96</f>
        <v>24348.19</v>
      </c>
      <c r="T96" s="14">
        <f>H96-R96</f>
        <v>131550.03</v>
      </c>
    </row>
    <row r="97" spans="1:20" s="16" customFormat="1" ht="24.95" customHeight="1" x14ac:dyDescent="0.25">
      <c r="A97" s="35">
        <v>70</v>
      </c>
      <c r="B97" s="12" t="s">
        <v>295</v>
      </c>
      <c r="C97" s="8" t="s">
        <v>171</v>
      </c>
      <c r="D97" s="9" t="s">
        <v>21</v>
      </c>
      <c r="E97" s="18" t="s">
        <v>146</v>
      </c>
      <c r="F97" s="13">
        <v>44868</v>
      </c>
      <c r="G97" s="13">
        <v>45049</v>
      </c>
      <c r="H97" s="14">
        <v>55000</v>
      </c>
      <c r="I97" s="14">
        <v>2559.6799999999998</v>
      </c>
      <c r="J97" s="14">
        <v>0</v>
      </c>
      <c r="K97" s="14">
        <f>H97*2.87%</f>
        <v>1578.5</v>
      </c>
      <c r="L97" s="14">
        <f>H97*7.1%</f>
        <v>3905</v>
      </c>
      <c r="M97" s="36">
        <f>H97*1.15%</f>
        <v>632.5</v>
      </c>
      <c r="N97" s="14">
        <f>H97*3.04%</f>
        <v>1672</v>
      </c>
      <c r="O97" s="14">
        <f>H97*7.09%</f>
        <v>3899.5</v>
      </c>
      <c r="P97" s="14">
        <f>K97+L97+M97+N97+O97</f>
        <v>11687.5</v>
      </c>
      <c r="Q97" s="14">
        <f>J97</f>
        <v>0</v>
      </c>
      <c r="R97" s="14">
        <f>I97+K97+N97+Q97</f>
        <v>5810.18</v>
      </c>
      <c r="S97" s="14">
        <f>L97+M97+O97</f>
        <v>8437</v>
      </c>
      <c r="T97" s="14">
        <f>H97-R97</f>
        <v>49189.82</v>
      </c>
    </row>
    <row r="98" spans="1:20" s="16" customFormat="1" ht="24.95" customHeight="1" x14ac:dyDescent="0.25">
      <c r="A98" s="35">
        <v>71</v>
      </c>
      <c r="B98" s="12" t="s">
        <v>258</v>
      </c>
      <c r="C98" s="21" t="s">
        <v>96</v>
      </c>
      <c r="D98" s="18" t="s">
        <v>21</v>
      </c>
      <c r="E98" s="18" t="s">
        <v>146</v>
      </c>
      <c r="F98" s="13">
        <v>44805</v>
      </c>
      <c r="G98" s="13">
        <v>44986</v>
      </c>
      <c r="H98" s="15">
        <v>85000</v>
      </c>
      <c r="I98" s="15">
        <v>8576.99</v>
      </c>
      <c r="J98" s="15">
        <v>0</v>
      </c>
      <c r="K98" s="15">
        <f>H98*2.87%</f>
        <v>2439.5</v>
      </c>
      <c r="L98" s="14">
        <f>H98*7.1%</f>
        <v>6035</v>
      </c>
      <c r="M98" s="15">
        <v>748.08</v>
      </c>
      <c r="N98" s="15">
        <f>H98*3.04%</f>
        <v>2584</v>
      </c>
      <c r="O98" s="15">
        <f>H98*7.09%</f>
        <v>6026.5</v>
      </c>
      <c r="P98" s="14">
        <f>K98+L98+M98+N98+O98</f>
        <v>17833.080000000002</v>
      </c>
      <c r="Q98" s="14">
        <v>0</v>
      </c>
      <c r="R98" s="14">
        <f>I98+K98+N98+Q98</f>
        <v>13600.49</v>
      </c>
      <c r="S98" s="14">
        <f>L98+M98+O98</f>
        <v>12809.58</v>
      </c>
      <c r="T98" s="14">
        <f>H98-R98</f>
        <v>71399.509999999995</v>
      </c>
    </row>
    <row r="99" spans="1:20" s="16" customFormat="1" ht="24.95" customHeight="1" x14ac:dyDescent="0.25">
      <c r="A99" s="35">
        <v>72</v>
      </c>
      <c r="B99" s="12" t="s">
        <v>49</v>
      </c>
      <c r="C99" s="21" t="s">
        <v>113</v>
      </c>
      <c r="D99" s="18" t="s">
        <v>21</v>
      </c>
      <c r="E99" s="18" t="s">
        <v>146</v>
      </c>
      <c r="F99" s="13">
        <v>44866</v>
      </c>
      <c r="G99" s="13">
        <v>45047</v>
      </c>
      <c r="H99" s="15">
        <v>90000</v>
      </c>
      <c r="I99" s="15">
        <v>9753.1200000000008</v>
      </c>
      <c r="J99" s="15">
        <v>0</v>
      </c>
      <c r="K99" s="15">
        <v>2583</v>
      </c>
      <c r="L99" s="14">
        <v>6390</v>
      </c>
      <c r="M99" s="15">
        <v>748.08</v>
      </c>
      <c r="N99" s="15">
        <v>2736</v>
      </c>
      <c r="O99" s="15">
        <v>6381</v>
      </c>
      <c r="P99" s="14">
        <f t="shared" ref="P99:P106" si="159">K99+L99+M99+N99+O99</f>
        <v>18838.080000000002</v>
      </c>
      <c r="Q99" s="14">
        <v>34152.879999999997</v>
      </c>
      <c r="R99" s="14">
        <f t="shared" ref="R99:R106" si="160">I99+K99+N99+Q99</f>
        <v>49225</v>
      </c>
      <c r="S99" s="14">
        <f t="shared" ref="S99:S106" si="161">L99+M99+O99</f>
        <v>13519.08</v>
      </c>
      <c r="T99" s="14">
        <f t="shared" ref="T99:T106" si="162">H99-R99</f>
        <v>40775</v>
      </c>
    </row>
    <row r="100" spans="1:20" s="16" customFormat="1" ht="24.95" customHeight="1" x14ac:dyDescent="0.25">
      <c r="A100" s="35">
        <v>73</v>
      </c>
      <c r="B100" s="12" t="s">
        <v>35</v>
      </c>
      <c r="C100" s="8" t="s">
        <v>43</v>
      </c>
      <c r="D100" s="9" t="s">
        <v>21</v>
      </c>
      <c r="E100" s="18" t="s">
        <v>145</v>
      </c>
      <c r="F100" s="13">
        <v>44866</v>
      </c>
      <c r="G100" s="13">
        <v>45047</v>
      </c>
      <c r="H100" s="14">
        <v>43000</v>
      </c>
      <c r="I100" s="14">
        <v>866.06</v>
      </c>
      <c r="J100" s="14">
        <v>0</v>
      </c>
      <c r="K100" s="14">
        <v>1234.0999999999999</v>
      </c>
      <c r="L100" s="14">
        <v>3053</v>
      </c>
      <c r="M100" s="36">
        <f t="shared" ref="M100:M102" si="163">H100*1.15%</f>
        <v>494.5</v>
      </c>
      <c r="N100" s="14">
        <v>1307.2</v>
      </c>
      <c r="O100" s="14">
        <f t="shared" ref="O100:O103" si="164">H100*7.09%</f>
        <v>3048.7</v>
      </c>
      <c r="P100" s="14">
        <f t="shared" si="159"/>
        <v>9137.5</v>
      </c>
      <c r="Q100" s="14">
        <f>J100</f>
        <v>0</v>
      </c>
      <c r="R100" s="14">
        <f t="shared" si="160"/>
        <v>3407.36</v>
      </c>
      <c r="S100" s="14">
        <f t="shared" si="161"/>
        <v>6596.2</v>
      </c>
      <c r="T100" s="14">
        <f t="shared" si="162"/>
        <v>39592.639999999999</v>
      </c>
    </row>
    <row r="101" spans="1:20" s="16" customFormat="1" ht="24.95" customHeight="1" x14ac:dyDescent="0.25">
      <c r="A101" s="35">
        <v>74</v>
      </c>
      <c r="B101" s="12" t="s">
        <v>47</v>
      </c>
      <c r="C101" s="8" t="s">
        <v>43</v>
      </c>
      <c r="D101" s="9" t="s">
        <v>21</v>
      </c>
      <c r="E101" s="18" t="s">
        <v>145</v>
      </c>
      <c r="F101" s="13">
        <v>44866</v>
      </c>
      <c r="G101" s="13">
        <v>45047</v>
      </c>
      <c r="H101" s="14">
        <v>43000</v>
      </c>
      <c r="I101" s="14">
        <v>866.06</v>
      </c>
      <c r="J101" s="14">
        <v>0</v>
      </c>
      <c r="K101" s="14">
        <v>1234.0999999999999</v>
      </c>
      <c r="L101" s="14">
        <v>3053</v>
      </c>
      <c r="M101" s="36">
        <f t="shared" si="163"/>
        <v>494.5</v>
      </c>
      <c r="N101" s="14">
        <v>1307.2</v>
      </c>
      <c r="O101" s="14">
        <f t="shared" si="164"/>
        <v>3048.7</v>
      </c>
      <c r="P101" s="14">
        <f t="shared" si="159"/>
        <v>9137.5</v>
      </c>
      <c r="Q101" s="14">
        <f>J101</f>
        <v>0</v>
      </c>
      <c r="R101" s="14">
        <f t="shared" si="160"/>
        <v>3407.36</v>
      </c>
      <c r="S101" s="14">
        <f t="shared" si="161"/>
        <v>6596.2</v>
      </c>
      <c r="T101" s="14">
        <f t="shared" si="162"/>
        <v>39592.639999999999</v>
      </c>
    </row>
    <row r="102" spans="1:20" s="16" customFormat="1" ht="24.95" customHeight="1" x14ac:dyDescent="0.25">
      <c r="A102" s="35">
        <v>75</v>
      </c>
      <c r="B102" s="12" t="s">
        <v>42</v>
      </c>
      <c r="C102" s="8" t="s">
        <v>467</v>
      </c>
      <c r="D102" s="9" t="s">
        <v>21</v>
      </c>
      <c r="E102" s="18" t="s">
        <v>146</v>
      </c>
      <c r="F102" s="13">
        <v>44866</v>
      </c>
      <c r="G102" s="13">
        <v>45047</v>
      </c>
      <c r="H102" s="14">
        <v>48000</v>
      </c>
      <c r="I102" s="14">
        <v>1571.73</v>
      </c>
      <c r="J102" s="14">
        <v>0</v>
      </c>
      <c r="K102" s="14">
        <v>1377.6</v>
      </c>
      <c r="L102" s="14">
        <v>3408</v>
      </c>
      <c r="M102" s="36">
        <f t="shared" si="163"/>
        <v>552</v>
      </c>
      <c r="N102" s="14">
        <v>1459.2</v>
      </c>
      <c r="O102" s="14">
        <f t="shared" si="164"/>
        <v>3403.2</v>
      </c>
      <c r="P102" s="14">
        <f t="shared" si="159"/>
        <v>10200</v>
      </c>
      <c r="Q102" s="14">
        <f t="shared" ref="Q102" si="165">J102</f>
        <v>0</v>
      </c>
      <c r="R102" s="14">
        <f t="shared" si="160"/>
        <v>4408.53</v>
      </c>
      <c r="S102" s="14">
        <f t="shared" si="161"/>
        <v>7363.2</v>
      </c>
      <c r="T102" s="14">
        <f t="shared" si="162"/>
        <v>43591.47</v>
      </c>
    </row>
    <row r="103" spans="1:20" s="16" customFormat="1" ht="24.95" customHeight="1" x14ac:dyDescent="0.25">
      <c r="A103" s="35">
        <v>76</v>
      </c>
      <c r="B103" s="12" t="s">
        <v>375</v>
      </c>
      <c r="C103" s="8" t="s">
        <v>376</v>
      </c>
      <c r="D103" s="9" t="s">
        <v>21</v>
      </c>
      <c r="E103" s="18" t="s">
        <v>146</v>
      </c>
      <c r="F103" s="13">
        <v>44844</v>
      </c>
      <c r="G103" s="13">
        <v>45026</v>
      </c>
      <c r="H103" s="14">
        <v>80000</v>
      </c>
      <c r="I103" s="14">
        <v>7400.87</v>
      </c>
      <c r="J103" s="14">
        <v>0</v>
      </c>
      <c r="K103" s="14">
        <f t="shared" ref="K103" si="166">H103*2.87%</f>
        <v>2296</v>
      </c>
      <c r="L103" s="14">
        <f t="shared" ref="L103" si="167">H103*7.1%</f>
        <v>5680</v>
      </c>
      <c r="M103" s="14">
        <v>748.08</v>
      </c>
      <c r="N103" s="14">
        <f t="shared" ref="N103" si="168">H103*3.04%</f>
        <v>2432</v>
      </c>
      <c r="O103" s="14">
        <f t="shared" si="164"/>
        <v>5672</v>
      </c>
      <c r="P103" s="14">
        <f t="shared" si="159"/>
        <v>16828.080000000002</v>
      </c>
      <c r="Q103" s="14">
        <v>0</v>
      </c>
      <c r="R103" s="14">
        <f t="shared" si="160"/>
        <v>12128.87</v>
      </c>
      <c r="S103" s="14">
        <f t="shared" si="161"/>
        <v>12100.08</v>
      </c>
      <c r="T103" s="14">
        <f t="shared" si="162"/>
        <v>67871.13</v>
      </c>
    </row>
    <row r="104" spans="1:20" s="16" customFormat="1" ht="24.95" customHeight="1" x14ac:dyDescent="0.25">
      <c r="A104" s="35">
        <v>77</v>
      </c>
      <c r="B104" s="12" t="s">
        <v>379</v>
      </c>
      <c r="C104" s="8" t="s">
        <v>376</v>
      </c>
      <c r="D104" s="9" t="s">
        <v>21</v>
      </c>
      <c r="E104" s="18" t="s">
        <v>146</v>
      </c>
      <c r="F104" s="13">
        <v>44805</v>
      </c>
      <c r="G104" s="13">
        <v>44986</v>
      </c>
      <c r="H104" s="14">
        <v>90000</v>
      </c>
      <c r="I104" s="14">
        <v>9753.1200000000008</v>
      </c>
      <c r="J104" s="14">
        <v>0</v>
      </c>
      <c r="K104" s="14">
        <v>2583</v>
      </c>
      <c r="L104" s="14">
        <v>6390</v>
      </c>
      <c r="M104" s="14">
        <v>748.08</v>
      </c>
      <c r="N104" s="14">
        <v>2736</v>
      </c>
      <c r="O104" s="14">
        <v>6381</v>
      </c>
      <c r="P104" s="14">
        <f t="shared" ref="P104" si="169">K104+L104+M104+N104+O104</f>
        <v>18838.080000000002</v>
      </c>
      <c r="Q104" s="14">
        <v>0</v>
      </c>
      <c r="R104" s="14">
        <f t="shared" ref="R104" si="170">I104+K104+N104+Q104</f>
        <v>15072.12</v>
      </c>
      <c r="S104" s="14">
        <f t="shared" ref="S104" si="171">L104+M104+O104</f>
        <v>13519.08</v>
      </c>
      <c r="T104" s="14">
        <f t="shared" ref="T104" si="172">H104-R104</f>
        <v>74927.88</v>
      </c>
    </row>
    <row r="105" spans="1:20" s="16" customFormat="1" ht="24.95" customHeight="1" x14ac:dyDescent="0.25">
      <c r="A105" s="35">
        <v>78</v>
      </c>
      <c r="B105" s="12" t="s">
        <v>395</v>
      </c>
      <c r="C105" s="8" t="s">
        <v>376</v>
      </c>
      <c r="D105" s="9" t="s">
        <v>21</v>
      </c>
      <c r="E105" s="18" t="s">
        <v>146</v>
      </c>
      <c r="F105" s="13">
        <v>44805</v>
      </c>
      <c r="G105" s="13">
        <v>44986</v>
      </c>
      <c r="H105" s="14">
        <v>90000</v>
      </c>
      <c r="I105" s="14">
        <v>9753.1200000000008</v>
      </c>
      <c r="J105" s="14">
        <v>0</v>
      </c>
      <c r="K105" s="14">
        <v>2583</v>
      </c>
      <c r="L105" s="14">
        <v>6390</v>
      </c>
      <c r="M105" s="14">
        <v>748.08</v>
      </c>
      <c r="N105" s="14">
        <v>2736</v>
      </c>
      <c r="O105" s="14">
        <v>6381</v>
      </c>
      <c r="P105" s="14">
        <f t="shared" ref="P105" si="173">K105+L105+M105+N105+O105</f>
        <v>18838.080000000002</v>
      </c>
      <c r="Q105" s="14">
        <v>0</v>
      </c>
      <c r="R105" s="14">
        <f t="shared" ref="R105" si="174">I105+K105+N105+Q105</f>
        <v>15072.12</v>
      </c>
      <c r="S105" s="14">
        <f t="shared" ref="S105" si="175">L105+M105+O105</f>
        <v>13519.08</v>
      </c>
      <c r="T105" s="14">
        <f t="shared" ref="T105" si="176">H105-R105</f>
        <v>74927.88</v>
      </c>
    </row>
    <row r="106" spans="1:20" s="16" customFormat="1" ht="24.95" customHeight="1" x14ac:dyDescent="0.25">
      <c r="A106" s="35">
        <v>79</v>
      </c>
      <c r="B106" s="12" t="s">
        <v>40</v>
      </c>
      <c r="C106" s="8" t="s">
        <v>38</v>
      </c>
      <c r="D106" s="9" t="s">
        <v>21</v>
      </c>
      <c r="E106" s="18" t="s">
        <v>146</v>
      </c>
      <c r="F106" s="13">
        <v>44866</v>
      </c>
      <c r="G106" s="13">
        <v>45047</v>
      </c>
      <c r="H106" s="14">
        <v>50000</v>
      </c>
      <c r="I106" s="14">
        <v>1627.13</v>
      </c>
      <c r="J106" s="14">
        <v>0</v>
      </c>
      <c r="K106" s="14">
        <v>1435</v>
      </c>
      <c r="L106" s="14">
        <v>3550</v>
      </c>
      <c r="M106" s="36">
        <f>H106*1.15%</f>
        <v>575</v>
      </c>
      <c r="N106" s="14">
        <v>1520</v>
      </c>
      <c r="O106" s="14">
        <f>H106*7.09%</f>
        <v>3545</v>
      </c>
      <c r="P106" s="14">
        <f t="shared" si="159"/>
        <v>10625</v>
      </c>
      <c r="Q106" s="14">
        <v>1512.45</v>
      </c>
      <c r="R106" s="14">
        <f t="shared" si="160"/>
        <v>6094.58</v>
      </c>
      <c r="S106" s="14">
        <f t="shared" si="161"/>
        <v>7670</v>
      </c>
      <c r="T106" s="14">
        <f t="shared" si="162"/>
        <v>43905.42</v>
      </c>
    </row>
    <row r="107" spans="1:20" s="60" customFormat="1" ht="24.95" customHeight="1" x14ac:dyDescent="0.3">
      <c r="A107" s="38" t="s">
        <v>362</v>
      </c>
      <c r="B107" s="10"/>
      <c r="C107" s="10"/>
      <c r="D107" s="10"/>
      <c r="E107" s="10"/>
      <c r="F107" s="23"/>
      <c r="G107" s="23"/>
      <c r="H107" s="10"/>
      <c r="I107" s="10"/>
      <c r="J107" s="10"/>
      <c r="K107" s="10"/>
      <c r="L107" s="10"/>
      <c r="M107" s="33"/>
      <c r="N107" s="10"/>
      <c r="O107" s="10"/>
      <c r="P107" s="10"/>
      <c r="Q107" s="10"/>
      <c r="R107" s="10"/>
      <c r="S107" s="10"/>
      <c r="T107" s="10"/>
    </row>
    <row r="108" spans="1:20" s="16" customFormat="1" ht="24.95" customHeight="1" x14ac:dyDescent="0.25">
      <c r="A108" s="34">
        <v>80</v>
      </c>
      <c r="B108" s="12" t="s">
        <v>232</v>
      </c>
      <c r="C108" s="8" t="s">
        <v>28</v>
      </c>
      <c r="D108" s="9" t="s">
        <v>21</v>
      </c>
      <c r="E108" s="18" t="s">
        <v>146</v>
      </c>
      <c r="F108" s="13">
        <v>44915</v>
      </c>
      <c r="G108" s="13">
        <v>45097</v>
      </c>
      <c r="H108" s="14">
        <v>140000</v>
      </c>
      <c r="I108" s="14">
        <v>21514.37</v>
      </c>
      <c r="J108" s="14">
        <v>0</v>
      </c>
      <c r="K108" s="14">
        <f>H108*2.87%</f>
        <v>4018</v>
      </c>
      <c r="L108" s="14">
        <f>H108*7.1%</f>
        <v>9940</v>
      </c>
      <c r="M108" s="14">
        <v>748.08</v>
      </c>
      <c r="N108" s="14">
        <f>H108*3.04%</f>
        <v>4256</v>
      </c>
      <c r="O108" s="14">
        <f>H108*7.09%</f>
        <v>9926</v>
      </c>
      <c r="P108" s="14">
        <f t="shared" ref="P108" si="177">K108+L108+M108+N108+O108</f>
        <v>28888.080000000002</v>
      </c>
      <c r="Q108" s="14">
        <v>23487.18</v>
      </c>
      <c r="R108" s="14">
        <f t="shared" ref="R108" si="178">I108+K108+N108+Q108</f>
        <v>53275.55</v>
      </c>
      <c r="S108" s="14">
        <f>L108+M108+O108</f>
        <v>20614.080000000002</v>
      </c>
      <c r="T108" s="14">
        <f t="shared" ref="T108" si="179">H108-R108</f>
        <v>86724.45</v>
      </c>
    </row>
    <row r="109" spans="1:20" s="59" customFormat="1" ht="24.95" customHeight="1" x14ac:dyDescent="0.3">
      <c r="A109" s="24" t="s">
        <v>200</v>
      </c>
      <c r="B109" s="10"/>
      <c r="C109" s="10"/>
      <c r="D109" s="10"/>
      <c r="E109" s="10"/>
      <c r="F109" s="23"/>
      <c r="G109" s="23"/>
      <c r="H109" s="10"/>
      <c r="I109" s="10"/>
      <c r="J109" s="10"/>
      <c r="K109" s="10"/>
      <c r="L109" s="10"/>
      <c r="M109" s="33"/>
      <c r="N109" s="10"/>
      <c r="O109" s="10"/>
      <c r="P109" s="10"/>
      <c r="Q109" s="10"/>
      <c r="R109" s="10"/>
      <c r="S109" s="10"/>
      <c r="T109" s="10"/>
    </row>
    <row r="110" spans="1:20" s="16" customFormat="1" ht="24.95" customHeight="1" x14ac:dyDescent="0.25">
      <c r="A110" s="34">
        <v>81</v>
      </c>
      <c r="B110" s="12" t="s">
        <v>250</v>
      </c>
      <c r="C110" s="8" t="s">
        <v>28</v>
      </c>
      <c r="D110" s="9" t="s">
        <v>21</v>
      </c>
      <c r="E110" s="18" t="s">
        <v>145</v>
      </c>
      <c r="F110" s="13">
        <v>44812</v>
      </c>
      <c r="G110" s="13">
        <v>44993</v>
      </c>
      <c r="H110" s="14">
        <v>110000</v>
      </c>
      <c r="I110" s="14">
        <v>14457.62</v>
      </c>
      <c r="J110" s="14">
        <v>0</v>
      </c>
      <c r="K110" s="14">
        <f t="shared" ref="K110" si="180">H110*2.87%</f>
        <v>3157</v>
      </c>
      <c r="L110" s="14">
        <f t="shared" ref="L110" si="181">H110*7.1%</f>
        <v>7810</v>
      </c>
      <c r="M110" s="14">
        <v>748.08</v>
      </c>
      <c r="N110" s="14">
        <f t="shared" ref="N110" si="182">H110*3.04%</f>
        <v>3344</v>
      </c>
      <c r="O110" s="14">
        <f t="shared" ref="O110" si="183">H110*7.09%</f>
        <v>7799</v>
      </c>
      <c r="P110" s="14">
        <f>K110+L110+M110+N110+O110</f>
        <v>22858.080000000002</v>
      </c>
      <c r="Q110" s="14">
        <f>J110</f>
        <v>0</v>
      </c>
      <c r="R110" s="14">
        <f>I110+K110+N110+Q110</f>
        <v>20958.62</v>
      </c>
      <c r="S110" s="14">
        <f>L110+M110+O110</f>
        <v>16357.08</v>
      </c>
      <c r="T110" s="14">
        <f>H110-R110</f>
        <v>89041.38</v>
      </c>
    </row>
    <row r="111" spans="1:20" s="16" customFormat="1" ht="24.95" customHeight="1" x14ac:dyDescent="0.25">
      <c r="A111" s="9">
        <v>82</v>
      </c>
      <c r="B111" s="12" t="s">
        <v>52</v>
      </c>
      <c r="C111" s="8" t="s">
        <v>43</v>
      </c>
      <c r="D111" s="9" t="s">
        <v>21</v>
      </c>
      <c r="E111" s="18" t="s">
        <v>146</v>
      </c>
      <c r="F111" s="13">
        <v>44866</v>
      </c>
      <c r="G111" s="13">
        <v>45047</v>
      </c>
      <c r="H111" s="14">
        <v>43000</v>
      </c>
      <c r="I111" s="14">
        <v>866.06</v>
      </c>
      <c r="J111" s="14">
        <v>0</v>
      </c>
      <c r="K111" s="14">
        <v>1234.0999999999999</v>
      </c>
      <c r="L111" s="14">
        <v>3053</v>
      </c>
      <c r="M111" s="14">
        <f>H111*1.15%</f>
        <v>494.5</v>
      </c>
      <c r="N111" s="14">
        <v>1307.2</v>
      </c>
      <c r="O111" s="14">
        <f>H111*7.09%</f>
        <v>3048.7</v>
      </c>
      <c r="P111" s="14">
        <f>K111+L111+M111+N111+O111</f>
        <v>9137.5</v>
      </c>
      <c r="Q111" s="14">
        <f>J111</f>
        <v>0</v>
      </c>
      <c r="R111" s="14">
        <f>I111+K111+N111+Q111</f>
        <v>3407.36</v>
      </c>
      <c r="S111" s="14">
        <f>L111+M111+O111</f>
        <v>6596.2</v>
      </c>
      <c r="T111" s="14">
        <f>H111-R111</f>
        <v>39592.639999999999</v>
      </c>
    </row>
    <row r="112" spans="1:20" s="59" customFormat="1" ht="24.95" customHeight="1" x14ac:dyDescent="0.3">
      <c r="A112" s="38" t="s">
        <v>363</v>
      </c>
      <c r="B112" s="10"/>
      <c r="C112" s="10"/>
      <c r="D112" s="10"/>
      <c r="E112" s="10"/>
      <c r="F112" s="23"/>
      <c r="G112" s="23"/>
      <c r="H112" s="10"/>
      <c r="I112" s="10"/>
      <c r="J112" s="10"/>
      <c r="K112" s="10"/>
      <c r="L112" s="10"/>
      <c r="M112" s="33"/>
      <c r="N112" s="10"/>
      <c r="O112" s="10"/>
      <c r="P112" s="10"/>
      <c r="Q112" s="10"/>
      <c r="R112" s="10"/>
      <c r="S112" s="10"/>
      <c r="T112" s="10"/>
    </row>
    <row r="113" spans="1:20" s="11" customFormat="1" ht="24.95" customHeight="1" x14ac:dyDescent="0.25">
      <c r="A113" s="9">
        <v>83</v>
      </c>
      <c r="B113" s="12" t="s">
        <v>400</v>
      </c>
      <c r="C113" s="8" t="s">
        <v>401</v>
      </c>
      <c r="D113" s="9" t="s">
        <v>21</v>
      </c>
      <c r="E113" s="18" t="s">
        <v>146</v>
      </c>
      <c r="F113" s="13">
        <v>44824</v>
      </c>
      <c r="G113" s="13">
        <v>45005</v>
      </c>
      <c r="H113" s="14">
        <v>140000</v>
      </c>
      <c r="I113" s="14">
        <v>21514.37</v>
      </c>
      <c r="J113" s="14">
        <v>0</v>
      </c>
      <c r="K113" s="14">
        <f>H113*2.87%</f>
        <v>4018</v>
      </c>
      <c r="L113" s="14">
        <f>H113*7.1%</f>
        <v>9940</v>
      </c>
      <c r="M113" s="15">
        <v>748.08</v>
      </c>
      <c r="N113" s="14">
        <f>H113*3.04%</f>
        <v>4256</v>
      </c>
      <c r="O113" s="14">
        <f>H113*7.09%</f>
        <v>9926</v>
      </c>
      <c r="P113" s="14">
        <f t="shared" ref="P113" si="184">K113+L113+M113+N113+O113</f>
        <v>28888.080000000002</v>
      </c>
      <c r="Q113" s="14">
        <v>0</v>
      </c>
      <c r="R113" s="14">
        <f t="shared" ref="R113" si="185">I113+K113+N113+Q113</f>
        <v>29788.37</v>
      </c>
      <c r="S113" s="14">
        <f t="shared" ref="S113" si="186">L113+M113+O113</f>
        <v>20614.080000000002</v>
      </c>
      <c r="T113" s="14">
        <f t="shared" ref="T113" si="187">H113-R113</f>
        <v>110211.63</v>
      </c>
    </row>
    <row r="114" spans="1:20" s="16" customFormat="1" ht="24.95" customHeight="1" x14ac:dyDescent="0.25">
      <c r="A114" s="9">
        <f>A113+1</f>
        <v>84</v>
      </c>
      <c r="B114" s="12" t="s">
        <v>50</v>
      </c>
      <c r="C114" s="8" t="s">
        <v>96</v>
      </c>
      <c r="D114" s="9" t="s">
        <v>21</v>
      </c>
      <c r="E114" s="18" t="s">
        <v>146</v>
      </c>
      <c r="F114" s="13">
        <v>44866</v>
      </c>
      <c r="G114" s="13">
        <v>45047</v>
      </c>
      <c r="H114" s="14">
        <v>90000</v>
      </c>
      <c r="I114" s="14">
        <v>9753.1200000000008</v>
      </c>
      <c r="J114" s="14">
        <v>0</v>
      </c>
      <c r="K114" s="14">
        <v>2583</v>
      </c>
      <c r="L114" s="14">
        <v>6390</v>
      </c>
      <c r="M114" s="15">
        <v>748.08</v>
      </c>
      <c r="N114" s="14">
        <v>2736</v>
      </c>
      <c r="O114" s="14">
        <v>6381</v>
      </c>
      <c r="P114" s="14">
        <f t="shared" ref="P114:P172" si="188">K114+L114+M114+N114+O114</f>
        <v>18838.080000000002</v>
      </c>
      <c r="Q114" s="14">
        <f t="shared" ref="Q114:Q131" si="189">J114</f>
        <v>0</v>
      </c>
      <c r="R114" s="14">
        <f t="shared" ref="R114:R172" si="190">I114+K114+N114+Q114</f>
        <v>15072.12</v>
      </c>
      <c r="S114" s="14">
        <f t="shared" ref="S114:S172" si="191">L114+M114+O114</f>
        <v>13519.08</v>
      </c>
      <c r="T114" s="14">
        <f t="shared" ref="T114:T172" si="192">H114-R114</f>
        <v>74927.88</v>
      </c>
    </row>
    <row r="115" spans="1:20" s="16" customFormat="1" ht="24.95" customHeight="1" x14ac:dyDescent="0.25">
      <c r="A115" s="9">
        <f t="shared" ref="A115:A172" si="193">A114+1</f>
        <v>85</v>
      </c>
      <c r="B115" s="12" t="s">
        <v>37</v>
      </c>
      <c r="C115" s="8" t="s">
        <v>38</v>
      </c>
      <c r="D115" s="9" t="s">
        <v>21</v>
      </c>
      <c r="E115" s="18" t="s">
        <v>145</v>
      </c>
      <c r="F115" s="13">
        <v>44835</v>
      </c>
      <c r="G115" s="13">
        <v>45017</v>
      </c>
      <c r="H115" s="14">
        <v>60000</v>
      </c>
      <c r="I115" s="14">
        <v>3486.68</v>
      </c>
      <c r="J115" s="14">
        <v>0</v>
      </c>
      <c r="K115" s="14">
        <v>1722</v>
      </c>
      <c r="L115" s="14">
        <v>4260</v>
      </c>
      <c r="M115" s="36">
        <f t="shared" ref="M115:M123" si="194">H115*1.15%</f>
        <v>690</v>
      </c>
      <c r="N115" s="14">
        <v>1824</v>
      </c>
      <c r="O115" s="14">
        <f t="shared" ref="O115:O172" si="195">H115*7.09%</f>
        <v>4254</v>
      </c>
      <c r="P115" s="14">
        <f t="shared" si="188"/>
        <v>12750</v>
      </c>
      <c r="Q115" s="14">
        <f t="shared" si="189"/>
        <v>0</v>
      </c>
      <c r="R115" s="14">
        <f t="shared" si="190"/>
        <v>7032.68</v>
      </c>
      <c r="S115" s="14">
        <f t="shared" si="191"/>
        <v>9204</v>
      </c>
      <c r="T115" s="14">
        <f t="shared" si="192"/>
        <v>52967.32</v>
      </c>
    </row>
    <row r="116" spans="1:20" s="16" customFormat="1" ht="24.95" customHeight="1" x14ac:dyDescent="0.25">
      <c r="A116" s="9">
        <f t="shared" si="193"/>
        <v>86</v>
      </c>
      <c r="B116" s="12" t="s">
        <v>123</v>
      </c>
      <c r="C116" s="8" t="s">
        <v>38</v>
      </c>
      <c r="D116" s="9" t="s">
        <v>21</v>
      </c>
      <c r="E116" s="18" t="s">
        <v>146</v>
      </c>
      <c r="F116" s="13">
        <v>44805</v>
      </c>
      <c r="G116" s="13">
        <v>44986</v>
      </c>
      <c r="H116" s="14">
        <v>55000</v>
      </c>
      <c r="I116" s="14">
        <v>2559.6799999999998</v>
      </c>
      <c r="J116" s="14">
        <v>0</v>
      </c>
      <c r="K116" s="14">
        <v>1578.5</v>
      </c>
      <c r="L116" s="14">
        <v>3905</v>
      </c>
      <c r="M116" s="36">
        <f t="shared" si="194"/>
        <v>632.5</v>
      </c>
      <c r="N116" s="14">
        <v>1672</v>
      </c>
      <c r="O116" s="14">
        <f t="shared" si="195"/>
        <v>3899.5</v>
      </c>
      <c r="P116" s="14">
        <f t="shared" si="188"/>
        <v>11687.5</v>
      </c>
      <c r="Q116" s="14">
        <v>5996</v>
      </c>
      <c r="R116" s="14">
        <f t="shared" si="190"/>
        <v>11806.18</v>
      </c>
      <c r="S116" s="14">
        <f t="shared" si="191"/>
        <v>8437</v>
      </c>
      <c r="T116" s="14">
        <f t="shared" si="192"/>
        <v>43193.82</v>
      </c>
    </row>
    <row r="117" spans="1:20" s="16" customFormat="1" ht="24.95" customHeight="1" x14ac:dyDescent="0.25">
      <c r="A117" s="9">
        <f t="shared" si="193"/>
        <v>87</v>
      </c>
      <c r="B117" s="12" t="s">
        <v>39</v>
      </c>
      <c r="C117" s="8" t="s">
        <v>38</v>
      </c>
      <c r="D117" s="9" t="s">
        <v>21</v>
      </c>
      <c r="E117" s="18" t="s">
        <v>146</v>
      </c>
      <c r="F117" s="13">
        <v>44866</v>
      </c>
      <c r="G117" s="13">
        <v>45047</v>
      </c>
      <c r="H117" s="14">
        <v>50000</v>
      </c>
      <c r="I117" s="14">
        <v>1854</v>
      </c>
      <c r="J117" s="14">
        <v>0</v>
      </c>
      <c r="K117" s="14">
        <v>1435</v>
      </c>
      <c r="L117" s="14">
        <v>3550</v>
      </c>
      <c r="M117" s="36">
        <f t="shared" si="194"/>
        <v>575</v>
      </c>
      <c r="N117" s="14">
        <v>1520</v>
      </c>
      <c r="O117" s="14">
        <f t="shared" si="195"/>
        <v>3545</v>
      </c>
      <c r="P117" s="14">
        <f t="shared" si="188"/>
        <v>10625</v>
      </c>
      <c r="Q117" s="14">
        <f t="shared" si="189"/>
        <v>0</v>
      </c>
      <c r="R117" s="14">
        <f t="shared" si="190"/>
        <v>4809</v>
      </c>
      <c r="S117" s="14">
        <f t="shared" si="191"/>
        <v>7670</v>
      </c>
      <c r="T117" s="14">
        <f t="shared" si="192"/>
        <v>45191</v>
      </c>
    </row>
    <row r="118" spans="1:20" s="16" customFormat="1" ht="24.95" customHeight="1" x14ac:dyDescent="0.25">
      <c r="A118" s="9">
        <f t="shared" si="193"/>
        <v>88</v>
      </c>
      <c r="B118" s="12" t="s">
        <v>83</v>
      </c>
      <c r="C118" s="8" t="s">
        <v>38</v>
      </c>
      <c r="D118" s="9" t="s">
        <v>21</v>
      </c>
      <c r="E118" s="18" t="s">
        <v>145</v>
      </c>
      <c r="F118" s="13">
        <v>44866</v>
      </c>
      <c r="G118" s="13">
        <v>45047</v>
      </c>
      <c r="H118" s="14">
        <v>50000</v>
      </c>
      <c r="I118" s="14">
        <v>1854</v>
      </c>
      <c r="J118" s="14">
        <v>0</v>
      </c>
      <c r="K118" s="14">
        <v>1435</v>
      </c>
      <c r="L118" s="14">
        <v>3550</v>
      </c>
      <c r="M118" s="36">
        <f t="shared" si="194"/>
        <v>575</v>
      </c>
      <c r="N118" s="14">
        <v>1520</v>
      </c>
      <c r="O118" s="14">
        <f t="shared" si="195"/>
        <v>3545</v>
      </c>
      <c r="P118" s="14">
        <f t="shared" si="188"/>
        <v>10625</v>
      </c>
      <c r="Q118" s="14">
        <f t="shared" si="189"/>
        <v>0</v>
      </c>
      <c r="R118" s="14">
        <f t="shared" si="190"/>
        <v>4809</v>
      </c>
      <c r="S118" s="14">
        <f t="shared" si="191"/>
        <v>7670</v>
      </c>
      <c r="T118" s="14">
        <f t="shared" si="192"/>
        <v>45191</v>
      </c>
    </row>
    <row r="119" spans="1:20" s="16" customFormat="1" ht="24.95" customHeight="1" x14ac:dyDescent="0.25">
      <c r="A119" s="9">
        <f t="shared" si="193"/>
        <v>89</v>
      </c>
      <c r="B119" s="12" t="s">
        <v>104</v>
      </c>
      <c r="C119" s="8" t="s">
        <v>38</v>
      </c>
      <c r="D119" s="9" t="s">
        <v>21</v>
      </c>
      <c r="E119" s="18" t="s">
        <v>146</v>
      </c>
      <c r="F119" s="13">
        <v>44958</v>
      </c>
      <c r="G119" s="13">
        <v>45139</v>
      </c>
      <c r="H119" s="14">
        <v>50000</v>
      </c>
      <c r="I119" s="14">
        <v>1854</v>
      </c>
      <c r="J119" s="14">
        <v>0</v>
      </c>
      <c r="K119" s="14">
        <v>1435</v>
      </c>
      <c r="L119" s="14">
        <v>3550</v>
      </c>
      <c r="M119" s="36">
        <f t="shared" si="194"/>
        <v>575</v>
      </c>
      <c r="N119" s="14">
        <v>1520</v>
      </c>
      <c r="O119" s="14">
        <f t="shared" si="195"/>
        <v>3545</v>
      </c>
      <c r="P119" s="14">
        <f t="shared" si="188"/>
        <v>10625</v>
      </c>
      <c r="Q119" s="14">
        <v>8046</v>
      </c>
      <c r="R119" s="14">
        <f t="shared" si="190"/>
        <v>12855</v>
      </c>
      <c r="S119" s="14">
        <f t="shared" si="191"/>
        <v>7670</v>
      </c>
      <c r="T119" s="14">
        <f t="shared" si="192"/>
        <v>37145</v>
      </c>
    </row>
    <row r="120" spans="1:20" s="16" customFormat="1" ht="24.95" customHeight="1" x14ac:dyDescent="0.25">
      <c r="A120" s="9">
        <f t="shared" si="193"/>
        <v>90</v>
      </c>
      <c r="B120" s="12" t="s">
        <v>168</v>
      </c>
      <c r="C120" s="8" t="s">
        <v>38</v>
      </c>
      <c r="D120" s="9" t="s">
        <v>21</v>
      </c>
      <c r="E120" s="18" t="s">
        <v>146</v>
      </c>
      <c r="F120" s="13">
        <v>44927</v>
      </c>
      <c r="G120" s="13">
        <v>45108</v>
      </c>
      <c r="H120" s="14">
        <v>50000</v>
      </c>
      <c r="I120" s="14">
        <v>1854</v>
      </c>
      <c r="J120" s="14">
        <v>0</v>
      </c>
      <c r="K120" s="14">
        <v>1435</v>
      </c>
      <c r="L120" s="14">
        <v>3550</v>
      </c>
      <c r="M120" s="36">
        <f t="shared" si="194"/>
        <v>575</v>
      </c>
      <c r="N120" s="14">
        <v>1520</v>
      </c>
      <c r="O120" s="14">
        <f t="shared" si="195"/>
        <v>3545</v>
      </c>
      <c r="P120" s="14">
        <f t="shared" si="188"/>
        <v>10625</v>
      </c>
      <c r="Q120" s="14">
        <v>9046</v>
      </c>
      <c r="R120" s="14">
        <f t="shared" si="190"/>
        <v>13855</v>
      </c>
      <c r="S120" s="14">
        <f t="shared" si="191"/>
        <v>7670</v>
      </c>
      <c r="T120" s="14">
        <f t="shared" si="192"/>
        <v>36145</v>
      </c>
    </row>
    <row r="121" spans="1:20" s="16" customFormat="1" ht="24.95" customHeight="1" x14ac:dyDescent="0.25">
      <c r="A121" s="9">
        <f t="shared" si="193"/>
        <v>91</v>
      </c>
      <c r="B121" s="12" t="s">
        <v>179</v>
      </c>
      <c r="C121" s="8" t="s">
        <v>38</v>
      </c>
      <c r="D121" s="9" t="s">
        <v>21</v>
      </c>
      <c r="E121" s="9" t="s">
        <v>145</v>
      </c>
      <c r="F121" s="13">
        <v>44958</v>
      </c>
      <c r="G121" s="13">
        <v>45139</v>
      </c>
      <c r="H121" s="14">
        <v>50000</v>
      </c>
      <c r="I121" s="14">
        <v>1854</v>
      </c>
      <c r="J121" s="14">
        <v>0</v>
      </c>
      <c r="K121" s="14">
        <v>1435</v>
      </c>
      <c r="L121" s="14">
        <v>3550</v>
      </c>
      <c r="M121" s="36">
        <f t="shared" si="194"/>
        <v>575</v>
      </c>
      <c r="N121" s="14">
        <v>1520</v>
      </c>
      <c r="O121" s="14">
        <f t="shared" si="195"/>
        <v>3545</v>
      </c>
      <c r="P121" s="14">
        <f t="shared" si="188"/>
        <v>10625</v>
      </c>
      <c r="Q121" s="14">
        <f t="shared" si="189"/>
        <v>0</v>
      </c>
      <c r="R121" s="14">
        <f t="shared" si="190"/>
        <v>4809</v>
      </c>
      <c r="S121" s="14">
        <f t="shared" si="191"/>
        <v>7670</v>
      </c>
      <c r="T121" s="14">
        <f t="shared" si="192"/>
        <v>45191</v>
      </c>
    </row>
    <row r="122" spans="1:20" s="16" customFormat="1" ht="24.95" customHeight="1" x14ac:dyDescent="0.25">
      <c r="A122" s="9">
        <f t="shared" si="193"/>
        <v>92</v>
      </c>
      <c r="B122" s="12" t="s">
        <v>158</v>
      </c>
      <c r="C122" s="8" t="s">
        <v>38</v>
      </c>
      <c r="D122" s="9" t="s">
        <v>21</v>
      </c>
      <c r="E122" s="18" t="s">
        <v>146</v>
      </c>
      <c r="F122" s="13">
        <v>44866</v>
      </c>
      <c r="G122" s="13">
        <v>45047</v>
      </c>
      <c r="H122" s="14">
        <v>50000</v>
      </c>
      <c r="I122" s="14">
        <v>1854</v>
      </c>
      <c r="J122" s="14">
        <v>0</v>
      </c>
      <c r="K122" s="14">
        <v>1435</v>
      </c>
      <c r="L122" s="14">
        <v>3550</v>
      </c>
      <c r="M122" s="36">
        <f t="shared" si="194"/>
        <v>575</v>
      </c>
      <c r="N122" s="14">
        <v>1520</v>
      </c>
      <c r="O122" s="14">
        <f t="shared" si="195"/>
        <v>3545</v>
      </c>
      <c r="P122" s="14">
        <f t="shared" si="188"/>
        <v>10625</v>
      </c>
      <c r="Q122" s="14">
        <v>6546</v>
      </c>
      <c r="R122" s="14">
        <f t="shared" si="190"/>
        <v>11355</v>
      </c>
      <c r="S122" s="14">
        <f t="shared" si="191"/>
        <v>7670</v>
      </c>
      <c r="T122" s="14">
        <f t="shared" si="192"/>
        <v>38645</v>
      </c>
    </row>
    <row r="123" spans="1:20" s="16" customFormat="1" ht="24.95" customHeight="1" x14ac:dyDescent="0.25">
      <c r="A123" s="9">
        <f t="shared" si="193"/>
        <v>93</v>
      </c>
      <c r="B123" s="12" t="s">
        <v>193</v>
      </c>
      <c r="C123" s="8" t="s">
        <v>38</v>
      </c>
      <c r="D123" s="9" t="s">
        <v>21</v>
      </c>
      <c r="E123" s="9" t="s">
        <v>146</v>
      </c>
      <c r="F123" s="13">
        <v>44835</v>
      </c>
      <c r="G123" s="13">
        <v>45017</v>
      </c>
      <c r="H123" s="14">
        <v>50000</v>
      </c>
      <c r="I123" s="14">
        <v>1854</v>
      </c>
      <c r="J123" s="14">
        <v>0</v>
      </c>
      <c r="K123" s="14">
        <v>1435</v>
      </c>
      <c r="L123" s="14">
        <v>3550</v>
      </c>
      <c r="M123" s="14">
        <f t="shared" si="194"/>
        <v>575</v>
      </c>
      <c r="N123" s="14">
        <v>1520</v>
      </c>
      <c r="O123" s="14">
        <f t="shared" si="195"/>
        <v>3545</v>
      </c>
      <c r="P123" s="14">
        <f t="shared" si="188"/>
        <v>10625</v>
      </c>
      <c r="Q123" s="14">
        <f t="shared" si="189"/>
        <v>0</v>
      </c>
      <c r="R123" s="14">
        <f t="shared" si="190"/>
        <v>4809</v>
      </c>
      <c r="S123" s="14">
        <f t="shared" si="191"/>
        <v>7670</v>
      </c>
      <c r="T123" s="14">
        <f t="shared" si="192"/>
        <v>45191</v>
      </c>
    </row>
    <row r="124" spans="1:20" s="16" customFormat="1" ht="24.95" customHeight="1" x14ac:dyDescent="0.25">
      <c r="A124" s="9">
        <f t="shared" si="193"/>
        <v>94</v>
      </c>
      <c r="B124" s="12" t="s">
        <v>132</v>
      </c>
      <c r="C124" s="8" t="s">
        <v>38</v>
      </c>
      <c r="D124" s="9" t="s">
        <v>21</v>
      </c>
      <c r="E124" s="18" t="s">
        <v>145</v>
      </c>
      <c r="F124" s="13">
        <v>44835</v>
      </c>
      <c r="G124" s="13">
        <v>45017</v>
      </c>
      <c r="H124" s="14">
        <v>90000</v>
      </c>
      <c r="I124" s="14">
        <v>9753.1200000000008</v>
      </c>
      <c r="J124" s="14">
        <v>0</v>
      </c>
      <c r="K124" s="14">
        <f>H124*2.87%</f>
        <v>2583</v>
      </c>
      <c r="L124" s="14">
        <f>H124*7.1%</f>
        <v>6390</v>
      </c>
      <c r="M124" s="14">
        <v>748.08</v>
      </c>
      <c r="N124" s="14">
        <f>H124*3.04%</f>
        <v>2736</v>
      </c>
      <c r="O124" s="14">
        <f>H124*7.09%</f>
        <v>6381</v>
      </c>
      <c r="P124" s="14">
        <f t="shared" si="188"/>
        <v>18838.080000000002</v>
      </c>
      <c r="Q124" s="14">
        <f t="shared" si="189"/>
        <v>0</v>
      </c>
      <c r="R124" s="14">
        <f t="shared" si="190"/>
        <v>15072.12</v>
      </c>
      <c r="S124" s="14">
        <f t="shared" si="191"/>
        <v>13519.08</v>
      </c>
      <c r="T124" s="14">
        <f t="shared" si="192"/>
        <v>74927.88</v>
      </c>
    </row>
    <row r="125" spans="1:20" s="16" customFormat="1" ht="24.95" customHeight="1" x14ac:dyDescent="0.25">
      <c r="A125" s="9">
        <f t="shared" si="193"/>
        <v>95</v>
      </c>
      <c r="B125" s="12" t="s">
        <v>103</v>
      </c>
      <c r="C125" s="8" t="s">
        <v>38</v>
      </c>
      <c r="D125" s="9" t="s">
        <v>21</v>
      </c>
      <c r="E125" s="9" t="s">
        <v>146</v>
      </c>
      <c r="F125" s="13">
        <v>44958</v>
      </c>
      <c r="G125" s="13">
        <v>45139</v>
      </c>
      <c r="H125" s="14">
        <v>50000</v>
      </c>
      <c r="I125" s="14">
        <v>1854</v>
      </c>
      <c r="J125" s="14">
        <v>0</v>
      </c>
      <c r="K125" s="14">
        <v>1435</v>
      </c>
      <c r="L125" s="14">
        <v>3550</v>
      </c>
      <c r="M125" s="36">
        <f t="shared" ref="M125:M132" si="196">H125*1.15%</f>
        <v>575</v>
      </c>
      <c r="N125" s="14">
        <v>1520</v>
      </c>
      <c r="O125" s="14">
        <f t="shared" si="195"/>
        <v>3545</v>
      </c>
      <c r="P125" s="14">
        <f t="shared" si="188"/>
        <v>10625</v>
      </c>
      <c r="Q125" s="14">
        <v>8546</v>
      </c>
      <c r="R125" s="14">
        <f t="shared" si="190"/>
        <v>13355</v>
      </c>
      <c r="S125" s="14">
        <f t="shared" si="191"/>
        <v>7670</v>
      </c>
      <c r="T125" s="14">
        <f t="shared" si="192"/>
        <v>36645</v>
      </c>
    </row>
    <row r="126" spans="1:20" s="16" customFormat="1" ht="24.95" customHeight="1" x14ac:dyDescent="0.25">
      <c r="A126" s="9">
        <f t="shared" si="193"/>
        <v>96</v>
      </c>
      <c r="B126" s="12" t="s">
        <v>41</v>
      </c>
      <c r="C126" s="8" t="s">
        <v>38</v>
      </c>
      <c r="D126" s="9" t="s">
        <v>21</v>
      </c>
      <c r="E126" s="18" t="s">
        <v>146</v>
      </c>
      <c r="F126" s="13">
        <v>44866</v>
      </c>
      <c r="G126" s="13">
        <v>45047</v>
      </c>
      <c r="H126" s="14">
        <v>50000</v>
      </c>
      <c r="I126" s="14">
        <v>1854</v>
      </c>
      <c r="J126" s="14">
        <v>0</v>
      </c>
      <c r="K126" s="14">
        <v>1435</v>
      </c>
      <c r="L126" s="14">
        <v>3550</v>
      </c>
      <c r="M126" s="36">
        <f t="shared" si="196"/>
        <v>575</v>
      </c>
      <c r="N126" s="14">
        <v>1520</v>
      </c>
      <c r="O126" s="14">
        <f t="shared" si="195"/>
        <v>3545</v>
      </c>
      <c r="P126" s="14">
        <f t="shared" si="188"/>
        <v>10625</v>
      </c>
      <c r="Q126" s="14">
        <f t="shared" si="189"/>
        <v>0</v>
      </c>
      <c r="R126" s="14">
        <f t="shared" si="190"/>
        <v>4809</v>
      </c>
      <c r="S126" s="14">
        <f t="shared" si="191"/>
        <v>7670</v>
      </c>
      <c r="T126" s="14">
        <f t="shared" si="192"/>
        <v>45191</v>
      </c>
    </row>
    <row r="127" spans="1:20" s="16" customFormat="1" ht="24.95" customHeight="1" x14ac:dyDescent="0.25">
      <c r="A127" s="9">
        <f t="shared" si="193"/>
        <v>97</v>
      </c>
      <c r="B127" s="12" t="s">
        <v>131</v>
      </c>
      <c r="C127" s="8" t="s">
        <v>127</v>
      </c>
      <c r="D127" s="9" t="s">
        <v>21</v>
      </c>
      <c r="E127" s="18" t="s">
        <v>145</v>
      </c>
      <c r="F127" s="13">
        <v>44835</v>
      </c>
      <c r="G127" s="13">
        <v>45017</v>
      </c>
      <c r="H127" s="14">
        <v>48000</v>
      </c>
      <c r="I127" s="14">
        <v>1571.73</v>
      </c>
      <c r="J127" s="14">
        <v>0</v>
      </c>
      <c r="K127" s="14">
        <v>1377.6</v>
      </c>
      <c r="L127" s="14">
        <v>3408</v>
      </c>
      <c r="M127" s="36">
        <f t="shared" si="196"/>
        <v>552</v>
      </c>
      <c r="N127" s="14">
        <v>1459.2</v>
      </c>
      <c r="O127" s="14">
        <f t="shared" si="195"/>
        <v>3403.2</v>
      </c>
      <c r="P127" s="14">
        <f t="shared" si="188"/>
        <v>10200</v>
      </c>
      <c r="Q127" s="14">
        <f t="shared" si="189"/>
        <v>0</v>
      </c>
      <c r="R127" s="14">
        <f t="shared" si="190"/>
        <v>4408.53</v>
      </c>
      <c r="S127" s="14">
        <f t="shared" si="191"/>
        <v>7363.2</v>
      </c>
      <c r="T127" s="14">
        <f t="shared" si="192"/>
        <v>43591.47</v>
      </c>
    </row>
    <row r="128" spans="1:20" s="16" customFormat="1" ht="24.95" customHeight="1" x14ac:dyDescent="0.25">
      <c r="A128" s="9">
        <f t="shared" si="193"/>
        <v>98</v>
      </c>
      <c r="B128" s="12" t="s">
        <v>44</v>
      </c>
      <c r="C128" s="8" t="s">
        <v>43</v>
      </c>
      <c r="D128" s="9" t="s">
        <v>21</v>
      </c>
      <c r="E128" s="18" t="s">
        <v>146</v>
      </c>
      <c r="F128" s="13">
        <v>44866</v>
      </c>
      <c r="G128" s="13">
        <v>45047</v>
      </c>
      <c r="H128" s="14">
        <v>43000</v>
      </c>
      <c r="I128" s="14">
        <v>866.06</v>
      </c>
      <c r="J128" s="14">
        <v>0</v>
      </c>
      <c r="K128" s="14">
        <v>1234.0999999999999</v>
      </c>
      <c r="L128" s="14">
        <v>3053</v>
      </c>
      <c r="M128" s="36">
        <f t="shared" si="196"/>
        <v>494.5</v>
      </c>
      <c r="N128" s="14">
        <v>1307.2</v>
      </c>
      <c r="O128" s="14">
        <f t="shared" si="195"/>
        <v>3048.7</v>
      </c>
      <c r="P128" s="14">
        <f t="shared" si="188"/>
        <v>9137.5</v>
      </c>
      <c r="Q128" s="14">
        <v>5846</v>
      </c>
      <c r="R128" s="14">
        <f t="shared" si="190"/>
        <v>9253.36</v>
      </c>
      <c r="S128" s="14">
        <f t="shared" si="191"/>
        <v>6596.2</v>
      </c>
      <c r="T128" s="14">
        <f t="shared" si="192"/>
        <v>33746.639999999999</v>
      </c>
    </row>
    <row r="129" spans="1:20" s="16" customFormat="1" ht="24.95" customHeight="1" x14ac:dyDescent="0.25">
      <c r="A129" s="9">
        <f t="shared" si="193"/>
        <v>99</v>
      </c>
      <c r="B129" s="12" t="s">
        <v>45</v>
      </c>
      <c r="C129" s="8" t="s">
        <v>43</v>
      </c>
      <c r="D129" s="9" t="s">
        <v>21</v>
      </c>
      <c r="E129" s="18" t="s">
        <v>146</v>
      </c>
      <c r="F129" s="13">
        <v>44866</v>
      </c>
      <c r="G129" s="13">
        <v>45047</v>
      </c>
      <c r="H129" s="14">
        <v>43000</v>
      </c>
      <c r="I129" s="14">
        <v>866.06</v>
      </c>
      <c r="J129" s="14">
        <v>0</v>
      </c>
      <c r="K129" s="14">
        <v>1234.0999999999999</v>
      </c>
      <c r="L129" s="14">
        <v>3053</v>
      </c>
      <c r="M129" s="36">
        <f t="shared" si="196"/>
        <v>494.5</v>
      </c>
      <c r="N129" s="14">
        <v>1307.2</v>
      </c>
      <c r="O129" s="14">
        <f t="shared" si="195"/>
        <v>3048.7</v>
      </c>
      <c r="P129" s="14">
        <f t="shared" si="188"/>
        <v>9137.5</v>
      </c>
      <c r="Q129" s="14">
        <f t="shared" si="189"/>
        <v>0</v>
      </c>
      <c r="R129" s="14">
        <f t="shared" si="190"/>
        <v>3407.36</v>
      </c>
      <c r="S129" s="14">
        <f t="shared" si="191"/>
        <v>6596.2</v>
      </c>
      <c r="T129" s="14">
        <f t="shared" si="192"/>
        <v>39592.639999999999</v>
      </c>
    </row>
    <row r="130" spans="1:20" s="16" customFormat="1" ht="24.95" customHeight="1" x14ac:dyDescent="0.25">
      <c r="A130" s="9">
        <f t="shared" si="193"/>
        <v>100</v>
      </c>
      <c r="B130" s="12" t="s">
        <v>46</v>
      </c>
      <c r="C130" s="8" t="s">
        <v>43</v>
      </c>
      <c r="D130" s="9" t="s">
        <v>21</v>
      </c>
      <c r="E130" s="18" t="s">
        <v>146</v>
      </c>
      <c r="F130" s="13">
        <v>44866</v>
      </c>
      <c r="G130" s="13">
        <v>45047</v>
      </c>
      <c r="H130" s="14">
        <v>43000</v>
      </c>
      <c r="I130" s="14">
        <v>866.06</v>
      </c>
      <c r="J130" s="14">
        <v>0</v>
      </c>
      <c r="K130" s="14">
        <v>1234.0999999999999</v>
      </c>
      <c r="L130" s="14">
        <v>3053</v>
      </c>
      <c r="M130" s="36">
        <f t="shared" si="196"/>
        <v>494.5</v>
      </c>
      <c r="N130" s="14">
        <v>1307.2</v>
      </c>
      <c r="O130" s="14">
        <f t="shared" si="195"/>
        <v>3048.7</v>
      </c>
      <c r="P130" s="14">
        <f t="shared" si="188"/>
        <v>9137.5</v>
      </c>
      <c r="Q130" s="14">
        <v>5346</v>
      </c>
      <c r="R130" s="14">
        <f t="shared" si="190"/>
        <v>8753.36</v>
      </c>
      <c r="S130" s="14">
        <f t="shared" si="191"/>
        <v>6596.2</v>
      </c>
      <c r="T130" s="14">
        <f t="shared" si="192"/>
        <v>34246.639999999999</v>
      </c>
    </row>
    <row r="131" spans="1:20" s="16" customFormat="1" ht="24.95" customHeight="1" x14ac:dyDescent="0.25">
      <c r="A131" s="9">
        <f t="shared" si="193"/>
        <v>101</v>
      </c>
      <c r="B131" s="12" t="s">
        <v>51</v>
      </c>
      <c r="C131" s="8" t="s">
        <v>43</v>
      </c>
      <c r="D131" s="9" t="s">
        <v>21</v>
      </c>
      <c r="E131" s="18" t="s">
        <v>146</v>
      </c>
      <c r="F131" s="13">
        <v>44866</v>
      </c>
      <c r="G131" s="13">
        <v>45047</v>
      </c>
      <c r="H131" s="14">
        <v>43000</v>
      </c>
      <c r="I131" s="14">
        <v>866.06</v>
      </c>
      <c r="J131" s="14">
        <v>0</v>
      </c>
      <c r="K131" s="14">
        <v>1234.0999999999999</v>
      </c>
      <c r="L131" s="14">
        <v>3053</v>
      </c>
      <c r="M131" s="36">
        <f t="shared" si="196"/>
        <v>494.5</v>
      </c>
      <c r="N131" s="14">
        <v>1307.2</v>
      </c>
      <c r="O131" s="14">
        <f t="shared" si="195"/>
        <v>3048.7</v>
      </c>
      <c r="P131" s="14">
        <f t="shared" si="188"/>
        <v>9137.5</v>
      </c>
      <c r="Q131" s="14">
        <f t="shared" si="189"/>
        <v>0</v>
      </c>
      <c r="R131" s="14">
        <f t="shared" si="190"/>
        <v>3407.36</v>
      </c>
      <c r="S131" s="14">
        <f t="shared" si="191"/>
        <v>6596.2</v>
      </c>
      <c r="T131" s="14">
        <f t="shared" si="192"/>
        <v>39592.639999999999</v>
      </c>
    </row>
    <row r="132" spans="1:20" s="16" customFormat="1" ht="24.95" customHeight="1" x14ac:dyDescent="0.25">
      <c r="A132" s="9">
        <f t="shared" si="193"/>
        <v>102</v>
      </c>
      <c r="B132" s="12" t="s">
        <v>198</v>
      </c>
      <c r="C132" s="8" t="s">
        <v>199</v>
      </c>
      <c r="D132" s="9" t="s">
        <v>21</v>
      </c>
      <c r="E132" s="18" t="s">
        <v>146</v>
      </c>
      <c r="F132" s="13">
        <v>44866</v>
      </c>
      <c r="G132" s="13">
        <v>45047</v>
      </c>
      <c r="H132" s="14">
        <v>43000</v>
      </c>
      <c r="I132" s="14">
        <v>412.32</v>
      </c>
      <c r="J132" s="14">
        <v>0</v>
      </c>
      <c r="K132" s="14">
        <v>1234.0999999999999</v>
      </c>
      <c r="L132" s="14">
        <v>3053</v>
      </c>
      <c r="M132" s="36">
        <f t="shared" si="196"/>
        <v>494.5</v>
      </c>
      <c r="N132" s="14">
        <v>1307.2</v>
      </c>
      <c r="O132" s="14">
        <f t="shared" si="195"/>
        <v>3048.7</v>
      </c>
      <c r="P132" s="14">
        <f t="shared" si="188"/>
        <v>9137.5</v>
      </c>
      <c r="Q132" s="14">
        <v>3024.9</v>
      </c>
      <c r="R132" s="14">
        <f t="shared" si="190"/>
        <v>5978.52</v>
      </c>
      <c r="S132" s="14">
        <f t="shared" si="191"/>
        <v>6596.2</v>
      </c>
      <c r="T132" s="14">
        <f t="shared" si="192"/>
        <v>37021.480000000003</v>
      </c>
    </row>
    <row r="133" spans="1:20" s="16" customFormat="1" ht="24.95" customHeight="1" x14ac:dyDescent="0.25">
      <c r="A133" s="9">
        <f t="shared" si="193"/>
        <v>103</v>
      </c>
      <c r="B133" s="12" t="s">
        <v>239</v>
      </c>
      <c r="C133" s="8" t="s">
        <v>199</v>
      </c>
      <c r="D133" s="9" t="s">
        <v>21</v>
      </c>
      <c r="E133" s="18" t="s">
        <v>146</v>
      </c>
      <c r="F133" s="13">
        <v>44965</v>
      </c>
      <c r="G133" s="13">
        <v>45146</v>
      </c>
      <c r="H133" s="14">
        <v>48000</v>
      </c>
      <c r="I133" s="14">
        <v>1571.73</v>
      </c>
      <c r="J133" s="14">
        <v>0</v>
      </c>
      <c r="K133" s="14">
        <v>1377.6</v>
      </c>
      <c r="L133" s="14">
        <v>3408</v>
      </c>
      <c r="M133" s="36">
        <f t="shared" ref="M133" si="197">H133*1.15%</f>
        <v>552</v>
      </c>
      <c r="N133" s="14">
        <v>1459.2</v>
      </c>
      <c r="O133" s="14">
        <f t="shared" ref="O133" si="198">H133*7.09%</f>
        <v>3403.2</v>
      </c>
      <c r="P133" s="14">
        <f t="shared" ref="P133" si="199">K133+L133+M133+N133+O133</f>
        <v>10200</v>
      </c>
      <c r="Q133" s="14">
        <v>11486</v>
      </c>
      <c r="R133" s="14">
        <f t="shared" ref="R133" si="200">I133+K133+N133+Q133</f>
        <v>15894.53</v>
      </c>
      <c r="S133" s="14">
        <f t="shared" ref="S133" si="201">L133+M133+O133</f>
        <v>7363.2</v>
      </c>
      <c r="T133" s="14">
        <f t="shared" ref="T133" si="202">H133-R133</f>
        <v>32105.47</v>
      </c>
    </row>
    <row r="134" spans="1:20" s="16" customFormat="1" ht="24.95" customHeight="1" x14ac:dyDescent="0.25">
      <c r="A134" s="9">
        <f t="shared" si="193"/>
        <v>104</v>
      </c>
      <c r="B134" s="12" t="s">
        <v>271</v>
      </c>
      <c r="C134" s="8" t="s">
        <v>38</v>
      </c>
      <c r="D134" s="9" t="s">
        <v>21</v>
      </c>
      <c r="E134" s="18" t="s">
        <v>146</v>
      </c>
      <c r="F134" s="13">
        <v>44818</v>
      </c>
      <c r="G134" s="13">
        <v>44999</v>
      </c>
      <c r="H134" s="14">
        <v>80000</v>
      </c>
      <c r="I134" s="14">
        <v>7400.87</v>
      </c>
      <c r="J134" s="14">
        <v>0</v>
      </c>
      <c r="K134" s="14">
        <f t="shared" ref="K134:K135" si="203">H134*2.87%</f>
        <v>2296</v>
      </c>
      <c r="L134" s="14">
        <f t="shared" ref="L134:L135" si="204">H134*7.1%</f>
        <v>5680</v>
      </c>
      <c r="M134" s="14">
        <v>748.08</v>
      </c>
      <c r="N134" s="14">
        <f t="shared" ref="N134:N135" si="205">H134*3.04%</f>
        <v>2432</v>
      </c>
      <c r="O134" s="14">
        <f t="shared" ref="O134:O136" si="206">H134*7.09%</f>
        <v>5672</v>
      </c>
      <c r="P134" s="14">
        <f t="shared" si="188"/>
        <v>16828.080000000002</v>
      </c>
      <c r="Q134" s="14">
        <f>J134</f>
        <v>0</v>
      </c>
      <c r="R134" s="14">
        <f t="shared" si="190"/>
        <v>12128.87</v>
      </c>
      <c r="S134" s="14">
        <f t="shared" si="191"/>
        <v>12100.08</v>
      </c>
      <c r="T134" s="14">
        <f t="shared" si="192"/>
        <v>67871.13</v>
      </c>
    </row>
    <row r="135" spans="1:20" s="16" customFormat="1" ht="24.95" customHeight="1" x14ac:dyDescent="0.25">
      <c r="A135" s="9">
        <f t="shared" si="193"/>
        <v>105</v>
      </c>
      <c r="B135" s="12" t="s">
        <v>272</v>
      </c>
      <c r="C135" s="8" t="s">
        <v>38</v>
      </c>
      <c r="D135" s="9" t="s">
        <v>21</v>
      </c>
      <c r="E135" s="9" t="s">
        <v>146</v>
      </c>
      <c r="F135" s="13">
        <v>44835</v>
      </c>
      <c r="G135" s="13">
        <v>45017</v>
      </c>
      <c r="H135" s="14">
        <v>55000</v>
      </c>
      <c r="I135" s="14">
        <v>2559.6799999999998</v>
      </c>
      <c r="J135" s="14">
        <v>0</v>
      </c>
      <c r="K135" s="14">
        <f t="shared" si="203"/>
        <v>1578.5</v>
      </c>
      <c r="L135" s="14">
        <f t="shared" si="204"/>
        <v>3905</v>
      </c>
      <c r="M135" s="36">
        <f t="shared" ref="M135:M172" si="207">H135*1.15%</f>
        <v>632.5</v>
      </c>
      <c r="N135" s="14">
        <f t="shared" si="205"/>
        <v>1672</v>
      </c>
      <c r="O135" s="14">
        <f t="shared" si="206"/>
        <v>3899.5</v>
      </c>
      <c r="P135" s="14">
        <f t="shared" si="188"/>
        <v>11687.5</v>
      </c>
      <c r="Q135" s="14">
        <f>J135</f>
        <v>0</v>
      </c>
      <c r="R135" s="14">
        <f t="shared" si="190"/>
        <v>5810.18</v>
      </c>
      <c r="S135" s="14">
        <f t="shared" si="191"/>
        <v>8437</v>
      </c>
      <c r="T135" s="14">
        <f t="shared" si="192"/>
        <v>49189.82</v>
      </c>
    </row>
    <row r="136" spans="1:20" s="16" customFormat="1" ht="24.95" customHeight="1" x14ac:dyDescent="0.25">
      <c r="A136" s="9">
        <f t="shared" si="193"/>
        <v>106</v>
      </c>
      <c r="B136" s="12" t="s">
        <v>273</v>
      </c>
      <c r="C136" s="8" t="s">
        <v>38</v>
      </c>
      <c r="D136" s="9" t="s">
        <v>21</v>
      </c>
      <c r="E136" s="9" t="s">
        <v>146</v>
      </c>
      <c r="F136" s="13">
        <v>44805</v>
      </c>
      <c r="G136" s="13">
        <v>44986</v>
      </c>
      <c r="H136" s="14">
        <v>60000</v>
      </c>
      <c r="I136" s="14">
        <v>3486.68</v>
      </c>
      <c r="J136" s="14">
        <v>0</v>
      </c>
      <c r="K136" s="14">
        <v>1722</v>
      </c>
      <c r="L136" s="14">
        <v>4260</v>
      </c>
      <c r="M136" s="36">
        <f t="shared" si="207"/>
        <v>690</v>
      </c>
      <c r="N136" s="14">
        <v>1824</v>
      </c>
      <c r="O136" s="14">
        <f t="shared" si="206"/>
        <v>4254</v>
      </c>
      <c r="P136" s="14">
        <f t="shared" si="188"/>
        <v>12750</v>
      </c>
      <c r="Q136" s="14">
        <v>2046</v>
      </c>
      <c r="R136" s="14">
        <f t="shared" si="190"/>
        <v>9078.68</v>
      </c>
      <c r="S136" s="14">
        <f t="shared" si="191"/>
        <v>9204</v>
      </c>
      <c r="T136" s="14">
        <f t="shared" si="192"/>
        <v>50921.32</v>
      </c>
    </row>
    <row r="137" spans="1:20" s="16" customFormat="1" ht="24.95" customHeight="1" x14ac:dyDescent="0.25">
      <c r="A137" s="9">
        <f t="shared" si="193"/>
        <v>107</v>
      </c>
      <c r="B137" s="12" t="s">
        <v>274</v>
      </c>
      <c r="C137" s="8" t="s">
        <v>199</v>
      </c>
      <c r="D137" s="9" t="s">
        <v>21</v>
      </c>
      <c r="E137" s="9" t="s">
        <v>146</v>
      </c>
      <c r="F137" s="13">
        <v>44868</v>
      </c>
      <c r="G137" s="13">
        <v>45049</v>
      </c>
      <c r="H137" s="14">
        <v>45000</v>
      </c>
      <c r="I137" s="14">
        <v>921.46</v>
      </c>
      <c r="J137" s="14">
        <v>0</v>
      </c>
      <c r="K137" s="14">
        <f t="shared" ref="K137:K143" si="208">H137*2.87%</f>
        <v>1291.5</v>
      </c>
      <c r="L137" s="14">
        <f t="shared" ref="L137:L143" si="209">H137*7.1%</f>
        <v>3195</v>
      </c>
      <c r="M137" s="36">
        <f t="shared" si="207"/>
        <v>517.5</v>
      </c>
      <c r="N137" s="14">
        <f t="shared" ref="N137:N143" si="210">H137*3.04%</f>
        <v>1368</v>
      </c>
      <c r="O137" s="14">
        <f t="shared" ref="O137:O143" si="211">H137*7.09%</f>
        <v>3190.5</v>
      </c>
      <c r="P137" s="14">
        <f t="shared" si="188"/>
        <v>9562.5</v>
      </c>
      <c r="Q137" s="14">
        <v>1512.45</v>
      </c>
      <c r="R137" s="14">
        <f t="shared" si="190"/>
        <v>5093.41</v>
      </c>
      <c r="S137" s="14">
        <f t="shared" si="191"/>
        <v>6903</v>
      </c>
      <c r="T137" s="14">
        <f t="shared" si="192"/>
        <v>39906.589999999997</v>
      </c>
    </row>
    <row r="138" spans="1:20" s="16" customFormat="1" ht="24.95" customHeight="1" x14ac:dyDescent="0.25">
      <c r="A138" s="9">
        <f t="shared" si="193"/>
        <v>108</v>
      </c>
      <c r="B138" s="12" t="s">
        <v>275</v>
      </c>
      <c r="C138" s="8" t="s">
        <v>199</v>
      </c>
      <c r="D138" s="9" t="s">
        <v>21</v>
      </c>
      <c r="E138" s="9" t="s">
        <v>146</v>
      </c>
      <c r="F138" s="13">
        <v>44869</v>
      </c>
      <c r="G138" s="13">
        <v>45050</v>
      </c>
      <c r="H138" s="14">
        <v>40000</v>
      </c>
      <c r="I138" s="14">
        <v>442.65</v>
      </c>
      <c r="J138" s="14">
        <v>0</v>
      </c>
      <c r="K138" s="14">
        <f t="shared" si="208"/>
        <v>1148</v>
      </c>
      <c r="L138" s="14">
        <f t="shared" si="209"/>
        <v>2840</v>
      </c>
      <c r="M138" s="36">
        <f t="shared" si="207"/>
        <v>460</v>
      </c>
      <c r="N138" s="14">
        <f t="shared" si="210"/>
        <v>1216</v>
      </c>
      <c r="O138" s="14">
        <f t="shared" si="211"/>
        <v>2836</v>
      </c>
      <c r="P138" s="14">
        <f t="shared" si="188"/>
        <v>8500</v>
      </c>
      <c r="Q138" s="14">
        <f t="shared" ref="Q138:Q150" si="212">J138</f>
        <v>0</v>
      </c>
      <c r="R138" s="14">
        <f t="shared" si="190"/>
        <v>2806.65</v>
      </c>
      <c r="S138" s="14">
        <f t="shared" si="191"/>
        <v>6136</v>
      </c>
      <c r="T138" s="14">
        <f t="shared" si="192"/>
        <v>37193.35</v>
      </c>
    </row>
    <row r="139" spans="1:20" s="16" customFormat="1" ht="24.95" customHeight="1" x14ac:dyDescent="0.25">
      <c r="A139" s="9">
        <f t="shared" si="193"/>
        <v>109</v>
      </c>
      <c r="B139" s="12" t="s">
        <v>280</v>
      </c>
      <c r="C139" s="8" t="s">
        <v>38</v>
      </c>
      <c r="D139" s="9" t="s">
        <v>21</v>
      </c>
      <c r="E139" s="18" t="s">
        <v>145</v>
      </c>
      <c r="F139" s="13">
        <v>44869</v>
      </c>
      <c r="G139" s="13">
        <v>45050</v>
      </c>
      <c r="H139" s="14">
        <v>55000</v>
      </c>
      <c r="I139" s="14">
        <v>2559.6799999999998</v>
      </c>
      <c r="J139" s="14">
        <v>0</v>
      </c>
      <c r="K139" s="14">
        <f t="shared" si="208"/>
        <v>1578.5</v>
      </c>
      <c r="L139" s="14">
        <f t="shared" si="209"/>
        <v>3905</v>
      </c>
      <c r="M139" s="36">
        <f t="shared" si="207"/>
        <v>632.5</v>
      </c>
      <c r="N139" s="14">
        <f t="shared" si="210"/>
        <v>1672</v>
      </c>
      <c r="O139" s="14">
        <f t="shared" si="211"/>
        <v>3899.5</v>
      </c>
      <c r="P139" s="14">
        <f t="shared" si="188"/>
        <v>11687.5</v>
      </c>
      <c r="Q139" s="14">
        <f t="shared" si="212"/>
        <v>0</v>
      </c>
      <c r="R139" s="14">
        <f t="shared" si="190"/>
        <v>5810.18</v>
      </c>
      <c r="S139" s="14">
        <f t="shared" si="191"/>
        <v>8437</v>
      </c>
      <c r="T139" s="14">
        <f t="shared" si="192"/>
        <v>49189.82</v>
      </c>
    </row>
    <row r="140" spans="1:20" s="16" customFormat="1" ht="24.95" customHeight="1" x14ac:dyDescent="0.25">
      <c r="A140" s="9">
        <f t="shared" si="193"/>
        <v>110</v>
      </c>
      <c r="B140" s="12" t="s">
        <v>281</v>
      </c>
      <c r="C140" s="8" t="s">
        <v>38</v>
      </c>
      <c r="D140" s="9" t="s">
        <v>21</v>
      </c>
      <c r="E140" s="9" t="s">
        <v>146</v>
      </c>
      <c r="F140" s="13">
        <v>44868</v>
      </c>
      <c r="G140" s="13">
        <v>45049</v>
      </c>
      <c r="H140" s="14">
        <v>55000</v>
      </c>
      <c r="I140" s="14">
        <v>2559.6799999999998</v>
      </c>
      <c r="J140" s="14">
        <v>0</v>
      </c>
      <c r="K140" s="14">
        <f t="shared" si="208"/>
        <v>1578.5</v>
      </c>
      <c r="L140" s="14">
        <f t="shared" si="209"/>
        <v>3905</v>
      </c>
      <c r="M140" s="36">
        <f t="shared" si="207"/>
        <v>632.5</v>
      </c>
      <c r="N140" s="14">
        <f t="shared" si="210"/>
        <v>1672</v>
      </c>
      <c r="O140" s="14">
        <f t="shared" si="211"/>
        <v>3899.5</v>
      </c>
      <c r="P140" s="14">
        <f t="shared" si="188"/>
        <v>11687.5</v>
      </c>
      <c r="Q140" s="14">
        <f t="shared" si="212"/>
        <v>0</v>
      </c>
      <c r="R140" s="14">
        <f t="shared" si="190"/>
        <v>5810.18</v>
      </c>
      <c r="S140" s="14">
        <f t="shared" si="191"/>
        <v>8437</v>
      </c>
      <c r="T140" s="14">
        <f t="shared" si="192"/>
        <v>49189.82</v>
      </c>
    </row>
    <row r="141" spans="1:20" s="16" customFormat="1" ht="24.95" customHeight="1" x14ac:dyDescent="0.25">
      <c r="A141" s="9">
        <f t="shared" si="193"/>
        <v>111</v>
      </c>
      <c r="B141" s="12" t="s">
        <v>287</v>
      </c>
      <c r="C141" s="8" t="s">
        <v>38</v>
      </c>
      <c r="D141" s="9" t="s">
        <v>21</v>
      </c>
      <c r="E141" s="18" t="s">
        <v>145</v>
      </c>
      <c r="F141" s="13">
        <v>44868</v>
      </c>
      <c r="G141" s="13">
        <v>45049</v>
      </c>
      <c r="H141" s="14">
        <v>55000</v>
      </c>
      <c r="I141" s="14">
        <v>2559.6799999999998</v>
      </c>
      <c r="J141" s="14">
        <v>0</v>
      </c>
      <c r="K141" s="14">
        <f t="shared" si="208"/>
        <v>1578.5</v>
      </c>
      <c r="L141" s="14">
        <f>H141*7.1%</f>
        <v>3905</v>
      </c>
      <c r="M141" s="36">
        <f t="shared" si="207"/>
        <v>632.5</v>
      </c>
      <c r="N141" s="14">
        <f t="shared" si="210"/>
        <v>1672</v>
      </c>
      <c r="O141" s="14">
        <f t="shared" si="211"/>
        <v>3899.5</v>
      </c>
      <c r="P141" s="14">
        <f t="shared" si="188"/>
        <v>11687.5</v>
      </c>
      <c r="Q141" s="14">
        <f t="shared" si="212"/>
        <v>0</v>
      </c>
      <c r="R141" s="14">
        <f t="shared" si="190"/>
        <v>5810.18</v>
      </c>
      <c r="S141" s="14">
        <f t="shared" si="191"/>
        <v>8437</v>
      </c>
      <c r="T141" s="14">
        <f t="shared" si="192"/>
        <v>49189.82</v>
      </c>
    </row>
    <row r="142" spans="1:20" s="16" customFormat="1" ht="24.95" customHeight="1" x14ac:dyDescent="0.25">
      <c r="A142" s="9">
        <f t="shared" si="193"/>
        <v>112</v>
      </c>
      <c r="B142" s="12" t="s">
        <v>290</v>
      </c>
      <c r="C142" s="8" t="s">
        <v>38</v>
      </c>
      <c r="D142" s="9" t="s">
        <v>21</v>
      </c>
      <c r="E142" s="9" t="s">
        <v>146</v>
      </c>
      <c r="F142" s="13">
        <v>44868</v>
      </c>
      <c r="G142" s="13">
        <v>45049</v>
      </c>
      <c r="H142" s="14">
        <v>55000</v>
      </c>
      <c r="I142" s="14">
        <v>2559.6799999999998</v>
      </c>
      <c r="J142" s="14">
        <v>0</v>
      </c>
      <c r="K142" s="14">
        <f t="shared" si="208"/>
        <v>1578.5</v>
      </c>
      <c r="L142" s="14">
        <f>H142*7.1%</f>
        <v>3905</v>
      </c>
      <c r="M142" s="36">
        <f t="shared" si="207"/>
        <v>632.5</v>
      </c>
      <c r="N142" s="14">
        <f t="shared" si="210"/>
        <v>1672</v>
      </c>
      <c r="O142" s="14">
        <f t="shared" si="211"/>
        <v>3899.5</v>
      </c>
      <c r="P142" s="14">
        <f t="shared" si="188"/>
        <v>11687.5</v>
      </c>
      <c r="Q142" s="14">
        <f t="shared" si="212"/>
        <v>0</v>
      </c>
      <c r="R142" s="14">
        <f t="shared" si="190"/>
        <v>5810.18</v>
      </c>
      <c r="S142" s="14">
        <f t="shared" si="191"/>
        <v>8437</v>
      </c>
      <c r="T142" s="14">
        <f t="shared" si="192"/>
        <v>49189.82</v>
      </c>
    </row>
    <row r="143" spans="1:20" s="16" customFormat="1" ht="24.95" customHeight="1" x14ac:dyDescent="0.25">
      <c r="A143" s="9">
        <f t="shared" si="193"/>
        <v>113</v>
      </c>
      <c r="B143" s="12" t="s">
        <v>294</v>
      </c>
      <c r="C143" s="8" t="s">
        <v>38</v>
      </c>
      <c r="D143" s="9" t="s">
        <v>21</v>
      </c>
      <c r="E143" s="9" t="s">
        <v>146</v>
      </c>
      <c r="F143" s="13">
        <v>44868</v>
      </c>
      <c r="G143" s="13">
        <v>45049</v>
      </c>
      <c r="H143" s="14">
        <v>55000</v>
      </c>
      <c r="I143" s="14">
        <v>2559.6799999999998</v>
      </c>
      <c r="J143" s="14">
        <v>0</v>
      </c>
      <c r="K143" s="14">
        <f t="shared" si="208"/>
        <v>1578.5</v>
      </c>
      <c r="L143" s="14">
        <f t="shared" si="209"/>
        <v>3905</v>
      </c>
      <c r="M143" s="36">
        <f t="shared" si="207"/>
        <v>632.5</v>
      </c>
      <c r="N143" s="14">
        <f t="shared" si="210"/>
        <v>1672</v>
      </c>
      <c r="O143" s="14">
        <f t="shared" si="211"/>
        <v>3899.5</v>
      </c>
      <c r="P143" s="14">
        <f t="shared" si="188"/>
        <v>11687.5</v>
      </c>
      <c r="Q143" s="14">
        <f t="shared" si="212"/>
        <v>0</v>
      </c>
      <c r="R143" s="14">
        <f t="shared" si="190"/>
        <v>5810.18</v>
      </c>
      <c r="S143" s="14">
        <f t="shared" si="191"/>
        <v>8437</v>
      </c>
      <c r="T143" s="14">
        <f t="shared" si="192"/>
        <v>49189.82</v>
      </c>
    </row>
    <row r="144" spans="1:20" s="16" customFormat="1" ht="24.95" customHeight="1" x14ac:dyDescent="0.25">
      <c r="A144" s="9">
        <f t="shared" si="193"/>
        <v>114</v>
      </c>
      <c r="B144" s="12" t="s">
        <v>301</v>
      </c>
      <c r="C144" s="8" t="s">
        <v>199</v>
      </c>
      <c r="D144" s="9" t="s">
        <v>21</v>
      </c>
      <c r="E144" s="9" t="s">
        <v>146</v>
      </c>
      <c r="F144" s="13">
        <v>44877</v>
      </c>
      <c r="G144" s="13">
        <v>45058</v>
      </c>
      <c r="H144" s="14">
        <v>43000</v>
      </c>
      <c r="I144" s="14">
        <v>866.06</v>
      </c>
      <c r="J144" s="14">
        <v>0</v>
      </c>
      <c r="K144" s="14">
        <f>H144*2.87%</f>
        <v>1234.0999999999999</v>
      </c>
      <c r="L144" s="14">
        <f>H144*7.1%</f>
        <v>3053</v>
      </c>
      <c r="M144" s="14">
        <f t="shared" ref="M144:M146" si="213">H144*1.15%</f>
        <v>494.5</v>
      </c>
      <c r="N144" s="14">
        <f>H144*3.04%</f>
        <v>1307.2</v>
      </c>
      <c r="O144" s="14">
        <f>H144*7.09%</f>
        <v>3048.7</v>
      </c>
      <c r="P144" s="14">
        <f t="shared" si="188"/>
        <v>9137.5</v>
      </c>
      <c r="Q144" s="14">
        <f t="shared" si="212"/>
        <v>0</v>
      </c>
      <c r="R144" s="14">
        <f t="shared" si="190"/>
        <v>3407.36</v>
      </c>
      <c r="S144" s="14">
        <f t="shared" si="191"/>
        <v>6596.2</v>
      </c>
      <c r="T144" s="14">
        <f t="shared" si="192"/>
        <v>39592.639999999999</v>
      </c>
    </row>
    <row r="145" spans="1:20" s="16" customFormat="1" ht="24.95" customHeight="1" x14ac:dyDescent="0.25">
      <c r="A145" s="9">
        <f t="shared" si="193"/>
        <v>115</v>
      </c>
      <c r="B145" s="12" t="s">
        <v>305</v>
      </c>
      <c r="C145" s="8" t="s">
        <v>199</v>
      </c>
      <c r="D145" s="9" t="s">
        <v>21</v>
      </c>
      <c r="E145" s="9" t="s">
        <v>145</v>
      </c>
      <c r="F145" s="13">
        <v>44877</v>
      </c>
      <c r="G145" s="13">
        <v>45058</v>
      </c>
      <c r="H145" s="14">
        <v>43000</v>
      </c>
      <c r="I145" s="14">
        <v>866.06</v>
      </c>
      <c r="J145" s="14">
        <v>0</v>
      </c>
      <c r="K145" s="14">
        <f>H145*2.87%</f>
        <v>1234.0999999999999</v>
      </c>
      <c r="L145" s="14">
        <f>H145*7.1%</f>
        <v>3053</v>
      </c>
      <c r="M145" s="14">
        <f t="shared" ref="M145" si="214">H145*1.15%</f>
        <v>494.5</v>
      </c>
      <c r="N145" s="14">
        <f>H145*3.04%</f>
        <v>1307.2</v>
      </c>
      <c r="O145" s="14">
        <f>H145*7.09%</f>
        <v>3048.7</v>
      </c>
      <c r="P145" s="14">
        <f t="shared" si="188"/>
        <v>9137.5</v>
      </c>
      <c r="Q145" s="14">
        <f t="shared" si="212"/>
        <v>0</v>
      </c>
      <c r="R145" s="14">
        <f t="shared" si="190"/>
        <v>3407.36</v>
      </c>
      <c r="S145" s="14">
        <f t="shared" si="191"/>
        <v>6596.2</v>
      </c>
      <c r="T145" s="14">
        <f t="shared" si="192"/>
        <v>39592.639999999999</v>
      </c>
    </row>
    <row r="146" spans="1:20" s="16" customFormat="1" ht="24.95" customHeight="1" x14ac:dyDescent="0.25">
      <c r="A146" s="9">
        <f t="shared" si="193"/>
        <v>116</v>
      </c>
      <c r="B146" s="12" t="s">
        <v>302</v>
      </c>
      <c r="C146" s="8" t="s">
        <v>38</v>
      </c>
      <c r="D146" s="9" t="s">
        <v>21</v>
      </c>
      <c r="E146" s="9" t="s">
        <v>146</v>
      </c>
      <c r="F146" s="13">
        <v>44881</v>
      </c>
      <c r="G146" s="13">
        <v>45062</v>
      </c>
      <c r="H146" s="14">
        <v>55000</v>
      </c>
      <c r="I146" s="14">
        <v>2559.6799999999998</v>
      </c>
      <c r="J146" s="14">
        <v>0</v>
      </c>
      <c r="K146" s="14">
        <f t="shared" ref="K146" si="215">H146*2.87%</f>
        <v>1578.5</v>
      </c>
      <c r="L146" s="14">
        <f t="shared" ref="L146" si="216">H146*7.1%</f>
        <v>3905</v>
      </c>
      <c r="M146" s="14">
        <f t="shared" si="213"/>
        <v>632.5</v>
      </c>
      <c r="N146" s="14">
        <f t="shared" ref="N146" si="217">H146*3.04%</f>
        <v>1672</v>
      </c>
      <c r="O146" s="14">
        <f t="shared" ref="O146" si="218">H146*7.09%</f>
        <v>3899.5</v>
      </c>
      <c r="P146" s="14">
        <f t="shared" si="188"/>
        <v>11687.5</v>
      </c>
      <c r="Q146" s="14">
        <f t="shared" si="212"/>
        <v>0</v>
      </c>
      <c r="R146" s="14">
        <f t="shared" si="190"/>
        <v>5810.18</v>
      </c>
      <c r="S146" s="14">
        <f t="shared" si="191"/>
        <v>8437</v>
      </c>
      <c r="T146" s="14">
        <f t="shared" si="192"/>
        <v>49189.82</v>
      </c>
    </row>
    <row r="147" spans="1:20" s="16" customFormat="1" ht="24.95" customHeight="1" x14ac:dyDescent="0.25">
      <c r="A147" s="9">
        <f t="shared" si="193"/>
        <v>117</v>
      </c>
      <c r="B147" s="12" t="s">
        <v>306</v>
      </c>
      <c r="C147" s="8" t="s">
        <v>38</v>
      </c>
      <c r="D147" s="9" t="s">
        <v>21</v>
      </c>
      <c r="E147" s="9" t="s">
        <v>146</v>
      </c>
      <c r="F147" s="13">
        <v>44877</v>
      </c>
      <c r="G147" s="13">
        <v>45058</v>
      </c>
      <c r="H147" s="14">
        <v>55000</v>
      </c>
      <c r="I147" s="14">
        <v>2559.6799999999998</v>
      </c>
      <c r="J147" s="14">
        <v>0</v>
      </c>
      <c r="K147" s="14">
        <f t="shared" ref="K147:K148" si="219">H147*2.87%</f>
        <v>1578.5</v>
      </c>
      <c r="L147" s="14">
        <f t="shared" ref="L147:L148" si="220">H147*7.1%</f>
        <v>3905</v>
      </c>
      <c r="M147" s="14">
        <f t="shared" ref="M147:M148" si="221">H147*1.15%</f>
        <v>632.5</v>
      </c>
      <c r="N147" s="14">
        <f t="shared" ref="N147:N148" si="222">H147*3.04%</f>
        <v>1672</v>
      </c>
      <c r="O147" s="14">
        <f t="shared" ref="O147:O148" si="223">H147*7.09%</f>
        <v>3899.5</v>
      </c>
      <c r="P147" s="14">
        <f t="shared" si="188"/>
        <v>11687.5</v>
      </c>
      <c r="Q147" s="14">
        <f t="shared" si="212"/>
        <v>0</v>
      </c>
      <c r="R147" s="14">
        <f t="shared" si="190"/>
        <v>5810.18</v>
      </c>
      <c r="S147" s="14">
        <f t="shared" si="191"/>
        <v>8437</v>
      </c>
      <c r="T147" s="14">
        <f t="shared" si="192"/>
        <v>49189.82</v>
      </c>
    </row>
    <row r="148" spans="1:20" s="16" customFormat="1" ht="24.95" customHeight="1" x14ac:dyDescent="0.25">
      <c r="A148" s="9">
        <f t="shared" si="193"/>
        <v>118</v>
      </c>
      <c r="B148" s="12" t="s">
        <v>312</v>
      </c>
      <c r="C148" s="8" t="s">
        <v>199</v>
      </c>
      <c r="D148" s="9" t="s">
        <v>21</v>
      </c>
      <c r="E148" s="9" t="s">
        <v>146</v>
      </c>
      <c r="F148" s="13">
        <v>44877</v>
      </c>
      <c r="G148" s="13">
        <v>45058</v>
      </c>
      <c r="H148" s="14">
        <v>45000</v>
      </c>
      <c r="I148" s="14">
        <v>1148.33</v>
      </c>
      <c r="J148" s="14">
        <v>0</v>
      </c>
      <c r="K148" s="14">
        <f t="shared" si="219"/>
        <v>1291.5</v>
      </c>
      <c r="L148" s="14">
        <f t="shared" si="220"/>
        <v>3195</v>
      </c>
      <c r="M148" s="14">
        <f t="shared" si="221"/>
        <v>517.5</v>
      </c>
      <c r="N148" s="14">
        <f t="shared" si="222"/>
        <v>1368</v>
      </c>
      <c r="O148" s="14">
        <f t="shared" si="223"/>
        <v>3190.5</v>
      </c>
      <c r="P148" s="14">
        <f t="shared" si="188"/>
        <v>9562.5</v>
      </c>
      <c r="Q148" s="14">
        <f t="shared" si="212"/>
        <v>0</v>
      </c>
      <c r="R148" s="14">
        <f t="shared" si="190"/>
        <v>3807.83</v>
      </c>
      <c r="S148" s="14">
        <f t="shared" si="191"/>
        <v>6903</v>
      </c>
      <c r="T148" s="14">
        <f t="shared" si="192"/>
        <v>41192.17</v>
      </c>
    </row>
    <row r="149" spans="1:20" s="16" customFormat="1" ht="24.95" customHeight="1" x14ac:dyDescent="0.25">
      <c r="A149" s="9">
        <f t="shared" si="193"/>
        <v>119</v>
      </c>
      <c r="B149" s="12" t="s">
        <v>316</v>
      </c>
      <c r="C149" s="8" t="s">
        <v>38</v>
      </c>
      <c r="D149" s="9" t="s">
        <v>21</v>
      </c>
      <c r="E149" s="9" t="s">
        <v>146</v>
      </c>
      <c r="F149" s="13">
        <v>44927</v>
      </c>
      <c r="G149" s="13">
        <v>45108</v>
      </c>
      <c r="H149" s="14">
        <v>60000</v>
      </c>
      <c r="I149" s="14">
        <v>3486.68</v>
      </c>
      <c r="J149" s="14">
        <v>0</v>
      </c>
      <c r="K149" s="14">
        <v>1722</v>
      </c>
      <c r="L149" s="14">
        <v>4260</v>
      </c>
      <c r="M149" s="36">
        <f t="shared" ref="M149:M150" si="224">H149*1.15%</f>
        <v>690</v>
      </c>
      <c r="N149" s="14">
        <v>1824</v>
      </c>
      <c r="O149" s="14">
        <f t="shared" ref="O149:O151" si="225">H149*7.09%</f>
        <v>4254</v>
      </c>
      <c r="P149" s="14">
        <f t="shared" si="188"/>
        <v>12750</v>
      </c>
      <c r="Q149" s="14">
        <f t="shared" si="212"/>
        <v>0</v>
      </c>
      <c r="R149" s="14">
        <f t="shared" si="190"/>
        <v>7032.68</v>
      </c>
      <c r="S149" s="14">
        <f t="shared" si="191"/>
        <v>9204</v>
      </c>
      <c r="T149" s="14">
        <f t="shared" si="192"/>
        <v>52967.32</v>
      </c>
    </row>
    <row r="150" spans="1:20" s="16" customFormat="1" ht="24.95" customHeight="1" x14ac:dyDescent="0.25">
      <c r="A150" s="9">
        <f t="shared" si="193"/>
        <v>120</v>
      </c>
      <c r="B150" s="12" t="s">
        <v>320</v>
      </c>
      <c r="C150" s="8" t="s">
        <v>199</v>
      </c>
      <c r="D150" s="9" t="s">
        <v>21</v>
      </c>
      <c r="E150" s="9" t="s">
        <v>145</v>
      </c>
      <c r="F150" s="13">
        <v>44901</v>
      </c>
      <c r="G150" s="13">
        <v>45083</v>
      </c>
      <c r="H150" s="14">
        <v>48000</v>
      </c>
      <c r="I150" s="14">
        <v>1571.73</v>
      </c>
      <c r="J150" s="14">
        <v>0</v>
      </c>
      <c r="K150" s="14">
        <v>1377.6</v>
      </c>
      <c r="L150" s="14">
        <v>3408</v>
      </c>
      <c r="M150" s="36">
        <f t="shared" si="224"/>
        <v>552</v>
      </c>
      <c r="N150" s="14">
        <v>1459.2</v>
      </c>
      <c r="O150" s="14">
        <f t="shared" si="225"/>
        <v>3403.2</v>
      </c>
      <c r="P150" s="14">
        <f t="shared" si="188"/>
        <v>10200</v>
      </c>
      <c r="Q150" s="14">
        <f t="shared" si="212"/>
        <v>0</v>
      </c>
      <c r="R150" s="14">
        <f t="shared" si="190"/>
        <v>4408.53</v>
      </c>
      <c r="S150" s="14">
        <f t="shared" si="191"/>
        <v>7363.2</v>
      </c>
      <c r="T150" s="14">
        <f t="shared" si="192"/>
        <v>43591.47</v>
      </c>
    </row>
    <row r="151" spans="1:20" s="16" customFormat="1" ht="24.95" customHeight="1" x14ac:dyDescent="0.25">
      <c r="A151" s="9">
        <f t="shared" si="193"/>
        <v>121</v>
      </c>
      <c r="B151" s="12" t="s">
        <v>324</v>
      </c>
      <c r="C151" s="8" t="s">
        <v>38</v>
      </c>
      <c r="D151" s="9" t="s">
        <v>21</v>
      </c>
      <c r="E151" s="9" t="s">
        <v>145</v>
      </c>
      <c r="F151" s="13">
        <v>44896</v>
      </c>
      <c r="G151" s="13">
        <v>45078</v>
      </c>
      <c r="H151" s="14">
        <v>80000</v>
      </c>
      <c r="I151" s="14">
        <v>7400.87</v>
      </c>
      <c r="J151" s="14">
        <v>0</v>
      </c>
      <c r="K151" s="14">
        <f t="shared" ref="K151" si="226">H151*2.87%</f>
        <v>2296</v>
      </c>
      <c r="L151" s="14">
        <f t="shared" ref="L151" si="227">H151*7.1%</f>
        <v>5680</v>
      </c>
      <c r="M151" s="14">
        <v>748.08</v>
      </c>
      <c r="N151" s="14">
        <f t="shared" ref="N151" si="228">H151*3.04%</f>
        <v>2432</v>
      </c>
      <c r="O151" s="14">
        <f t="shared" si="225"/>
        <v>5672</v>
      </c>
      <c r="P151" s="14">
        <f t="shared" si="188"/>
        <v>16828.080000000002</v>
      </c>
      <c r="Q151" s="14">
        <v>0</v>
      </c>
      <c r="R151" s="14">
        <f t="shared" si="190"/>
        <v>12128.87</v>
      </c>
      <c r="S151" s="14">
        <f t="shared" si="191"/>
        <v>12100.08</v>
      </c>
      <c r="T151" s="14">
        <f t="shared" si="192"/>
        <v>67871.13</v>
      </c>
    </row>
    <row r="152" spans="1:20" s="16" customFormat="1" ht="24.95" customHeight="1" x14ac:dyDescent="0.25">
      <c r="A152" s="9">
        <f t="shared" si="193"/>
        <v>122</v>
      </c>
      <c r="B152" s="12" t="s">
        <v>333</v>
      </c>
      <c r="C152" s="8" t="s">
        <v>199</v>
      </c>
      <c r="D152" s="9" t="s">
        <v>21</v>
      </c>
      <c r="E152" s="9" t="s">
        <v>146</v>
      </c>
      <c r="F152" s="13">
        <v>44896</v>
      </c>
      <c r="G152" s="13">
        <v>45078</v>
      </c>
      <c r="H152" s="14">
        <v>48000</v>
      </c>
      <c r="I152" s="14">
        <v>1571.73</v>
      </c>
      <c r="J152" s="14">
        <v>0</v>
      </c>
      <c r="K152" s="14">
        <v>1377.6</v>
      </c>
      <c r="L152" s="14">
        <v>3408</v>
      </c>
      <c r="M152" s="36">
        <f t="shared" ref="M152:M153" si="229">H152*1.15%</f>
        <v>552</v>
      </c>
      <c r="N152" s="14">
        <v>1459.2</v>
      </c>
      <c r="O152" s="14">
        <f t="shared" ref="O152:O154" si="230">H152*7.09%</f>
        <v>3403.2</v>
      </c>
      <c r="P152" s="14">
        <f t="shared" ref="P152:P154" si="231">K152+L152+M152+N152+O152</f>
        <v>10200</v>
      </c>
      <c r="Q152" s="14">
        <f t="shared" ref="Q152:Q153" si="232">J152</f>
        <v>0</v>
      </c>
      <c r="R152" s="14">
        <f t="shared" ref="R152:R154" si="233">I152+K152+N152+Q152</f>
        <v>4408.53</v>
      </c>
      <c r="S152" s="14">
        <f t="shared" ref="S152:S154" si="234">L152+M152+O152</f>
        <v>7363.2</v>
      </c>
      <c r="T152" s="14">
        <f t="shared" ref="T152:T154" si="235">H152-R152</f>
        <v>43591.47</v>
      </c>
    </row>
    <row r="153" spans="1:20" s="16" customFormat="1" ht="24.95" customHeight="1" x14ac:dyDescent="0.25">
      <c r="A153" s="9">
        <f t="shared" si="193"/>
        <v>123</v>
      </c>
      <c r="B153" s="12" t="s">
        <v>337</v>
      </c>
      <c r="C153" s="8" t="s">
        <v>38</v>
      </c>
      <c r="D153" s="9" t="s">
        <v>21</v>
      </c>
      <c r="E153" s="9" t="s">
        <v>146</v>
      </c>
      <c r="F153" s="13">
        <v>44927</v>
      </c>
      <c r="G153" s="13">
        <v>45108</v>
      </c>
      <c r="H153" s="14">
        <v>55000</v>
      </c>
      <c r="I153" s="14">
        <v>2559.6799999999998</v>
      </c>
      <c r="J153" s="14">
        <v>0</v>
      </c>
      <c r="K153" s="14">
        <f t="shared" ref="K153:K154" si="236">H153*2.87%</f>
        <v>1578.5</v>
      </c>
      <c r="L153" s="14">
        <f t="shared" ref="L153:L154" si="237">H153*7.1%</f>
        <v>3905</v>
      </c>
      <c r="M153" s="14">
        <f t="shared" si="229"/>
        <v>632.5</v>
      </c>
      <c r="N153" s="14">
        <f t="shared" ref="N153:N154" si="238">H153*3.04%</f>
        <v>1672</v>
      </c>
      <c r="O153" s="14">
        <f t="shared" si="230"/>
        <v>3899.5</v>
      </c>
      <c r="P153" s="14">
        <f t="shared" si="231"/>
        <v>11687.5</v>
      </c>
      <c r="Q153" s="14">
        <f t="shared" si="232"/>
        <v>0</v>
      </c>
      <c r="R153" s="14">
        <f t="shared" si="233"/>
        <v>5810.18</v>
      </c>
      <c r="S153" s="14">
        <f t="shared" si="234"/>
        <v>8437</v>
      </c>
      <c r="T153" s="14">
        <f t="shared" si="235"/>
        <v>49189.82</v>
      </c>
    </row>
    <row r="154" spans="1:20" s="16" customFormat="1" ht="24.95" customHeight="1" x14ac:dyDescent="0.25">
      <c r="A154" s="9">
        <f t="shared" si="193"/>
        <v>124</v>
      </c>
      <c r="B154" s="12" t="s">
        <v>340</v>
      </c>
      <c r="C154" s="8" t="s">
        <v>38</v>
      </c>
      <c r="D154" s="9" t="s">
        <v>21</v>
      </c>
      <c r="E154" s="9" t="s">
        <v>145</v>
      </c>
      <c r="F154" s="13">
        <v>44896</v>
      </c>
      <c r="G154" s="13">
        <v>45078</v>
      </c>
      <c r="H154" s="14">
        <v>70000</v>
      </c>
      <c r="I154" s="14">
        <v>5368.48</v>
      </c>
      <c r="J154" s="14">
        <v>0</v>
      </c>
      <c r="K154" s="14">
        <f t="shared" si="236"/>
        <v>2009</v>
      </c>
      <c r="L154" s="14">
        <f t="shared" si="237"/>
        <v>4970</v>
      </c>
      <c r="M154" s="14">
        <v>748.08</v>
      </c>
      <c r="N154" s="14">
        <f t="shared" si="238"/>
        <v>2128</v>
      </c>
      <c r="O154" s="14">
        <f t="shared" si="230"/>
        <v>4963</v>
      </c>
      <c r="P154" s="14">
        <f t="shared" si="231"/>
        <v>14818.08</v>
      </c>
      <c r="Q154" s="14">
        <v>0</v>
      </c>
      <c r="R154" s="14">
        <f t="shared" si="233"/>
        <v>9505.48</v>
      </c>
      <c r="S154" s="14">
        <f t="shared" si="234"/>
        <v>10681.08</v>
      </c>
      <c r="T154" s="14">
        <f t="shared" si="235"/>
        <v>60494.52</v>
      </c>
    </row>
    <row r="155" spans="1:20" s="16" customFormat="1" ht="24.95" customHeight="1" x14ac:dyDescent="0.25">
      <c r="A155" s="9">
        <f t="shared" si="193"/>
        <v>125</v>
      </c>
      <c r="B155" s="12" t="s">
        <v>344</v>
      </c>
      <c r="C155" s="8" t="s">
        <v>199</v>
      </c>
      <c r="D155" s="9" t="s">
        <v>21</v>
      </c>
      <c r="E155" s="9" t="s">
        <v>145</v>
      </c>
      <c r="F155" s="13">
        <v>44896</v>
      </c>
      <c r="G155" s="13">
        <v>45078</v>
      </c>
      <c r="H155" s="14">
        <v>48000</v>
      </c>
      <c r="I155" s="14">
        <v>1571.73</v>
      </c>
      <c r="J155" s="14">
        <v>0</v>
      </c>
      <c r="K155" s="14">
        <v>1377.6</v>
      </c>
      <c r="L155" s="14">
        <v>3408</v>
      </c>
      <c r="M155" s="36">
        <f t="shared" ref="M155:M156" si="239">H155*1.15%</f>
        <v>552</v>
      </c>
      <c r="N155" s="14">
        <v>1459.2</v>
      </c>
      <c r="O155" s="14">
        <f t="shared" ref="O155:O156" si="240">H155*7.09%</f>
        <v>3403.2</v>
      </c>
      <c r="P155" s="14">
        <f t="shared" ref="P155:P156" si="241">K155+L155+M155+N155+O155</f>
        <v>10200</v>
      </c>
      <c r="Q155" s="14">
        <v>4846</v>
      </c>
      <c r="R155" s="14">
        <f t="shared" ref="R155:R156" si="242">I155+K155+N155+Q155</f>
        <v>9254.5300000000007</v>
      </c>
      <c r="S155" s="14">
        <f t="shared" ref="S155:S156" si="243">L155+M155+O155</f>
        <v>7363.2</v>
      </c>
      <c r="T155" s="14">
        <f t="shared" ref="T155:T156" si="244">H155-R155</f>
        <v>38745.47</v>
      </c>
    </row>
    <row r="156" spans="1:20" s="16" customFormat="1" ht="24.95" customHeight="1" x14ac:dyDescent="0.25">
      <c r="A156" s="9">
        <f t="shared" si="193"/>
        <v>126</v>
      </c>
      <c r="B156" s="12" t="s">
        <v>347</v>
      </c>
      <c r="C156" s="8" t="s">
        <v>199</v>
      </c>
      <c r="D156" s="9" t="s">
        <v>21</v>
      </c>
      <c r="E156" s="9" t="s">
        <v>146</v>
      </c>
      <c r="F156" s="13">
        <v>44896</v>
      </c>
      <c r="G156" s="13">
        <v>45078</v>
      </c>
      <c r="H156" s="14">
        <v>48000</v>
      </c>
      <c r="I156" s="14">
        <v>1571.73</v>
      </c>
      <c r="J156" s="14">
        <v>0</v>
      </c>
      <c r="K156" s="14">
        <v>1377.6</v>
      </c>
      <c r="L156" s="14">
        <v>3408</v>
      </c>
      <c r="M156" s="36">
        <f t="shared" si="239"/>
        <v>552</v>
      </c>
      <c r="N156" s="14">
        <v>1459.2</v>
      </c>
      <c r="O156" s="14">
        <f t="shared" si="240"/>
        <v>3403.2</v>
      </c>
      <c r="P156" s="14">
        <f t="shared" si="241"/>
        <v>10200</v>
      </c>
      <c r="Q156" s="14">
        <f t="shared" ref="Q156" si="245">J156</f>
        <v>0</v>
      </c>
      <c r="R156" s="14">
        <f t="shared" si="242"/>
        <v>4408.53</v>
      </c>
      <c r="S156" s="14">
        <f t="shared" si="243"/>
        <v>7363.2</v>
      </c>
      <c r="T156" s="14">
        <f t="shared" si="244"/>
        <v>43591.47</v>
      </c>
    </row>
    <row r="157" spans="1:20" s="16" customFormat="1" ht="24.95" customHeight="1" x14ac:dyDescent="0.25">
      <c r="A157" s="9">
        <f t="shared" si="193"/>
        <v>127</v>
      </c>
      <c r="B157" s="12" t="s">
        <v>348</v>
      </c>
      <c r="C157" s="8" t="s">
        <v>199</v>
      </c>
      <c r="D157" s="9" t="s">
        <v>21</v>
      </c>
      <c r="E157" s="9" t="s">
        <v>146</v>
      </c>
      <c r="F157" s="13">
        <v>44896</v>
      </c>
      <c r="G157" s="13">
        <v>45078</v>
      </c>
      <c r="H157" s="14">
        <v>48000</v>
      </c>
      <c r="I157" s="14">
        <v>1571.73</v>
      </c>
      <c r="J157" s="14">
        <v>0</v>
      </c>
      <c r="K157" s="14">
        <v>1377.6</v>
      </c>
      <c r="L157" s="14">
        <v>3408</v>
      </c>
      <c r="M157" s="36">
        <f t="shared" ref="M157" si="246">H157*1.15%</f>
        <v>552</v>
      </c>
      <c r="N157" s="14">
        <v>1459.2</v>
      </c>
      <c r="O157" s="14">
        <f t="shared" ref="O157" si="247">H157*7.09%</f>
        <v>3403.2</v>
      </c>
      <c r="P157" s="14">
        <f t="shared" ref="P157" si="248">K157+L157+M157+N157+O157</f>
        <v>10200</v>
      </c>
      <c r="Q157" s="14">
        <f t="shared" ref="Q157" si="249">J157</f>
        <v>0</v>
      </c>
      <c r="R157" s="14">
        <f t="shared" ref="R157" si="250">I157+K157+N157+Q157</f>
        <v>4408.53</v>
      </c>
      <c r="S157" s="14">
        <f t="shared" ref="S157" si="251">L157+M157+O157</f>
        <v>7363.2</v>
      </c>
      <c r="T157" s="14">
        <f t="shared" ref="T157" si="252">H157-R157</f>
        <v>43591.47</v>
      </c>
    </row>
    <row r="158" spans="1:20" s="16" customFormat="1" ht="24.95" customHeight="1" x14ac:dyDescent="0.25">
      <c r="A158" s="9">
        <f t="shared" si="193"/>
        <v>128</v>
      </c>
      <c r="B158" s="12" t="s">
        <v>351</v>
      </c>
      <c r="C158" s="8" t="s">
        <v>199</v>
      </c>
      <c r="D158" s="9" t="s">
        <v>21</v>
      </c>
      <c r="E158" s="9" t="s">
        <v>146</v>
      </c>
      <c r="F158" s="13">
        <v>44896</v>
      </c>
      <c r="G158" s="13">
        <v>45078</v>
      </c>
      <c r="H158" s="14">
        <v>48000</v>
      </c>
      <c r="I158" s="14">
        <v>1571.73</v>
      </c>
      <c r="J158" s="14">
        <v>0</v>
      </c>
      <c r="K158" s="14">
        <v>1377.6</v>
      </c>
      <c r="L158" s="14">
        <v>3408</v>
      </c>
      <c r="M158" s="36">
        <f t="shared" ref="M158:M160" si="253">H158*1.15%</f>
        <v>552</v>
      </c>
      <c r="N158" s="14">
        <v>1459.2</v>
      </c>
      <c r="O158" s="14">
        <f t="shared" ref="O158:O160" si="254">H158*7.09%</f>
        <v>3403.2</v>
      </c>
      <c r="P158" s="14">
        <f t="shared" ref="P158:P160" si="255">K158+L158+M158+N158+O158</f>
        <v>10200</v>
      </c>
      <c r="Q158" s="14">
        <f t="shared" ref="Q158:Q160" si="256">J158</f>
        <v>0</v>
      </c>
      <c r="R158" s="14">
        <f t="shared" ref="R158:R160" si="257">I158+K158+N158+Q158</f>
        <v>4408.53</v>
      </c>
      <c r="S158" s="14">
        <f t="shared" ref="S158:S160" si="258">L158+M158+O158</f>
        <v>7363.2</v>
      </c>
      <c r="T158" s="14">
        <f t="shared" ref="T158:T160" si="259">H158-R158</f>
        <v>43591.47</v>
      </c>
    </row>
    <row r="159" spans="1:20" s="16" customFormat="1" ht="24.95" customHeight="1" x14ac:dyDescent="0.25">
      <c r="A159" s="9">
        <f t="shared" si="193"/>
        <v>129</v>
      </c>
      <c r="B159" s="12" t="s">
        <v>352</v>
      </c>
      <c r="C159" s="8" t="s">
        <v>38</v>
      </c>
      <c r="D159" s="9" t="s">
        <v>21</v>
      </c>
      <c r="E159" s="9" t="s">
        <v>146</v>
      </c>
      <c r="F159" s="13">
        <v>44927</v>
      </c>
      <c r="G159" s="13">
        <v>45108</v>
      </c>
      <c r="H159" s="14">
        <v>55000</v>
      </c>
      <c r="I159" s="14">
        <v>2559.6799999999998</v>
      </c>
      <c r="J159" s="14">
        <v>0</v>
      </c>
      <c r="K159" s="14">
        <f t="shared" ref="K159" si="260">H159*2.87%</f>
        <v>1578.5</v>
      </c>
      <c r="L159" s="14">
        <f t="shared" ref="L159" si="261">H159*7.1%</f>
        <v>3905</v>
      </c>
      <c r="M159" s="14">
        <f t="shared" si="253"/>
        <v>632.5</v>
      </c>
      <c r="N159" s="14">
        <f t="shared" ref="N159" si="262">H159*3.04%</f>
        <v>1672</v>
      </c>
      <c r="O159" s="14">
        <f t="shared" si="254"/>
        <v>3899.5</v>
      </c>
      <c r="P159" s="14">
        <f t="shared" si="255"/>
        <v>11687.5</v>
      </c>
      <c r="Q159" s="14">
        <f t="shared" si="256"/>
        <v>0</v>
      </c>
      <c r="R159" s="14">
        <f t="shared" si="257"/>
        <v>5810.18</v>
      </c>
      <c r="S159" s="14">
        <f t="shared" si="258"/>
        <v>8437</v>
      </c>
      <c r="T159" s="14">
        <f t="shared" si="259"/>
        <v>49189.82</v>
      </c>
    </row>
    <row r="160" spans="1:20" s="16" customFormat="1" ht="24.95" customHeight="1" x14ac:dyDescent="0.25">
      <c r="A160" s="9">
        <f t="shared" si="193"/>
        <v>130</v>
      </c>
      <c r="B160" s="12" t="s">
        <v>353</v>
      </c>
      <c r="C160" s="8" t="s">
        <v>199</v>
      </c>
      <c r="D160" s="9" t="s">
        <v>21</v>
      </c>
      <c r="E160" s="9" t="s">
        <v>145</v>
      </c>
      <c r="F160" s="13">
        <v>44896</v>
      </c>
      <c r="G160" s="13">
        <v>45078</v>
      </c>
      <c r="H160" s="14">
        <v>48000</v>
      </c>
      <c r="I160" s="14">
        <v>1571.73</v>
      </c>
      <c r="J160" s="14">
        <v>0</v>
      </c>
      <c r="K160" s="14">
        <v>1377.6</v>
      </c>
      <c r="L160" s="14">
        <v>3408</v>
      </c>
      <c r="M160" s="36">
        <f t="shared" si="253"/>
        <v>552</v>
      </c>
      <c r="N160" s="14">
        <v>1459.2</v>
      </c>
      <c r="O160" s="14">
        <f t="shared" si="254"/>
        <v>3403.2</v>
      </c>
      <c r="P160" s="14">
        <f t="shared" si="255"/>
        <v>10200</v>
      </c>
      <c r="Q160" s="14">
        <f t="shared" si="256"/>
        <v>0</v>
      </c>
      <c r="R160" s="14">
        <f t="shared" si="257"/>
        <v>4408.53</v>
      </c>
      <c r="S160" s="14">
        <f t="shared" si="258"/>
        <v>7363.2</v>
      </c>
      <c r="T160" s="14">
        <f t="shared" si="259"/>
        <v>43591.47</v>
      </c>
    </row>
    <row r="161" spans="1:20" s="16" customFormat="1" ht="24.95" customHeight="1" x14ac:dyDescent="0.25">
      <c r="A161" s="9">
        <f t="shared" si="193"/>
        <v>131</v>
      </c>
      <c r="B161" s="12" t="s">
        <v>356</v>
      </c>
      <c r="C161" s="8" t="s">
        <v>199</v>
      </c>
      <c r="D161" s="9" t="s">
        <v>21</v>
      </c>
      <c r="E161" s="9" t="s">
        <v>146</v>
      </c>
      <c r="F161" s="13">
        <v>44896</v>
      </c>
      <c r="G161" s="13">
        <v>45078</v>
      </c>
      <c r="H161" s="14">
        <v>48000</v>
      </c>
      <c r="I161" s="14">
        <v>1571.73</v>
      </c>
      <c r="J161" s="14">
        <v>0</v>
      </c>
      <c r="K161" s="14">
        <v>1377.6</v>
      </c>
      <c r="L161" s="14">
        <v>3408</v>
      </c>
      <c r="M161" s="36">
        <f t="shared" ref="M161:M164" si="263">H161*1.15%</f>
        <v>552</v>
      </c>
      <c r="N161" s="14">
        <v>1459.2</v>
      </c>
      <c r="O161" s="14">
        <f t="shared" ref="O161:O166" si="264">H161*7.09%</f>
        <v>3403.2</v>
      </c>
      <c r="P161" s="14">
        <f t="shared" ref="P161:P166" si="265">K161+L161+M161+N161+O161</f>
        <v>10200</v>
      </c>
      <c r="Q161" s="14">
        <f t="shared" ref="Q161:Q164" si="266">J161</f>
        <v>0</v>
      </c>
      <c r="R161" s="14">
        <f t="shared" ref="R161:R166" si="267">I161+K161+N161+Q161</f>
        <v>4408.53</v>
      </c>
      <c r="S161" s="14">
        <f t="shared" ref="S161:S166" si="268">L161+M161+O161</f>
        <v>7363.2</v>
      </c>
      <c r="T161" s="14">
        <f t="shared" ref="T161:T166" si="269">H161-R161</f>
        <v>43591.47</v>
      </c>
    </row>
    <row r="162" spans="1:20" s="16" customFormat="1" ht="24.95" customHeight="1" x14ac:dyDescent="0.25">
      <c r="A162" s="9">
        <f t="shared" si="193"/>
        <v>132</v>
      </c>
      <c r="B162" s="12" t="s">
        <v>357</v>
      </c>
      <c r="C162" s="8" t="s">
        <v>199</v>
      </c>
      <c r="D162" s="9" t="s">
        <v>21</v>
      </c>
      <c r="E162" s="9" t="s">
        <v>145</v>
      </c>
      <c r="F162" s="13">
        <v>44896</v>
      </c>
      <c r="G162" s="13">
        <v>45078</v>
      </c>
      <c r="H162" s="14">
        <v>48000</v>
      </c>
      <c r="I162" s="14">
        <v>1571.73</v>
      </c>
      <c r="J162" s="14">
        <v>0</v>
      </c>
      <c r="K162" s="14">
        <v>1377.6</v>
      </c>
      <c r="L162" s="14">
        <v>3408</v>
      </c>
      <c r="M162" s="36">
        <f t="shared" si="263"/>
        <v>552</v>
      </c>
      <c r="N162" s="14">
        <v>1459.2</v>
      </c>
      <c r="O162" s="14">
        <f t="shared" si="264"/>
        <v>3403.2</v>
      </c>
      <c r="P162" s="14">
        <f t="shared" si="265"/>
        <v>10200</v>
      </c>
      <c r="Q162" s="14">
        <f t="shared" si="266"/>
        <v>0</v>
      </c>
      <c r="R162" s="14">
        <f t="shared" si="267"/>
        <v>4408.53</v>
      </c>
      <c r="S162" s="14">
        <f t="shared" si="268"/>
        <v>7363.2</v>
      </c>
      <c r="T162" s="14">
        <f t="shared" si="269"/>
        <v>43591.47</v>
      </c>
    </row>
    <row r="163" spans="1:20" s="16" customFormat="1" ht="24.95" customHeight="1" x14ac:dyDescent="0.25">
      <c r="A163" s="9">
        <f t="shared" si="193"/>
        <v>133</v>
      </c>
      <c r="B163" s="54" t="s">
        <v>442</v>
      </c>
      <c r="C163" s="8" t="s">
        <v>38</v>
      </c>
      <c r="D163" s="9" t="s">
        <v>21</v>
      </c>
      <c r="E163" s="9" t="s">
        <v>146</v>
      </c>
      <c r="F163" s="13">
        <v>44851</v>
      </c>
      <c r="G163" s="13">
        <v>45033</v>
      </c>
      <c r="H163" s="14">
        <v>60000</v>
      </c>
      <c r="I163" s="14">
        <v>3486.68</v>
      </c>
      <c r="J163" s="14">
        <v>0</v>
      </c>
      <c r="K163" s="14">
        <v>1722</v>
      </c>
      <c r="L163" s="14">
        <v>4260</v>
      </c>
      <c r="M163" s="36">
        <f t="shared" si="263"/>
        <v>690</v>
      </c>
      <c r="N163" s="14">
        <v>1824</v>
      </c>
      <c r="O163" s="14">
        <f t="shared" si="264"/>
        <v>4254</v>
      </c>
      <c r="P163" s="14">
        <f t="shared" si="265"/>
        <v>12750</v>
      </c>
      <c r="Q163" s="14">
        <f t="shared" si="266"/>
        <v>0</v>
      </c>
      <c r="R163" s="14">
        <f t="shared" si="267"/>
        <v>7032.68</v>
      </c>
      <c r="S163" s="14">
        <f t="shared" si="268"/>
        <v>9204</v>
      </c>
      <c r="T163" s="14">
        <f t="shared" si="269"/>
        <v>52967.32</v>
      </c>
    </row>
    <row r="164" spans="1:20" s="16" customFormat="1" ht="24.95" customHeight="1" x14ac:dyDescent="0.25">
      <c r="A164" s="9">
        <f t="shared" si="193"/>
        <v>134</v>
      </c>
      <c r="B164" s="54" t="s">
        <v>443</v>
      </c>
      <c r="C164" s="8" t="s">
        <v>38</v>
      </c>
      <c r="D164" s="9" t="s">
        <v>21</v>
      </c>
      <c r="E164" s="9" t="s">
        <v>146</v>
      </c>
      <c r="F164" s="13">
        <v>44866</v>
      </c>
      <c r="G164" s="13">
        <v>45047</v>
      </c>
      <c r="H164" s="14">
        <v>55000</v>
      </c>
      <c r="I164" s="14">
        <v>2559.6799999999998</v>
      </c>
      <c r="J164" s="14">
        <v>0</v>
      </c>
      <c r="K164" s="14">
        <f t="shared" ref="K164:K165" si="270">H164*2.87%</f>
        <v>1578.5</v>
      </c>
      <c r="L164" s="14">
        <f t="shared" ref="L164:L165" si="271">H164*7.1%</f>
        <v>3905</v>
      </c>
      <c r="M164" s="14">
        <f t="shared" si="263"/>
        <v>632.5</v>
      </c>
      <c r="N164" s="14">
        <f t="shared" ref="N164:N165" si="272">H164*3.04%</f>
        <v>1672</v>
      </c>
      <c r="O164" s="14">
        <f t="shared" si="264"/>
        <v>3899.5</v>
      </c>
      <c r="P164" s="14">
        <f t="shared" si="265"/>
        <v>11687.5</v>
      </c>
      <c r="Q164" s="14">
        <f t="shared" si="266"/>
        <v>0</v>
      </c>
      <c r="R164" s="14">
        <f t="shared" si="267"/>
        <v>5810.18</v>
      </c>
      <c r="S164" s="14">
        <f t="shared" si="268"/>
        <v>8437</v>
      </c>
      <c r="T164" s="14">
        <f t="shared" si="269"/>
        <v>49189.82</v>
      </c>
    </row>
    <row r="165" spans="1:20" s="16" customFormat="1" ht="24.95" customHeight="1" x14ac:dyDescent="0.25">
      <c r="A165" s="9">
        <f t="shared" si="193"/>
        <v>135</v>
      </c>
      <c r="B165" s="54" t="s">
        <v>444</v>
      </c>
      <c r="C165" s="8" t="s">
        <v>38</v>
      </c>
      <c r="D165" s="9" t="s">
        <v>21</v>
      </c>
      <c r="E165" s="9" t="s">
        <v>146</v>
      </c>
      <c r="F165" s="13">
        <v>44866</v>
      </c>
      <c r="G165" s="13">
        <v>45047</v>
      </c>
      <c r="H165" s="14">
        <v>80000</v>
      </c>
      <c r="I165" s="14">
        <v>7400.87</v>
      </c>
      <c r="J165" s="14">
        <v>0</v>
      </c>
      <c r="K165" s="14">
        <f t="shared" si="270"/>
        <v>2296</v>
      </c>
      <c r="L165" s="14">
        <f t="shared" si="271"/>
        <v>5680</v>
      </c>
      <c r="M165" s="14">
        <v>748.08</v>
      </c>
      <c r="N165" s="14">
        <f t="shared" si="272"/>
        <v>2432</v>
      </c>
      <c r="O165" s="14">
        <f t="shared" si="264"/>
        <v>5672</v>
      </c>
      <c r="P165" s="14">
        <f t="shared" si="265"/>
        <v>16828.080000000002</v>
      </c>
      <c r="Q165" s="14">
        <v>0</v>
      </c>
      <c r="R165" s="14">
        <f t="shared" si="267"/>
        <v>12128.87</v>
      </c>
      <c r="S165" s="14">
        <f t="shared" si="268"/>
        <v>12100.08</v>
      </c>
      <c r="T165" s="14">
        <f t="shared" si="269"/>
        <v>67871.13</v>
      </c>
    </row>
    <row r="166" spans="1:20" s="16" customFormat="1" ht="24.95" customHeight="1" x14ac:dyDescent="0.25">
      <c r="A166" s="9">
        <f t="shared" si="193"/>
        <v>136</v>
      </c>
      <c r="B166" s="54" t="s">
        <v>445</v>
      </c>
      <c r="C166" s="8" t="s">
        <v>199</v>
      </c>
      <c r="D166" s="9" t="s">
        <v>21</v>
      </c>
      <c r="E166" s="9" t="s">
        <v>146</v>
      </c>
      <c r="F166" s="13">
        <v>44866</v>
      </c>
      <c r="G166" s="13">
        <v>45047</v>
      </c>
      <c r="H166" s="14">
        <v>35000</v>
      </c>
      <c r="I166" s="14">
        <v>0</v>
      </c>
      <c r="J166" s="14">
        <v>0</v>
      </c>
      <c r="K166" s="14">
        <f>H166*2.87%</f>
        <v>1004.5</v>
      </c>
      <c r="L166" s="14">
        <f>H166*7.1%</f>
        <v>2485</v>
      </c>
      <c r="M166" s="36">
        <f t="shared" ref="M166" si="273">H166*1.15%</f>
        <v>402.5</v>
      </c>
      <c r="N166" s="14">
        <f>H166*3.04%</f>
        <v>1064</v>
      </c>
      <c r="O166" s="14">
        <f t="shared" si="264"/>
        <v>2481.5</v>
      </c>
      <c r="P166" s="14">
        <f t="shared" si="265"/>
        <v>7437.5</v>
      </c>
      <c r="Q166" s="14">
        <f t="shared" ref="Q166" si="274">J166</f>
        <v>0</v>
      </c>
      <c r="R166" s="14">
        <f t="shared" si="267"/>
        <v>2068.5</v>
      </c>
      <c r="S166" s="14">
        <f t="shared" si="268"/>
        <v>5369</v>
      </c>
      <c r="T166" s="14">
        <f t="shared" si="269"/>
        <v>32931.5</v>
      </c>
    </row>
    <row r="167" spans="1:20" s="16" customFormat="1" ht="24.95" customHeight="1" x14ac:dyDescent="0.25">
      <c r="A167" s="9">
        <f t="shared" si="193"/>
        <v>137</v>
      </c>
      <c r="B167" s="54" t="s">
        <v>446</v>
      </c>
      <c r="C167" s="8" t="s">
        <v>199</v>
      </c>
      <c r="D167" s="9" t="s">
        <v>21</v>
      </c>
      <c r="E167" s="9" t="s">
        <v>146</v>
      </c>
      <c r="F167" s="13">
        <v>44851</v>
      </c>
      <c r="G167" s="13">
        <v>45033</v>
      </c>
      <c r="H167" s="14">
        <v>48000</v>
      </c>
      <c r="I167" s="14">
        <v>1571.73</v>
      </c>
      <c r="J167" s="14">
        <v>0</v>
      </c>
      <c r="K167" s="14">
        <v>1377.6</v>
      </c>
      <c r="L167" s="14">
        <v>3408</v>
      </c>
      <c r="M167" s="36">
        <f t="shared" ref="M167" si="275">H167*1.15%</f>
        <v>552</v>
      </c>
      <c r="N167" s="14">
        <v>1459.2</v>
      </c>
      <c r="O167" s="14">
        <f t="shared" ref="O167" si="276">H167*7.09%</f>
        <v>3403.2</v>
      </c>
      <c r="P167" s="14">
        <f t="shared" ref="P167:P170" si="277">K167+L167+M167+N167+O167</f>
        <v>10200</v>
      </c>
      <c r="Q167" s="14">
        <f t="shared" ref="Q167:Q170" si="278">J167</f>
        <v>0</v>
      </c>
      <c r="R167" s="14">
        <f t="shared" ref="R167:R170" si="279">I167+K167+N167+Q167</f>
        <v>4408.53</v>
      </c>
      <c r="S167" s="14">
        <f t="shared" ref="S167:S170" si="280">L167+M167+O167</f>
        <v>7363.2</v>
      </c>
      <c r="T167" s="14">
        <f t="shared" ref="T167:T170" si="281">H167-R167</f>
        <v>43591.47</v>
      </c>
    </row>
    <row r="168" spans="1:20" s="16" customFormat="1" ht="24.95" customHeight="1" x14ac:dyDescent="0.25">
      <c r="A168" s="9">
        <f t="shared" si="193"/>
        <v>138</v>
      </c>
      <c r="B168" s="54" t="s">
        <v>456</v>
      </c>
      <c r="C168" s="8" t="s">
        <v>38</v>
      </c>
      <c r="D168" s="9" t="s">
        <v>21</v>
      </c>
      <c r="E168" s="9" t="s">
        <v>145</v>
      </c>
      <c r="F168" s="13">
        <v>44879</v>
      </c>
      <c r="G168" s="13">
        <v>45060</v>
      </c>
      <c r="H168" s="14">
        <v>90000</v>
      </c>
      <c r="I168" s="14">
        <v>9753.1200000000008</v>
      </c>
      <c r="J168" s="14">
        <v>0</v>
      </c>
      <c r="K168" s="14">
        <f>H168*2.87%</f>
        <v>2583</v>
      </c>
      <c r="L168" s="14">
        <f>H168*7.1%</f>
        <v>6390</v>
      </c>
      <c r="M168" s="14">
        <v>748.08</v>
      </c>
      <c r="N168" s="14">
        <f>H168*3.04%</f>
        <v>2736</v>
      </c>
      <c r="O168" s="14">
        <f>H168*7.09%</f>
        <v>6381</v>
      </c>
      <c r="P168" s="14">
        <f t="shared" si="277"/>
        <v>18838.080000000002</v>
      </c>
      <c r="Q168" s="14">
        <f t="shared" si="278"/>
        <v>0</v>
      </c>
      <c r="R168" s="14">
        <f t="shared" si="279"/>
        <v>15072.12</v>
      </c>
      <c r="S168" s="14">
        <f t="shared" si="280"/>
        <v>13519.08</v>
      </c>
      <c r="T168" s="14">
        <f t="shared" si="281"/>
        <v>74927.88</v>
      </c>
    </row>
    <row r="169" spans="1:20" s="16" customFormat="1" ht="24.95" customHeight="1" x14ac:dyDescent="0.25">
      <c r="A169" s="9">
        <f t="shared" si="193"/>
        <v>139</v>
      </c>
      <c r="B169" s="54" t="s">
        <v>476</v>
      </c>
      <c r="C169" s="8" t="s">
        <v>199</v>
      </c>
      <c r="D169" s="9" t="s">
        <v>21</v>
      </c>
      <c r="E169" s="9" t="s">
        <v>146</v>
      </c>
      <c r="F169" s="13">
        <v>44907</v>
      </c>
      <c r="G169" s="13">
        <v>45089</v>
      </c>
      <c r="H169" s="14">
        <v>43000</v>
      </c>
      <c r="I169" s="14">
        <v>866.06</v>
      </c>
      <c r="J169" s="14">
        <v>0</v>
      </c>
      <c r="K169" s="14">
        <f>H169*2.87%</f>
        <v>1234.0999999999999</v>
      </c>
      <c r="L169" s="14">
        <f>H169*7.1%</f>
        <v>3053</v>
      </c>
      <c r="M169" s="14">
        <f t="shared" ref="M169:M170" si="282">H169*1.15%</f>
        <v>494.5</v>
      </c>
      <c r="N169" s="14">
        <f>H169*3.04%</f>
        <v>1307.2</v>
      </c>
      <c r="O169" s="14">
        <f>H169*7.09%</f>
        <v>3048.7</v>
      </c>
      <c r="P169" s="14">
        <f t="shared" si="277"/>
        <v>9137.5</v>
      </c>
      <c r="Q169" s="14">
        <f t="shared" si="278"/>
        <v>0</v>
      </c>
      <c r="R169" s="14">
        <f t="shared" si="279"/>
        <v>3407.36</v>
      </c>
      <c r="S169" s="14">
        <f t="shared" si="280"/>
        <v>6596.2</v>
      </c>
      <c r="T169" s="14">
        <f t="shared" si="281"/>
        <v>39592.639999999999</v>
      </c>
    </row>
    <row r="170" spans="1:20" s="16" customFormat="1" ht="24.95" customHeight="1" x14ac:dyDescent="0.25">
      <c r="A170" s="9">
        <f t="shared" si="193"/>
        <v>140</v>
      </c>
      <c r="B170" s="54" t="s">
        <v>479</v>
      </c>
      <c r="C170" s="8" t="s">
        <v>38</v>
      </c>
      <c r="D170" s="9" t="s">
        <v>21</v>
      </c>
      <c r="E170" s="9" t="s">
        <v>146</v>
      </c>
      <c r="F170" s="13">
        <v>44562</v>
      </c>
      <c r="G170" s="13">
        <v>45108</v>
      </c>
      <c r="H170" s="14">
        <v>55000</v>
      </c>
      <c r="I170" s="14">
        <v>2559.6799999999998</v>
      </c>
      <c r="J170" s="14">
        <v>0</v>
      </c>
      <c r="K170" s="14">
        <f t="shared" ref="K170" si="283">H170*2.87%</f>
        <v>1578.5</v>
      </c>
      <c r="L170" s="14">
        <f t="shared" ref="L170" si="284">H170*7.1%</f>
        <v>3905</v>
      </c>
      <c r="M170" s="14">
        <f t="shared" si="282"/>
        <v>632.5</v>
      </c>
      <c r="N170" s="14">
        <f t="shared" ref="N170" si="285">H170*3.04%</f>
        <v>1672</v>
      </c>
      <c r="O170" s="14">
        <f t="shared" ref="O170" si="286">H170*7.09%</f>
        <v>3899.5</v>
      </c>
      <c r="P170" s="14">
        <f t="shared" si="277"/>
        <v>11687.5</v>
      </c>
      <c r="Q170" s="14">
        <f t="shared" si="278"/>
        <v>0</v>
      </c>
      <c r="R170" s="14">
        <f t="shared" si="279"/>
        <v>5810.18</v>
      </c>
      <c r="S170" s="14">
        <f t="shared" si="280"/>
        <v>8437</v>
      </c>
      <c r="T170" s="14">
        <f t="shared" si="281"/>
        <v>49189.82</v>
      </c>
    </row>
    <row r="171" spans="1:20" s="16" customFormat="1" ht="24.95" customHeight="1" x14ac:dyDescent="0.25">
      <c r="A171" s="9">
        <f t="shared" si="193"/>
        <v>141</v>
      </c>
      <c r="B171" s="12" t="s">
        <v>252</v>
      </c>
      <c r="C171" s="8" t="s">
        <v>518</v>
      </c>
      <c r="D171" s="9" t="s">
        <v>21</v>
      </c>
      <c r="E171" s="18" t="s">
        <v>146</v>
      </c>
      <c r="F171" s="13">
        <v>44805</v>
      </c>
      <c r="G171" s="13">
        <v>44986</v>
      </c>
      <c r="H171" s="14">
        <v>70000</v>
      </c>
      <c r="I171" s="14">
        <v>5065.99</v>
      </c>
      <c r="J171" s="14">
        <v>0</v>
      </c>
      <c r="K171" s="14">
        <f>H171*2.87%</f>
        <v>2009</v>
      </c>
      <c r="L171" s="14">
        <f>H171*7.1%</f>
        <v>4970</v>
      </c>
      <c r="M171" s="14">
        <v>748.08</v>
      </c>
      <c r="N171" s="14">
        <f>H171*3.04%</f>
        <v>2128</v>
      </c>
      <c r="O171" s="14">
        <f>H171*7.09%</f>
        <v>4963</v>
      </c>
      <c r="P171" s="14">
        <f>K171+L171+M171+N171+O171</f>
        <v>14818.08</v>
      </c>
      <c r="Q171" s="14">
        <v>6558.45</v>
      </c>
      <c r="R171" s="14">
        <f>I171+K171+N171+Q171</f>
        <v>15761.44</v>
      </c>
      <c r="S171" s="14">
        <f>L171+M171+O171</f>
        <v>10681.08</v>
      </c>
      <c r="T171" s="14">
        <f>H171-R171</f>
        <v>54238.559999999998</v>
      </c>
    </row>
    <row r="172" spans="1:20" s="16" customFormat="1" ht="24.95" customHeight="1" x14ac:dyDescent="0.25">
      <c r="A172" s="9">
        <f t="shared" si="193"/>
        <v>142</v>
      </c>
      <c r="B172" s="12" t="s">
        <v>53</v>
      </c>
      <c r="C172" s="8" t="s">
        <v>36</v>
      </c>
      <c r="D172" s="9" t="s">
        <v>21</v>
      </c>
      <c r="E172" s="18" t="s">
        <v>146</v>
      </c>
      <c r="F172" s="13">
        <v>44835</v>
      </c>
      <c r="G172" s="13">
        <v>45017</v>
      </c>
      <c r="H172" s="14">
        <v>40000</v>
      </c>
      <c r="I172" s="14">
        <v>442.65</v>
      </c>
      <c r="J172" s="14">
        <v>0</v>
      </c>
      <c r="K172" s="14">
        <v>1148</v>
      </c>
      <c r="L172" s="14">
        <v>2840</v>
      </c>
      <c r="M172" s="36">
        <f t="shared" si="207"/>
        <v>460</v>
      </c>
      <c r="N172" s="14">
        <v>1216</v>
      </c>
      <c r="O172" s="14">
        <f t="shared" si="195"/>
        <v>2836</v>
      </c>
      <c r="P172" s="14">
        <f t="shared" si="188"/>
        <v>8500</v>
      </c>
      <c r="Q172" s="14">
        <v>6446</v>
      </c>
      <c r="R172" s="14">
        <f t="shared" si="190"/>
        <v>9252.65</v>
      </c>
      <c r="S172" s="14">
        <f t="shared" si="191"/>
        <v>6136</v>
      </c>
      <c r="T172" s="14">
        <f t="shared" si="192"/>
        <v>30747.35</v>
      </c>
    </row>
    <row r="173" spans="1:20" s="60" customFormat="1" ht="24.95" customHeight="1" x14ac:dyDescent="0.3">
      <c r="A173" s="38" t="s">
        <v>451</v>
      </c>
      <c r="B173" s="10"/>
      <c r="C173" s="10"/>
      <c r="D173" s="10"/>
      <c r="E173" s="10"/>
      <c r="F173" s="23"/>
      <c r="G173" s="23"/>
      <c r="H173" s="10"/>
      <c r="I173" s="10"/>
      <c r="J173" s="10"/>
      <c r="K173" s="10"/>
      <c r="L173" s="10"/>
      <c r="M173" s="33"/>
      <c r="N173" s="10"/>
      <c r="O173" s="10"/>
      <c r="P173" s="10"/>
      <c r="Q173" s="10"/>
      <c r="R173" s="10"/>
      <c r="S173" s="10"/>
      <c r="T173" s="10"/>
    </row>
    <row r="174" spans="1:20" s="16" customFormat="1" ht="24.95" customHeight="1" x14ac:dyDescent="0.25">
      <c r="A174" s="9">
        <v>143</v>
      </c>
      <c r="B174" s="54" t="s">
        <v>452</v>
      </c>
      <c r="C174" s="8" t="s">
        <v>453</v>
      </c>
      <c r="D174" s="9" t="s">
        <v>21</v>
      </c>
      <c r="E174" s="9" t="s">
        <v>146</v>
      </c>
      <c r="F174" s="13">
        <v>44835</v>
      </c>
      <c r="G174" s="13">
        <v>45017</v>
      </c>
      <c r="H174" s="14">
        <v>170000</v>
      </c>
      <c r="I174" s="14">
        <v>28627.17</v>
      </c>
      <c r="J174" s="14">
        <v>0</v>
      </c>
      <c r="K174" s="14">
        <v>4879</v>
      </c>
      <c r="L174" s="14">
        <v>12070</v>
      </c>
      <c r="M174" s="36">
        <v>748.08</v>
      </c>
      <c r="N174" s="14">
        <v>4943.8</v>
      </c>
      <c r="O174" s="14">
        <v>11530.11</v>
      </c>
      <c r="P174" s="14">
        <f>K174+L174+M174+N174+O174</f>
        <v>34170.99</v>
      </c>
      <c r="Q174" s="14">
        <v>49019.91</v>
      </c>
      <c r="R174" s="14">
        <f>I174+K174+N174+Q174</f>
        <v>87469.88</v>
      </c>
      <c r="S174" s="14">
        <f>L174+M174+O174</f>
        <v>24348.19</v>
      </c>
      <c r="T174" s="14">
        <f>H174-R174</f>
        <v>82530.12</v>
      </c>
    </row>
    <row r="175" spans="1:20" s="60" customFormat="1" ht="24.95" customHeight="1" x14ac:dyDescent="0.3">
      <c r="A175" s="38" t="s">
        <v>364</v>
      </c>
      <c r="B175" s="10"/>
      <c r="C175" s="10"/>
      <c r="D175" s="10"/>
      <c r="E175" s="10"/>
      <c r="F175" s="23"/>
      <c r="G175" s="23"/>
      <c r="H175" s="10"/>
      <c r="I175" s="10"/>
      <c r="J175" s="10"/>
      <c r="K175" s="10"/>
      <c r="L175" s="10"/>
      <c r="M175" s="33"/>
      <c r="N175" s="10"/>
      <c r="O175" s="10"/>
      <c r="P175" s="10"/>
      <c r="Q175" s="10"/>
      <c r="R175" s="10"/>
      <c r="S175" s="10"/>
      <c r="T175" s="10"/>
    </row>
    <row r="176" spans="1:20" s="16" customFormat="1" ht="24.95" customHeight="1" x14ac:dyDescent="0.25">
      <c r="A176" s="9">
        <v>144</v>
      </c>
      <c r="B176" s="12" t="s">
        <v>326</v>
      </c>
      <c r="C176" s="8" t="s">
        <v>28</v>
      </c>
      <c r="D176" s="9" t="s">
        <v>21</v>
      </c>
      <c r="E176" s="9" t="s">
        <v>145</v>
      </c>
      <c r="F176" s="13">
        <v>44927</v>
      </c>
      <c r="G176" s="13">
        <v>45108</v>
      </c>
      <c r="H176" s="14">
        <v>130000</v>
      </c>
      <c r="I176" s="14">
        <v>19162.12</v>
      </c>
      <c r="J176" s="14">
        <v>0</v>
      </c>
      <c r="K176" s="14">
        <f t="shared" ref="K176" si="287">H176*2.87%</f>
        <v>3731</v>
      </c>
      <c r="L176" s="14">
        <f t="shared" ref="L176" si="288">H176*7.1%</f>
        <v>9230</v>
      </c>
      <c r="M176" s="15">
        <v>748.08</v>
      </c>
      <c r="N176" s="14">
        <f t="shared" ref="N176" si="289">H176*3.04%</f>
        <v>3952</v>
      </c>
      <c r="O176" s="14">
        <f t="shared" ref="O176" si="290">H176*7.09%</f>
        <v>9217</v>
      </c>
      <c r="P176" s="14">
        <f t="shared" ref="P176" si="291">K176+L176+M176+N176+O176</f>
        <v>26878.080000000002</v>
      </c>
      <c r="Q176" s="14">
        <f t="shared" ref="Q176" si="292">J176</f>
        <v>0</v>
      </c>
      <c r="R176" s="14">
        <f t="shared" ref="R176" si="293">I176+K176+N176+Q176</f>
        <v>26845.119999999999</v>
      </c>
      <c r="S176" s="14">
        <f t="shared" ref="S176" si="294">L176+M176+O176</f>
        <v>19195.080000000002</v>
      </c>
      <c r="T176" s="14">
        <f t="shared" ref="T176" si="295">H176-R176</f>
        <v>103154.88</v>
      </c>
    </row>
    <row r="177" spans="1:20" s="59" customFormat="1" ht="24.95" customHeight="1" x14ac:dyDescent="0.3">
      <c r="A177" s="24" t="s">
        <v>55</v>
      </c>
      <c r="B177" s="10"/>
      <c r="C177" s="10"/>
      <c r="D177" s="10"/>
      <c r="E177" s="10"/>
      <c r="F177" s="23"/>
      <c r="G177" s="23"/>
      <c r="H177" s="10"/>
      <c r="I177" s="10"/>
      <c r="J177" s="10"/>
      <c r="K177" s="10"/>
      <c r="L177" s="10"/>
      <c r="M177" s="33"/>
      <c r="N177" s="10"/>
      <c r="O177" s="10"/>
      <c r="P177" s="10"/>
      <c r="Q177" s="10"/>
      <c r="R177" s="10"/>
      <c r="S177" s="10"/>
      <c r="T177" s="10"/>
    </row>
    <row r="178" spans="1:20" s="11" customFormat="1" ht="24.95" customHeight="1" x14ac:dyDescent="0.25">
      <c r="A178" s="9">
        <v>145</v>
      </c>
      <c r="B178" s="12" t="s">
        <v>209</v>
      </c>
      <c r="C178" s="8" t="s">
        <v>412</v>
      </c>
      <c r="D178" s="9" t="s">
        <v>21</v>
      </c>
      <c r="E178" s="9" t="s">
        <v>145</v>
      </c>
      <c r="F178" s="13">
        <v>44911</v>
      </c>
      <c r="G178" s="13">
        <v>45093</v>
      </c>
      <c r="H178" s="14">
        <v>90000</v>
      </c>
      <c r="I178" s="14">
        <v>9753.1200000000008</v>
      </c>
      <c r="J178" s="14">
        <v>0</v>
      </c>
      <c r="K178" s="14">
        <f>H178*2.87%</f>
        <v>2583</v>
      </c>
      <c r="L178" s="14">
        <f>H178*7.1%</f>
        <v>6390</v>
      </c>
      <c r="M178" s="15">
        <v>748.08</v>
      </c>
      <c r="N178" s="14">
        <f>H178*3.04%</f>
        <v>2736</v>
      </c>
      <c r="O178" s="14">
        <f>H178*7.09%</f>
        <v>6381</v>
      </c>
      <c r="P178" s="14">
        <f>K178+L178+M178+N178+O178</f>
        <v>18838.080000000002</v>
      </c>
      <c r="Q178" s="14">
        <f>J178</f>
        <v>0</v>
      </c>
      <c r="R178" s="14">
        <f>I178+K178+N178+Q178</f>
        <v>15072.12</v>
      </c>
      <c r="S178" s="14">
        <f>L178+M178+O178</f>
        <v>13519.08</v>
      </c>
      <c r="T178" s="14">
        <f>H178-R178</f>
        <v>74927.88</v>
      </c>
    </row>
    <row r="179" spans="1:20" s="59" customFormat="1" ht="24.95" customHeight="1" x14ac:dyDescent="0.3">
      <c r="A179" s="24" t="s">
        <v>56</v>
      </c>
      <c r="B179" s="10"/>
      <c r="C179" s="10"/>
      <c r="D179" s="10"/>
      <c r="E179" s="10"/>
      <c r="F179" s="23"/>
      <c r="G179" s="23"/>
      <c r="H179" s="10"/>
      <c r="I179" s="10"/>
      <c r="J179" s="10"/>
      <c r="K179" s="10"/>
      <c r="L179" s="10"/>
      <c r="M179" s="37"/>
      <c r="N179" s="10"/>
      <c r="O179" s="10"/>
      <c r="P179" s="10"/>
      <c r="Q179" s="10"/>
      <c r="R179" s="10"/>
      <c r="S179" s="10"/>
      <c r="T179" s="10"/>
    </row>
    <row r="180" spans="1:20" s="16" customFormat="1" ht="24.95" customHeight="1" x14ac:dyDescent="0.25">
      <c r="A180" s="9">
        <v>146</v>
      </c>
      <c r="B180" s="54" t="s">
        <v>57</v>
      </c>
      <c r="C180" s="8" t="s">
        <v>27</v>
      </c>
      <c r="D180" s="9" t="s">
        <v>21</v>
      </c>
      <c r="E180" s="18" t="s">
        <v>145</v>
      </c>
      <c r="F180" s="13">
        <v>44866</v>
      </c>
      <c r="G180" s="13">
        <v>45047</v>
      </c>
      <c r="H180" s="14">
        <v>90000</v>
      </c>
      <c r="I180" s="14">
        <v>9753.1200000000008</v>
      </c>
      <c r="J180" s="14">
        <v>0</v>
      </c>
      <c r="K180" s="14">
        <f>H180*2.87%</f>
        <v>2583</v>
      </c>
      <c r="L180" s="14">
        <f>H180*7.1%</f>
        <v>6390</v>
      </c>
      <c r="M180" s="36">
        <v>748.08</v>
      </c>
      <c r="N180" s="14">
        <f>H180*3.04%</f>
        <v>2736</v>
      </c>
      <c r="O180" s="14">
        <f>H180*7.09%</f>
        <v>6381</v>
      </c>
      <c r="P180" s="14">
        <f>K180+L180+M180+N180+O180</f>
        <v>18838.080000000002</v>
      </c>
      <c r="Q180" s="14">
        <v>11446</v>
      </c>
      <c r="R180" s="14">
        <f>I180+K180+N180+Q180</f>
        <v>26518.12</v>
      </c>
      <c r="S180" s="14">
        <f>L180+M180+O180</f>
        <v>13519.08</v>
      </c>
      <c r="T180" s="14">
        <f>H180-R180</f>
        <v>63481.88</v>
      </c>
    </row>
    <row r="181" spans="1:20" s="16" customFormat="1" ht="24.95" customHeight="1" x14ac:dyDescent="0.25">
      <c r="A181" s="9">
        <v>147</v>
      </c>
      <c r="B181" s="12" t="s">
        <v>54</v>
      </c>
      <c r="C181" s="8" t="s">
        <v>36</v>
      </c>
      <c r="D181" s="9" t="s">
        <v>21</v>
      </c>
      <c r="E181" s="18" t="s">
        <v>146</v>
      </c>
      <c r="F181" s="13">
        <v>44835</v>
      </c>
      <c r="G181" s="13">
        <v>45017</v>
      </c>
      <c r="H181" s="14">
        <v>48000</v>
      </c>
      <c r="I181" s="14">
        <v>1571.73</v>
      </c>
      <c r="J181" s="14">
        <v>0</v>
      </c>
      <c r="K181" s="14">
        <v>1377.6</v>
      </c>
      <c r="L181" s="14">
        <v>3408</v>
      </c>
      <c r="M181" s="36">
        <f t="shared" ref="M181" si="296">H181*1.15%</f>
        <v>552</v>
      </c>
      <c r="N181" s="14">
        <v>1459.2</v>
      </c>
      <c r="O181" s="14">
        <f t="shared" ref="O181" si="297">H181*7.09%</f>
        <v>3403.2</v>
      </c>
      <c r="P181" s="14">
        <f>K181+L181+M181+N181+O181</f>
        <v>10200</v>
      </c>
      <c r="Q181" s="14">
        <f>J181</f>
        <v>0</v>
      </c>
      <c r="R181" s="14">
        <f>I181+K181+N181+Q181</f>
        <v>4408.53</v>
      </c>
      <c r="S181" s="14">
        <f>L181+M181+O181</f>
        <v>7363.2</v>
      </c>
      <c r="T181" s="14">
        <f>H181-R181</f>
        <v>43591.47</v>
      </c>
    </row>
    <row r="182" spans="1:20" s="60" customFormat="1" ht="24.95" customHeight="1" x14ac:dyDescent="0.3">
      <c r="A182" s="24" t="s">
        <v>386</v>
      </c>
      <c r="B182" s="10"/>
      <c r="C182" s="10"/>
      <c r="D182" s="10"/>
      <c r="E182" s="10"/>
      <c r="F182" s="23"/>
      <c r="G182" s="23"/>
      <c r="H182" s="10"/>
      <c r="I182" s="10"/>
      <c r="J182" s="10"/>
      <c r="K182" s="10"/>
      <c r="L182" s="10"/>
      <c r="M182" s="37"/>
      <c r="N182" s="10"/>
      <c r="O182" s="10"/>
      <c r="P182" s="10"/>
      <c r="Q182" s="10"/>
      <c r="R182" s="10"/>
      <c r="S182" s="10"/>
      <c r="T182" s="10"/>
    </row>
    <row r="183" spans="1:20" s="16" customFormat="1" ht="24.95" customHeight="1" x14ac:dyDescent="0.25">
      <c r="A183" s="9">
        <v>148</v>
      </c>
      <c r="B183" s="12" t="s">
        <v>93</v>
      </c>
      <c r="C183" s="8" t="s">
        <v>413</v>
      </c>
      <c r="D183" s="9" t="s">
        <v>21</v>
      </c>
      <c r="E183" s="18" t="s">
        <v>146</v>
      </c>
      <c r="F183" s="13">
        <v>44835</v>
      </c>
      <c r="G183" s="13">
        <v>45017</v>
      </c>
      <c r="H183" s="14">
        <v>110000</v>
      </c>
      <c r="I183" s="14">
        <v>14457.62</v>
      </c>
      <c r="J183" s="14">
        <v>0</v>
      </c>
      <c r="K183" s="14">
        <v>3157</v>
      </c>
      <c r="L183" s="14">
        <v>7810</v>
      </c>
      <c r="M183" s="15">
        <v>748.08</v>
      </c>
      <c r="N183" s="14">
        <v>3344</v>
      </c>
      <c r="O183" s="14">
        <v>7799</v>
      </c>
      <c r="P183" s="14">
        <f>K183+L183+M183+N183+O183</f>
        <v>22858.080000000002</v>
      </c>
      <c r="Q183" s="14">
        <f>J183</f>
        <v>0</v>
      </c>
      <c r="R183" s="14">
        <f>I183+K183+N183+Q183</f>
        <v>20958.62</v>
      </c>
      <c r="S183" s="14">
        <f>L183+M183+O183</f>
        <v>16357.08</v>
      </c>
      <c r="T183" s="14">
        <f>H183-R183</f>
        <v>89041.38</v>
      </c>
    </row>
    <row r="184" spans="1:20" s="60" customFormat="1" ht="24.95" customHeight="1" x14ac:dyDescent="0.3">
      <c r="A184" s="24" t="s">
        <v>521</v>
      </c>
      <c r="B184" s="10"/>
      <c r="C184" s="10"/>
      <c r="D184" s="10"/>
      <c r="E184" s="10"/>
      <c r="F184" s="23"/>
      <c r="G184" s="23"/>
      <c r="H184" s="10"/>
      <c r="I184" s="10"/>
      <c r="J184" s="10"/>
      <c r="K184" s="10"/>
      <c r="L184" s="10"/>
      <c r="M184" s="33"/>
      <c r="N184" s="10"/>
      <c r="O184" s="10"/>
      <c r="P184" s="10"/>
      <c r="Q184" s="10"/>
      <c r="R184" s="10"/>
      <c r="S184" s="10"/>
      <c r="T184" s="10"/>
    </row>
    <row r="185" spans="1:20" s="16" customFormat="1" ht="24.95" customHeight="1" x14ac:dyDescent="0.25">
      <c r="A185" s="19">
        <v>149</v>
      </c>
      <c r="B185" s="12" t="s">
        <v>180</v>
      </c>
      <c r="C185" s="8" t="s">
        <v>414</v>
      </c>
      <c r="D185" s="9" t="s">
        <v>21</v>
      </c>
      <c r="E185" s="9" t="s">
        <v>146</v>
      </c>
      <c r="F185" s="13">
        <v>44805</v>
      </c>
      <c r="G185" s="13">
        <v>44986</v>
      </c>
      <c r="H185" s="15">
        <v>55000</v>
      </c>
      <c r="I185" s="15">
        <v>2559.6799999999998</v>
      </c>
      <c r="J185" s="14">
        <v>0</v>
      </c>
      <c r="K185" s="15">
        <v>1578.5</v>
      </c>
      <c r="L185" s="14">
        <v>3905</v>
      </c>
      <c r="M185" s="36">
        <f>H185*1.15%</f>
        <v>632.5</v>
      </c>
      <c r="N185" s="15">
        <v>1672</v>
      </c>
      <c r="O185" s="14">
        <f>H185*7.09%</f>
        <v>3899.5</v>
      </c>
      <c r="P185" s="14">
        <f>K185+L185+M185+N185+O185</f>
        <v>11687.5</v>
      </c>
      <c r="Q185" s="14">
        <v>0</v>
      </c>
      <c r="R185" s="14">
        <f>I185+K185+N185+Q185</f>
        <v>5810.18</v>
      </c>
      <c r="S185" s="14">
        <f>L185+M185+O185</f>
        <v>8437</v>
      </c>
      <c r="T185" s="14">
        <f>H185-R185</f>
        <v>49189.82</v>
      </c>
    </row>
    <row r="186" spans="1:20" s="60" customFormat="1" ht="24.95" customHeight="1" x14ac:dyDescent="0.3">
      <c r="A186" s="24" t="s">
        <v>454</v>
      </c>
      <c r="B186" s="10"/>
      <c r="C186" s="10"/>
      <c r="D186" s="10"/>
      <c r="E186" s="10"/>
      <c r="F186" s="23"/>
      <c r="G186" s="23"/>
      <c r="H186" s="10"/>
      <c r="I186" s="10"/>
      <c r="J186" s="10"/>
      <c r="K186" s="10"/>
      <c r="L186" s="10"/>
      <c r="M186" s="33"/>
      <c r="N186" s="10"/>
      <c r="O186" s="10"/>
      <c r="P186" s="10"/>
      <c r="Q186" s="10"/>
      <c r="R186" s="10"/>
      <c r="S186" s="10"/>
      <c r="T186" s="10"/>
    </row>
    <row r="187" spans="1:20" s="16" customFormat="1" ht="24.95" customHeight="1" x14ac:dyDescent="0.25">
      <c r="A187" s="9">
        <v>150</v>
      </c>
      <c r="B187" s="12" t="s">
        <v>387</v>
      </c>
      <c r="C187" s="8" t="s">
        <v>455</v>
      </c>
      <c r="D187" s="9" t="s">
        <v>21</v>
      </c>
      <c r="E187" s="18" t="s">
        <v>145</v>
      </c>
      <c r="F187" s="13">
        <v>44805</v>
      </c>
      <c r="G187" s="13">
        <v>44986</v>
      </c>
      <c r="H187" s="14">
        <v>90000</v>
      </c>
      <c r="I187" s="14">
        <v>9753.1200000000008</v>
      </c>
      <c r="J187" s="14">
        <v>0</v>
      </c>
      <c r="K187" s="14">
        <f>H187*2.87%</f>
        <v>2583</v>
      </c>
      <c r="L187" s="14">
        <f>H187*7.1%</f>
        <v>6390</v>
      </c>
      <c r="M187" s="36">
        <v>748.08</v>
      </c>
      <c r="N187" s="14">
        <f>H187*3.04%</f>
        <v>2736</v>
      </c>
      <c r="O187" s="14">
        <f>H187*7.09%</f>
        <v>6381</v>
      </c>
      <c r="P187" s="14">
        <f>K187+L187+M187+N187+O187</f>
        <v>18838.080000000002</v>
      </c>
      <c r="Q187" s="14">
        <f>J187</f>
        <v>0</v>
      </c>
      <c r="R187" s="14">
        <f>I187+K187+N187+Q187</f>
        <v>15072.12</v>
      </c>
      <c r="S187" s="14">
        <f>L187+M187+O187</f>
        <v>13519.08</v>
      </c>
      <c r="T187" s="14">
        <f>H187-R187</f>
        <v>74927.88</v>
      </c>
    </row>
    <row r="188" spans="1:20" s="59" customFormat="1" ht="24.95" customHeight="1" x14ac:dyDescent="0.3">
      <c r="A188" s="24" t="s">
        <v>522</v>
      </c>
      <c r="B188" s="10"/>
      <c r="C188" s="10"/>
      <c r="D188" s="10"/>
      <c r="E188" s="10"/>
      <c r="F188" s="23"/>
      <c r="G188" s="23"/>
      <c r="H188" s="10"/>
      <c r="I188" s="10"/>
      <c r="J188" s="10"/>
      <c r="K188" s="10"/>
      <c r="L188" s="10"/>
      <c r="M188" s="33"/>
      <c r="N188" s="10"/>
      <c r="O188" s="10"/>
      <c r="P188" s="10"/>
      <c r="Q188" s="10"/>
      <c r="R188" s="10"/>
      <c r="S188" s="10"/>
      <c r="T188" s="10"/>
    </row>
    <row r="189" spans="1:20" s="11" customFormat="1" ht="24.95" customHeight="1" x14ac:dyDescent="0.25">
      <c r="A189" s="9">
        <v>151</v>
      </c>
      <c r="B189" s="12" t="s">
        <v>384</v>
      </c>
      <c r="C189" s="8" t="s">
        <v>28</v>
      </c>
      <c r="D189" s="9" t="s">
        <v>21</v>
      </c>
      <c r="E189" s="18" t="s">
        <v>146</v>
      </c>
      <c r="F189" s="13">
        <v>44820</v>
      </c>
      <c r="G189" s="13">
        <v>45001</v>
      </c>
      <c r="H189" s="14">
        <v>140000</v>
      </c>
      <c r="I189" s="14">
        <v>21514.37</v>
      </c>
      <c r="J189" s="14">
        <v>0</v>
      </c>
      <c r="K189" s="14">
        <f>H189*2.87%</f>
        <v>4018</v>
      </c>
      <c r="L189" s="14">
        <f>H189*7.1%</f>
        <v>9940</v>
      </c>
      <c r="M189" s="14">
        <v>748.08</v>
      </c>
      <c r="N189" s="14">
        <f>H189*3.04%</f>
        <v>4256</v>
      </c>
      <c r="O189" s="14">
        <f>H189*7.09%</f>
        <v>9926</v>
      </c>
      <c r="P189" s="14">
        <f t="shared" ref="P189:P205" si="298">K189+L189+M189+N189+O189</f>
        <v>28888.080000000002</v>
      </c>
      <c r="Q189" s="14">
        <f>J189</f>
        <v>0</v>
      </c>
      <c r="R189" s="14">
        <f t="shared" ref="R189:R205" si="299">I189+K189+N189+Q189</f>
        <v>29788.37</v>
      </c>
      <c r="S189" s="14">
        <f t="shared" ref="S189:S205" si="300">L189+M189+O189</f>
        <v>20614.080000000002</v>
      </c>
      <c r="T189" s="14">
        <f t="shared" ref="T189:T205" si="301">H189-R189</f>
        <v>110211.63</v>
      </c>
    </row>
    <row r="190" spans="1:20" s="11" customFormat="1" ht="24.95" customHeight="1" x14ac:dyDescent="0.25">
      <c r="A190" s="9">
        <f>A189+1</f>
        <v>152</v>
      </c>
      <c r="B190" s="12" t="s">
        <v>215</v>
      </c>
      <c r="C190" s="8" t="s">
        <v>415</v>
      </c>
      <c r="D190" s="9" t="s">
        <v>21</v>
      </c>
      <c r="E190" s="18" t="s">
        <v>146</v>
      </c>
      <c r="F190" s="55" t="s">
        <v>327</v>
      </c>
      <c r="G190" s="55">
        <v>45119</v>
      </c>
      <c r="H190" s="14">
        <v>70000</v>
      </c>
      <c r="I190" s="14">
        <v>5368.48</v>
      </c>
      <c r="J190" s="14">
        <v>0</v>
      </c>
      <c r="K190" s="14">
        <f t="shared" ref="K190:K205" si="302">H190*2.87%</f>
        <v>2009</v>
      </c>
      <c r="L190" s="14">
        <f t="shared" ref="L190:L205" si="303">H190*7.1%</f>
        <v>4970</v>
      </c>
      <c r="M190" s="15">
        <v>748.08</v>
      </c>
      <c r="N190" s="14">
        <f t="shared" ref="N190:N205" si="304">H190*3.04%</f>
        <v>2128</v>
      </c>
      <c r="O190" s="14">
        <f t="shared" ref="O190:O205" si="305">H190*7.09%</f>
        <v>4963</v>
      </c>
      <c r="P190" s="14">
        <f t="shared" si="298"/>
        <v>14818.08</v>
      </c>
      <c r="Q190" s="14">
        <v>28546</v>
      </c>
      <c r="R190" s="14">
        <f t="shared" si="299"/>
        <v>38051.480000000003</v>
      </c>
      <c r="S190" s="14">
        <f t="shared" si="300"/>
        <v>10681.08</v>
      </c>
      <c r="T190" s="14">
        <f t="shared" si="301"/>
        <v>31948.52</v>
      </c>
    </row>
    <row r="191" spans="1:20" s="11" customFormat="1" ht="24.95" customHeight="1" x14ac:dyDescent="0.25">
      <c r="A191" s="9">
        <f t="shared" ref="A191:A205" si="306">A190+1</f>
        <v>153</v>
      </c>
      <c r="B191" s="12" t="s">
        <v>216</v>
      </c>
      <c r="C191" s="8" t="s">
        <v>415</v>
      </c>
      <c r="D191" s="9" t="s">
        <v>21</v>
      </c>
      <c r="E191" s="18" t="s">
        <v>146</v>
      </c>
      <c r="F191" s="13">
        <v>44938</v>
      </c>
      <c r="G191" s="13">
        <v>45119</v>
      </c>
      <c r="H191" s="14">
        <v>70000</v>
      </c>
      <c r="I191" s="14">
        <v>5368.48</v>
      </c>
      <c r="J191" s="14">
        <v>0</v>
      </c>
      <c r="K191" s="14">
        <f t="shared" si="302"/>
        <v>2009</v>
      </c>
      <c r="L191" s="14">
        <f t="shared" si="303"/>
        <v>4970</v>
      </c>
      <c r="M191" s="14">
        <v>748.08</v>
      </c>
      <c r="N191" s="14">
        <f t="shared" si="304"/>
        <v>2128</v>
      </c>
      <c r="O191" s="14">
        <f t="shared" si="305"/>
        <v>4963</v>
      </c>
      <c r="P191" s="14">
        <f t="shared" si="298"/>
        <v>14818.08</v>
      </c>
      <c r="Q191" s="14">
        <v>25416</v>
      </c>
      <c r="R191" s="14">
        <f t="shared" si="299"/>
        <v>34921.480000000003</v>
      </c>
      <c r="S191" s="14">
        <f t="shared" si="300"/>
        <v>10681.08</v>
      </c>
      <c r="T191" s="14">
        <f t="shared" si="301"/>
        <v>35078.519999999997</v>
      </c>
    </row>
    <row r="192" spans="1:20" s="11" customFormat="1" ht="24.95" customHeight="1" x14ac:dyDescent="0.25">
      <c r="A192" s="9">
        <f t="shared" si="306"/>
        <v>154</v>
      </c>
      <c r="B192" s="12" t="s">
        <v>220</v>
      </c>
      <c r="C192" s="8" t="s">
        <v>415</v>
      </c>
      <c r="D192" s="9" t="s">
        <v>21</v>
      </c>
      <c r="E192" s="18" t="s">
        <v>145</v>
      </c>
      <c r="F192" s="13">
        <v>44938</v>
      </c>
      <c r="G192" s="13">
        <v>45119</v>
      </c>
      <c r="H192" s="14">
        <v>90000</v>
      </c>
      <c r="I192" s="14">
        <v>9753.1200000000008</v>
      </c>
      <c r="J192" s="14">
        <v>0</v>
      </c>
      <c r="K192" s="14">
        <f t="shared" si="302"/>
        <v>2583</v>
      </c>
      <c r="L192" s="14">
        <f t="shared" si="303"/>
        <v>6390</v>
      </c>
      <c r="M192" s="14">
        <v>748.08</v>
      </c>
      <c r="N192" s="14">
        <f t="shared" si="304"/>
        <v>2736</v>
      </c>
      <c r="O192" s="14">
        <f t="shared" si="305"/>
        <v>6381</v>
      </c>
      <c r="P192" s="14">
        <f t="shared" si="298"/>
        <v>18838.080000000002</v>
      </c>
      <c r="Q192" s="14">
        <f>J192</f>
        <v>0</v>
      </c>
      <c r="R192" s="14">
        <f t="shared" si="299"/>
        <v>15072.12</v>
      </c>
      <c r="S192" s="14">
        <f t="shared" si="300"/>
        <v>13519.08</v>
      </c>
      <c r="T192" s="14">
        <f t="shared" si="301"/>
        <v>74927.88</v>
      </c>
    </row>
    <row r="193" spans="1:20" s="11" customFormat="1" ht="24.95" customHeight="1" x14ac:dyDescent="0.25">
      <c r="A193" s="9">
        <f t="shared" si="306"/>
        <v>155</v>
      </c>
      <c r="B193" s="12" t="s">
        <v>235</v>
      </c>
      <c r="C193" s="8" t="s">
        <v>415</v>
      </c>
      <c r="D193" s="9" t="s">
        <v>21</v>
      </c>
      <c r="E193" s="18" t="s">
        <v>146</v>
      </c>
      <c r="F193" s="13">
        <v>44938</v>
      </c>
      <c r="G193" s="13">
        <v>45119</v>
      </c>
      <c r="H193" s="14">
        <v>70000</v>
      </c>
      <c r="I193" s="14">
        <v>5368.48</v>
      </c>
      <c r="J193" s="14">
        <v>0</v>
      </c>
      <c r="K193" s="14">
        <f t="shared" si="302"/>
        <v>2009</v>
      </c>
      <c r="L193" s="14">
        <f t="shared" si="303"/>
        <v>4970</v>
      </c>
      <c r="M193" s="14">
        <v>748.08</v>
      </c>
      <c r="N193" s="14">
        <f t="shared" si="304"/>
        <v>2128</v>
      </c>
      <c r="O193" s="14">
        <f t="shared" si="305"/>
        <v>4963</v>
      </c>
      <c r="P193" s="14">
        <f t="shared" si="298"/>
        <v>14818.08</v>
      </c>
      <c r="Q193" s="14">
        <f>J193</f>
        <v>0</v>
      </c>
      <c r="R193" s="14">
        <f t="shared" si="299"/>
        <v>9505.48</v>
      </c>
      <c r="S193" s="14">
        <f t="shared" si="300"/>
        <v>10681.08</v>
      </c>
      <c r="T193" s="14">
        <f t="shared" si="301"/>
        <v>60494.52</v>
      </c>
    </row>
    <row r="194" spans="1:20" s="11" customFormat="1" ht="24.95" customHeight="1" x14ac:dyDescent="0.25">
      <c r="A194" s="9">
        <f t="shared" si="306"/>
        <v>156</v>
      </c>
      <c r="B194" s="12" t="s">
        <v>237</v>
      </c>
      <c r="C194" s="8" t="s">
        <v>415</v>
      </c>
      <c r="D194" s="9" t="s">
        <v>21</v>
      </c>
      <c r="E194" s="18" t="s">
        <v>146</v>
      </c>
      <c r="F194" s="13">
        <v>44958</v>
      </c>
      <c r="G194" s="13">
        <v>45139</v>
      </c>
      <c r="H194" s="14">
        <v>70000</v>
      </c>
      <c r="I194" s="14">
        <v>5065.99</v>
      </c>
      <c r="J194" s="14">
        <v>0</v>
      </c>
      <c r="K194" s="14">
        <f t="shared" ref="K194" si="307">H194*2.87%</f>
        <v>2009</v>
      </c>
      <c r="L194" s="14">
        <f t="shared" ref="L194" si="308">H194*7.1%</f>
        <v>4970</v>
      </c>
      <c r="M194" s="15">
        <v>748.08</v>
      </c>
      <c r="N194" s="14">
        <f t="shared" ref="N194" si="309">H194*3.04%</f>
        <v>2128</v>
      </c>
      <c r="O194" s="14">
        <f t="shared" ref="O194" si="310">H194*7.09%</f>
        <v>4963</v>
      </c>
      <c r="P194" s="14">
        <f t="shared" si="298"/>
        <v>14818.08</v>
      </c>
      <c r="Q194" s="14">
        <v>1512.45</v>
      </c>
      <c r="R194" s="14">
        <f t="shared" si="299"/>
        <v>10715.44</v>
      </c>
      <c r="S194" s="14">
        <f t="shared" si="300"/>
        <v>10681.08</v>
      </c>
      <c r="T194" s="14">
        <f t="shared" si="301"/>
        <v>59284.56</v>
      </c>
    </row>
    <row r="195" spans="1:20" s="11" customFormat="1" ht="24.95" customHeight="1" x14ac:dyDescent="0.25">
      <c r="A195" s="9">
        <f t="shared" si="306"/>
        <v>157</v>
      </c>
      <c r="B195" s="12" t="s">
        <v>245</v>
      </c>
      <c r="C195" s="8" t="s">
        <v>59</v>
      </c>
      <c r="D195" s="9" t="s">
        <v>21</v>
      </c>
      <c r="E195" s="18" t="s">
        <v>146</v>
      </c>
      <c r="F195" s="13">
        <v>44978</v>
      </c>
      <c r="G195" s="13">
        <v>45159</v>
      </c>
      <c r="H195" s="14">
        <v>45000</v>
      </c>
      <c r="I195" s="14">
        <v>1148.33</v>
      </c>
      <c r="J195" s="14">
        <v>0</v>
      </c>
      <c r="K195" s="14">
        <f t="shared" ref="K195" si="311">H195*2.87%</f>
        <v>1291.5</v>
      </c>
      <c r="L195" s="14">
        <f t="shared" ref="L195" si="312">H195*7.1%</f>
        <v>3195</v>
      </c>
      <c r="M195" s="14">
        <f>H195*1.15%</f>
        <v>517.5</v>
      </c>
      <c r="N195" s="14">
        <f t="shared" ref="N195" si="313">H195*3.04%</f>
        <v>1368</v>
      </c>
      <c r="O195" s="14">
        <f t="shared" ref="O195" si="314">H195*7.09%</f>
        <v>3190.5</v>
      </c>
      <c r="P195" s="14">
        <f t="shared" si="298"/>
        <v>9562.5</v>
      </c>
      <c r="Q195" s="14">
        <f>J195</f>
        <v>0</v>
      </c>
      <c r="R195" s="14">
        <f t="shared" si="299"/>
        <v>3807.83</v>
      </c>
      <c r="S195" s="14">
        <f t="shared" si="300"/>
        <v>6903</v>
      </c>
      <c r="T195" s="14">
        <f t="shared" si="301"/>
        <v>41192.17</v>
      </c>
    </row>
    <row r="196" spans="1:20" s="11" customFormat="1" ht="24.95" customHeight="1" x14ac:dyDescent="0.25">
      <c r="A196" s="9">
        <f t="shared" si="306"/>
        <v>158</v>
      </c>
      <c r="B196" s="12" t="s">
        <v>248</v>
      </c>
      <c r="C196" s="8" t="s">
        <v>249</v>
      </c>
      <c r="D196" s="9" t="s">
        <v>21</v>
      </c>
      <c r="E196" s="18" t="s">
        <v>146</v>
      </c>
      <c r="F196" s="13">
        <v>44978</v>
      </c>
      <c r="G196" s="13">
        <v>45159</v>
      </c>
      <c r="H196" s="14">
        <v>70000</v>
      </c>
      <c r="I196" s="14">
        <v>5368.48</v>
      </c>
      <c r="J196" s="14">
        <v>0</v>
      </c>
      <c r="K196" s="14">
        <f t="shared" ref="K196" si="315">H196*2.87%</f>
        <v>2009</v>
      </c>
      <c r="L196" s="14">
        <f t="shared" ref="L196" si="316">H196*7.1%</f>
        <v>4970</v>
      </c>
      <c r="M196" s="14">
        <v>748.08</v>
      </c>
      <c r="N196" s="14">
        <f t="shared" ref="N196" si="317">H196*3.04%</f>
        <v>2128</v>
      </c>
      <c r="O196" s="14">
        <f t="shared" ref="O196" si="318">H196*7.09%</f>
        <v>4963</v>
      </c>
      <c r="P196" s="14">
        <f t="shared" si="298"/>
        <v>14818.08</v>
      </c>
      <c r="Q196" s="14">
        <v>10146</v>
      </c>
      <c r="R196" s="14">
        <f t="shared" si="299"/>
        <v>19651.48</v>
      </c>
      <c r="S196" s="14">
        <f>L196+M196+O196</f>
        <v>10681.08</v>
      </c>
      <c r="T196" s="14">
        <f t="shared" si="301"/>
        <v>50348.52</v>
      </c>
    </row>
    <row r="197" spans="1:20" s="11" customFormat="1" ht="24.95" customHeight="1" x14ac:dyDescent="0.25">
      <c r="A197" s="9">
        <f t="shared" si="306"/>
        <v>159</v>
      </c>
      <c r="B197" s="12" t="s">
        <v>251</v>
      </c>
      <c r="C197" s="8" t="s">
        <v>249</v>
      </c>
      <c r="D197" s="9" t="s">
        <v>21</v>
      </c>
      <c r="E197" s="18" t="s">
        <v>146</v>
      </c>
      <c r="F197" s="13">
        <v>44978</v>
      </c>
      <c r="G197" s="13">
        <v>45159</v>
      </c>
      <c r="H197" s="14">
        <v>80000</v>
      </c>
      <c r="I197" s="14">
        <v>7022.76</v>
      </c>
      <c r="J197" s="14">
        <v>0</v>
      </c>
      <c r="K197" s="14">
        <f t="shared" ref="K197:K198" si="319">H197*2.87%</f>
        <v>2296</v>
      </c>
      <c r="L197" s="14">
        <f t="shared" ref="L197:L198" si="320">H197*7.1%</f>
        <v>5680</v>
      </c>
      <c r="M197" s="15">
        <v>748.08</v>
      </c>
      <c r="N197" s="14">
        <f t="shared" ref="N197:N198" si="321">H197*3.04%</f>
        <v>2432</v>
      </c>
      <c r="O197" s="14">
        <f t="shared" ref="O197:O198" si="322">H197*7.09%</f>
        <v>5672</v>
      </c>
      <c r="P197" s="14">
        <f t="shared" si="298"/>
        <v>16828.080000000002</v>
      </c>
      <c r="Q197" s="14">
        <v>1512.45</v>
      </c>
      <c r="R197" s="14">
        <f t="shared" si="299"/>
        <v>13263.21</v>
      </c>
      <c r="S197" s="14">
        <f t="shared" si="300"/>
        <v>12100.08</v>
      </c>
      <c r="T197" s="14">
        <f t="shared" si="301"/>
        <v>66736.789999999994</v>
      </c>
    </row>
    <row r="198" spans="1:20" s="11" customFormat="1" ht="24.95" customHeight="1" x14ac:dyDescent="0.25">
      <c r="A198" s="9">
        <f t="shared" si="306"/>
        <v>160</v>
      </c>
      <c r="B198" s="12" t="s">
        <v>263</v>
      </c>
      <c r="C198" s="8" t="s">
        <v>59</v>
      </c>
      <c r="D198" s="9" t="s">
        <v>21</v>
      </c>
      <c r="E198" s="18" t="s">
        <v>146</v>
      </c>
      <c r="F198" s="13">
        <v>44978</v>
      </c>
      <c r="G198" s="13">
        <v>45159</v>
      </c>
      <c r="H198" s="14">
        <v>45000</v>
      </c>
      <c r="I198" s="14">
        <v>1148.33</v>
      </c>
      <c r="J198" s="14">
        <v>0</v>
      </c>
      <c r="K198" s="14">
        <f t="shared" si="319"/>
        <v>1291.5</v>
      </c>
      <c r="L198" s="14">
        <f t="shared" si="320"/>
        <v>3195</v>
      </c>
      <c r="M198" s="14">
        <f>H198*1.15%</f>
        <v>517.5</v>
      </c>
      <c r="N198" s="14">
        <f t="shared" si="321"/>
        <v>1368</v>
      </c>
      <c r="O198" s="14">
        <f t="shared" si="322"/>
        <v>3190.5</v>
      </c>
      <c r="P198" s="14">
        <f t="shared" si="298"/>
        <v>9562.5</v>
      </c>
      <c r="Q198" s="14">
        <f>J198</f>
        <v>0</v>
      </c>
      <c r="R198" s="14">
        <f t="shared" si="299"/>
        <v>3807.83</v>
      </c>
      <c r="S198" s="14">
        <f t="shared" si="300"/>
        <v>6903</v>
      </c>
      <c r="T198" s="14">
        <f t="shared" si="301"/>
        <v>41192.17</v>
      </c>
    </row>
    <row r="199" spans="1:20" s="11" customFormat="1" ht="24.95" customHeight="1" x14ac:dyDescent="0.25">
      <c r="A199" s="9">
        <f t="shared" si="306"/>
        <v>161</v>
      </c>
      <c r="B199" s="12" t="s">
        <v>288</v>
      </c>
      <c r="C199" s="8" t="s">
        <v>289</v>
      </c>
      <c r="D199" s="9" t="s">
        <v>21</v>
      </c>
      <c r="E199" s="18" t="s">
        <v>145</v>
      </c>
      <c r="F199" s="13">
        <v>44866</v>
      </c>
      <c r="G199" s="13">
        <v>45047</v>
      </c>
      <c r="H199" s="14">
        <v>80000</v>
      </c>
      <c r="I199" s="14">
        <v>7400.87</v>
      </c>
      <c r="J199" s="14">
        <v>0</v>
      </c>
      <c r="K199" s="14">
        <f t="shared" ref="K199" si="323">H199*2.87%</f>
        <v>2296</v>
      </c>
      <c r="L199" s="14">
        <f t="shared" ref="L199" si="324">H199*7.1%</f>
        <v>5680</v>
      </c>
      <c r="M199" s="14">
        <v>748.08</v>
      </c>
      <c r="N199" s="14">
        <f t="shared" ref="N199" si="325">H199*3.04%</f>
        <v>2432</v>
      </c>
      <c r="O199" s="14">
        <f t="shared" ref="O199" si="326">H199*7.09%</f>
        <v>5672</v>
      </c>
      <c r="P199" s="14">
        <f t="shared" si="298"/>
        <v>16828.080000000002</v>
      </c>
      <c r="Q199" s="14">
        <v>0</v>
      </c>
      <c r="R199" s="14">
        <f t="shared" si="299"/>
        <v>12128.87</v>
      </c>
      <c r="S199" s="14">
        <f t="shared" si="300"/>
        <v>12100.08</v>
      </c>
      <c r="T199" s="14">
        <f t="shared" si="301"/>
        <v>67871.13</v>
      </c>
    </row>
    <row r="200" spans="1:20" s="11" customFormat="1" ht="24.95" customHeight="1" x14ac:dyDescent="0.25">
      <c r="A200" s="9">
        <f t="shared" si="306"/>
        <v>162</v>
      </c>
      <c r="B200" s="12" t="s">
        <v>396</v>
      </c>
      <c r="C200" s="8" t="s">
        <v>416</v>
      </c>
      <c r="D200" s="9" t="s">
        <v>21</v>
      </c>
      <c r="E200" s="18" t="s">
        <v>146</v>
      </c>
      <c r="F200" s="13">
        <v>44820</v>
      </c>
      <c r="G200" s="13">
        <v>45001</v>
      </c>
      <c r="H200" s="14">
        <v>75000</v>
      </c>
      <c r="I200" s="14">
        <v>6309.38</v>
      </c>
      <c r="J200" s="14">
        <v>0</v>
      </c>
      <c r="K200" s="14">
        <v>2152.5</v>
      </c>
      <c r="L200" s="14">
        <v>5325</v>
      </c>
      <c r="M200" s="14">
        <v>748.08</v>
      </c>
      <c r="N200" s="14">
        <v>2280</v>
      </c>
      <c r="O200" s="14">
        <v>5317.5</v>
      </c>
      <c r="P200" s="14">
        <f t="shared" si="298"/>
        <v>15823.08</v>
      </c>
      <c r="Q200" s="14">
        <f t="shared" ref="Q200" si="327">J200</f>
        <v>0</v>
      </c>
      <c r="R200" s="14">
        <f t="shared" si="299"/>
        <v>10741.88</v>
      </c>
      <c r="S200" s="14">
        <f t="shared" si="300"/>
        <v>11390.58</v>
      </c>
      <c r="T200" s="14">
        <f t="shared" si="301"/>
        <v>64258.12</v>
      </c>
    </row>
    <row r="201" spans="1:20" s="11" customFormat="1" ht="24.95" customHeight="1" x14ac:dyDescent="0.25">
      <c r="A201" s="9">
        <f t="shared" si="306"/>
        <v>163</v>
      </c>
      <c r="B201" s="12" t="s">
        <v>439</v>
      </c>
      <c r="C201" s="8" t="s">
        <v>416</v>
      </c>
      <c r="D201" s="9" t="s">
        <v>21</v>
      </c>
      <c r="E201" s="18" t="s">
        <v>145</v>
      </c>
      <c r="F201" s="13">
        <v>44866</v>
      </c>
      <c r="G201" s="13">
        <v>45047</v>
      </c>
      <c r="H201" s="14">
        <v>75000</v>
      </c>
      <c r="I201" s="14">
        <v>6309.38</v>
      </c>
      <c r="J201" s="14">
        <v>0</v>
      </c>
      <c r="K201" s="14">
        <v>2152.5</v>
      </c>
      <c r="L201" s="14">
        <v>5325</v>
      </c>
      <c r="M201" s="14">
        <v>748.08</v>
      </c>
      <c r="N201" s="14">
        <v>2280</v>
      </c>
      <c r="O201" s="14">
        <v>5317.5</v>
      </c>
      <c r="P201" s="14">
        <f t="shared" ref="P201:P202" si="328">K201+L201+M201+N201+O201</f>
        <v>15823.08</v>
      </c>
      <c r="Q201" s="14">
        <f t="shared" ref="Q201" si="329">J201</f>
        <v>0</v>
      </c>
      <c r="R201" s="14">
        <f t="shared" ref="R201:R202" si="330">I201+K201+N201+Q201</f>
        <v>10741.88</v>
      </c>
      <c r="S201" s="14">
        <f t="shared" ref="S201:S202" si="331">L201+M201+O201</f>
        <v>11390.58</v>
      </c>
      <c r="T201" s="14">
        <f t="shared" ref="T201:T202" si="332">H201-R201</f>
        <v>64258.12</v>
      </c>
    </row>
    <row r="202" spans="1:20" s="11" customFormat="1" ht="24.95" customHeight="1" x14ac:dyDescent="0.25">
      <c r="A202" s="9">
        <f t="shared" si="306"/>
        <v>164</v>
      </c>
      <c r="B202" s="12" t="s">
        <v>440</v>
      </c>
      <c r="C202" s="8" t="s">
        <v>416</v>
      </c>
      <c r="D202" s="9" t="s">
        <v>21</v>
      </c>
      <c r="E202" s="18" t="s">
        <v>146</v>
      </c>
      <c r="F202" s="13">
        <v>44866</v>
      </c>
      <c r="G202" s="13">
        <v>45047</v>
      </c>
      <c r="H202" s="14">
        <v>90000</v>
      </c>
      <c r="I202" s="14">
        <v>9753.1200000000008</v>
      </c>
      <c r="J202" s="14">
        <v>0</v>
      </c>
      <c r="K202" s="14">
        <f t="shared" ref="K202" si="333">H202*2.87%</f>
        <v>2583</v>
      </c>
      <c r="L202" s="14">
        <f t="shared" ref="L202" si="334">H202*7.1%</f>
        <v>6390</v>
      </c>
      <c r="M202" s="15">
        <v>748.08</v>
      </c>
      <c r="N202" s="14">
        <f t="shared" ref="N202" si="335">H202*3.04%</f>
        <v>2736</v>
      </c>
      <c r="O202" s="14">
        <f t="shared" ref="O202" si="336">H202*7.09%</f>
        <v>6381</v>
      </c>
      <c r="P202" s="14">
        <f t="shared" si="328"/>
        <v>18838.080000000002</v>
      </c>
      <c r="Q202" s="14">
        <v>0</v>
      </c>
      <c r="R202" s="14">
        <f t="shared" si="330"/>
        <v>15072.12</v>
      </c>
      <c r="S202" s="14">
        <f t="shared" si="331"/>
        <v>13519.08</v>
      </c>
      <c r="T202" s="14">
        <f t="shared" si="332"/>
        <v>74927.88</v>
      </c>
    </row>
    <row r="203" spans="1:20" s="11" customFormat="1" ht="24.95" customHeight="1" x14ac:dyDescent="0.25">
      <c r="A203" s="9">
        <f t="shared" si="306"/>
        <v>165</v>
      </c>
      <c r="B203" s="12" t="s">
        <v>441</v>
      </c>
      <c r="C203" s="8" t="s">
        <v>416</v>
      </c>
      <c r="D203" s="9" t="s">
        <v>21</v>
      </c>
      <c r="E203" s="18" t="s">
        <v>146</v>
      </c>
      <c r="F203" s="13">
        <v>44866</v>
      </c>
      <c r="G203" s="13">
        <v>45047</v>
      </c>
      <c r="H203" s="14">
        <v>70000</v>
      </c>
      <c r="I203" s="14">
        <v>5368.48</v>
      </c>
      <c r="J203" s="14">
        <v>0</v>
      </c>
      <c r="K203" s="14">
        <f t="shared" ref="K203:K204" si="337">H203*2.87%</f>
        <v>2009</v>
      </c>
      <c r="L203" s="14">
        <f t="shared" ref="L203:L204" si="338">H203*7.1%</f>
        <v>4970</v>
      </c>
      <c r="M203" s="14">
        <v>748.08</v>
      </c>
      <c r="N203" s="14">
        <f t="shared" ref="N203:N204" si="339">H203*3.04%</f>
        <v>2128</v>
      </c>
      <c r="O203" s="14">
        <f t="shared" ref="O203:O204" si="340">H203*7.09%</f>
        <v>4963</v>
      </c>
      <c r="P203" s="14">
        <f t="shared" ref="P203:P204" si="341">K203+L203+M203+N203+O203</f>
        <v>14818.08</v>
      </c>
      <c r="Q203" s="14">
        <f>J203</f>
        <v>0</v>
      </c>
      <c r="R203" s="14">
        <f t="shared" ref="R203:R204" si="342">I203+K203+N203+Q203</f>
        <v>9505.48</v>
      </c>
      <c r="S203" s="14">
        <f t="shared" ref="S203:S204" si="343">L203+M203+O203</f>
        <v>10681.08</v>
      </c>
      <c r="T203" s="14">
        <f t="shared" ref="T203:T204" si="344">H203-R203</f>
        <v>60494.52</v>
      </c>
    </row>
    <row r="204" spans="1:20" s="11" customFormat="1" ht="24.95" customHeight="1" x14ac:dyDescent="0.25">
      <c r="A204" s="9">
        <f t="shared" si="306"/>
        <v>166</v>
      </c>
      <c r="B204" s="12" t="s">
        <v>461</v>
      </c>
      <c r="C204" s="8" t="s">
        <v>416</v>
      </c>
      <c r="D204" s="9" t="s">
        <v>21</v>
      </c>
      <c r="E204" s="18" t="s">
        <v>146</v>
      </c>
      <c r="F204" s="13">
        <v>44896</v>
      </c>
      <c r="G204" s="13">
        <v>45078</v>
      </c>
      <c r="H204" s="14">
        <v>90000</v>
      </c>
      <c r="I204" s="14">
        <v>9753.1200000000008</v>
      </c>
      <c r="J204" s="14">
        <v>0</v>
      </c>
      <c r="K204" s="14">
        <f t="shared" si="337"/>
        <v>2583</v>
      </c>
      <c r="L204" s="14">
        <f t="shared" si="338"/>
        <v>6390</v>
      </c>
      <c r="M204" s="15">
        <v>748.08</v>
      </c>
      <c r="N204" s="14">
        <f t="shared" si="339"/>
        <v>2736</v>
      </c>
      <c r="O204" s="14">
        <f t="shared" si="340"/>
        <v>6381</v>
      </c>
      <c r="P204" s="14">
        <f t="shared" si="341"/>
        <v>18838.080000000002</v>
      </c>
      <c r="Q204" s="14">
        <v>0</v>
      </c>
      <c r="R204" s="14">
        <f t="shared" si="342"/>
        <v>15072.12</v>
      </c>
      <c r="S204" s="14">
        <f t="shared" si="343"/>
        <v>13519.08</v>
      </c>
      <c r="T204" s="14">
        <f t="shared" si="344"/>
        <v>74927.88</v>
      </c>
    </row>
    <row r="205" spans="1:20" s="11" customFormat="1" ht="24.95" customHeight="1" x14ac:dyDescent="0.25">
      <c r="A205" s="9">
        <f t="shared" si="306"/>
        <v>167</v>
      </c>
      <c r="B205" s="12" t="s">
        <v>226</v>
      </c>
      <c r="C205" s="8" t="s">
        <v>415</v>
      </c>
      <c r="D205" s="9" t="s">
        <v>21</v>
      </c>
      <c r="E205" s="18" t="s">
        <v>145</v>
      </c>
      <c r="F205" s="13">
        <v>44938</v>
      </c>
      <c r="G205" s="13">
        <v>45119</v>
      </c>
      <c r="H205" s="14">
        <v>90000</v>
      </c>
      <c r="I205" s="14">
        <v>9753.1200000000008</v>
      </c>
      <c r="J205" s="14">
        <v>0</v>
      </c>
      <c r="K205" s="14">
        <f t="shared" si="302"/>
        <v>2583</v>
      </c>
      <c r="L205" s="14">
        <f t="shared" si="303"/>
        <v>6390</v>
      </c>
      <c r="M205" s="15">
        <v>748.08</v>
      </c>
      <c r="N205" s="14">
        <f t="shared" si="304"/>
        <v>2736</v>
      </c>
      <c r="O205" s="14">
        <f t="shared" si="305"/>
        <v>6381</v>
      </c>
      <c r="P205" s="14">
        <f t="shared" si="298"/>
        <v>18838.080000000002</v>
      </c>
      <c r="Q205" s="14">
        <v>11046</v>
      </c>
      <c r="R205" s="14">
        <f t="shared" si="299"/>
        <v>26118.12</v>
      </c>
      <c r="S205" s="14">
        <f t="shared" si="300"/>
        <v>13519.08</v>
      </c>
      <c r="T205" s="14">
        <f t="shared" si="301"/>
        <v>63881.88</v>
      </c>
    </row>
    <row r="206" spans="1:20" s="59" customFormat="1" ht="24.95" customHeight="1" x14ac:dyDescent="0.3">
      <c r="A206" s="24" t="s">
        <v>470</v>
      </c>
      <c r="B206" s="10"/>
      <c r="C206" s="10"/>
      <c r="D206" s="10"/>
      <c r="E206" s="10"/>
      <c r="F206" s="23"/>
      <c r="G206" s="23"/>
      <c r="H206" s="10"/>
      <c r="I206" s="10"/>
      <c r="J206" s="10"/>
      <c r="K206" s="10"/>
      <c r="L206" s="10"/>
      <c r="M206" s="33"/>
      <c r="N206" s="10"/>
      <c r="O206" s="10"/>
      <c r="P206" s="10"/>
      <c r="Q206" s="10"/>
      <c r="R206" s="10"/>
      <c r="S206" s="10"/>
      <c r="T206" s="10"/>
    </row>
    <row r="207" spans="1:20" s="11" customFormat="1" ht="24.95" customHeight="1" x14ac:dyDescent="0.25">
      <c r="A207" s="9">
        <v>168</v>
      </c>
      <c r="B207" s="12" t="s">
        <v>471</v>
      </c>
      <c r="C207" s="8" t="s">
        <v>27</v>
      </c>
      <c r="D207" s="9" t="s">
        <v>21</v>
      </c>
      <c r="E207" s="18" t="s">
        <v>146</v>
      </c>
      <c r="F207" s="13">
        <v>44896</v>
      </c>
      <c r="G207" s="13">
        <v>45078</v>
      </c>
      <c r="H207" s="14">
        <v>110000</v>
      </c>
      <c r="I207" s="14">
        <v>14457.62</v>
      </c>
      <c r="J207" s="14">
        <v>0</v>
      </c>
      <c r="K207" s="14">
        <f t="shared" ref="K207:K208" si="345">H207*2.87%</f>
        <v>3157</v>
      </c>
      <c r="L207" s="14">
        <f t="shared" ref="L207:L208" si="346">H207*7.1%</f>
        <v>7810</v>
      </c>
      <c r="M207" s="15">
        <v>748.08</v>
      </c>
      <c r="N207" s="14">
        <f t="shared" ref="N207:N208" si="347">H207*3.04%</f>
        <v>3344</v>
      </c>
      <c r="O207" s="14">
        <f t="shared" ref="O207:O208" si="348">H207*7.09%</f>
        <v>7799</v>
      </c>
      <c r="P207" s="14">
        <f t="shared" ref="P207:P208" si="349">K207+L207+M207+N207+O207</f>
        <v>22858.080000000002</v>
      </c>
      <c r="Q207" s="14">
        <f t="shared" ref="Q207:Q208" si="350">J207</f>
        <v>0</v>
      </c>
      <c r="R207" s="14">
        <f t="shared" ref="R207:R208" si="351">I207+K207+N207+Q207</f>
        <v>20958.62</v>
      </c>
      <c r="S207" s="14">
        <f t="shared" ref="S207:S208" si="352">L207+M207+O207</f>
        <v>16357.08</v>
      </c>
      <c r="T207" s="14">
        <f t="shared" ref="T207:T208" si="353">H207-R207</f>
        <v>89041.38</v>
      </c>
    </row>
    <row r="208" spans="1:20" s="11" customFormat="1" ht="24.95" customHeight="1" x14ac:dyDescent="0.25">
      <c r="A208" s="34">
        <v>169</v>
      </c>
      <c r="B208" s="12" t="s">
        <v>449</v>
      </c>
      <c r="C208" s="8" t="s">
        <v>518</v>
      </c>
      <c r="D208" s="42" t="s">
        <v>21</v>
      </c>
      <c r="E208" s="42" t="s">
        <v>145</v>
      </c>
      <c r="F208" s="43">
        <v>44851</v>
      </c>
      <c r="G208" s="43">
        <v>45033</v>
      </c>
      <c r="H208" s="51">
        <v>55000</v>
      </c>
      <c r="I208" s="51">
        <v>2559.6799999999998</v>
      </c>
      <c r="J208" s="51">
        <v>0</v>
      </c>
      <c r="K208" s="51">
        <f t="shared" si="345"/>
        <v>1578.5</v>
      </c>
      <c r="L208" s="14">
        <f t="shared" si="346"/>
        <v>3905</v>
      </c>
      <c r="M208" s="51">
        <f>H208*1.15%</f>
        <v>632.5</v>
      </c>
      <c r="N208" s="51">
        <f t="shared" si="347"/>
        <v>1672</v>
      </c>
      <c r="O208" s="51">
        <f t="shared" si="348"/>
        <v>3899.5</v>
      </c>
      <c r="P208" s="51">
        <f t="shared" si="349"/>
        <v>11687.5</v>
      </c>
      <c r="Q208" s="51">
        <f t="shared" si="350"/>
        <v>0</v>
      </c>
      <c r="R208" s="51">
        <f t="shared" si="351"/>
        <v>5810.18</v>
      </c>
      <c r="S208" s="51">
        <f t="shared" si="352"/>
        <v>8437</v>
      </c>
      <c r="T208" s="51">
        <f t="shared" si="353"/>
        <v>49189.82</v>
      </c>
    </row>
    <row r="209" spans="1:20" s="11" customFormat="1" ht="24.95" customHeight="1" x14ac:dyDescent="0.25">
      <c r="A209" s="9">
        <v>170</v>
      </c>
      <c r="B209" s="12" t="s">
        <v>81</v>
      </c>
      <c r="C209" s="8" t="s">
        <v>518</v>
      </c>
      <c r="D209" s="9" t="s">
        <v>21</v>
      </c>
      <c r="E209" s="18" t="s">
        <v>146</v>
      </c>
      <c r="F209" s="13">
        <v>44881</v>
      </c>
      <c r="G209" s="13">
        <v>45062</v>
      </c>
      <c r="H209" s="14">
        <v>50000</v>
      </c>
      <c r="I209" s="14">
        <v>1854</v>
      </c>
      <c r="J209" s="14">
        <v>0</v>
      </c>
      <c r="K209" s="14">
        <v>1435</v>
      </c>
      <c r="L209" s="14">
        <v>3550</v>
      </c>
      <c r="M209" s="36">
        <f>H209*1.15%</f>
        <v>575</v>
      </c>
      <c r="N209" s="14">
        <v>1520</v>
      </c>
      <c r="O209" s="14">
        <f>H209*7.09%</f>
        <v>3545</v>
      </c>
      <c r="P209" s="14">
        <f>K209+L209+M209+N209+O209</f>
        <v>10625</v>
      </c>
      <c r="Q209" s="14">
        <f>J209</f>
        <v>0</v>
      </c>
      <c r="R209" s="14">
        <f>I209+K209+N209+Q209</f>
        <v>4809</v>
      </c>
      <c r="S209" s="14">
        <f>L209+M209+O209</f>
        <v>7670</v>
      </c>
      <c r="T209" s="14">
        <f>H209-R209</f>
        <v>45191</v>
      </c>
    </row>
    <row r="210" spans="1:20" s="11" customFormat="1" ht="24.95" customHeight="1" x14ac:dyDescent="0.25">
      <c r="A210" s="34">
        <v>171</v>
      </c>
      <c r="B210" s="12" t="s">
        <v>447</v>
      </c>
      <c r="C210" s="8" t="s">
        <v>519</v>
      </c>
      <c r="D210" s="9" t="s">
        <v>21</v>
      </c>
      <c r="E210" s="18" t="s">
        <v>146</v>
      </c>
      <c r="F210" s="43">
        <v>44835</v>
      </c>
      <c r="G210" s="43">
        <v>45017</v>
      </c>
      <c r="H210" s="14">
        <v>75000</v>
      </c>
      <c r="I210" s="14">
        <v>6309.38</v>
      </c>
      <c r="J210" s="14">
        <v>0</v>
      </c>
      <c r="K210" s="14">
        <f t="shared" ref="K210" si="354">H210*2.87%</f>
        <v>2152.5</v>
      </c>
      <c r="L210" s="14">
        <f t="shared" ref="L210" si="355">H210*7.1%</f>
        <v>5325</v>
      </c>
      <c r="M210" s="14">
        <v>748.08</v>
      </c>
      <c r="N210" s="14">
        <f t="shared" ref="N210" si="356">H210*3.04%</f>
        <v>2280</v>
      </c>
      <c r="O210" s="14">
        <f t="shared" ref="O210" si="357">H210*7.09%</f>
        <v>5317.5</v>
      </c>
      <c r="P210" s="14">
        <f>K210+L210+M210+N210+O210</f>
        <v>15823.08</v>
      </c>
      <c r="Q210" s="14">
        <f t="shared" ref="Q210" si="358">J210</f>
        <v>0</v>
      </c>
      <c r="R210" s="14">
        <f>I210+K210+N210+Q210</f>
        <v>10741.88</v>
      </c>
      <c r="S210" s="14">
        <f>L210+M210+O210</f>
        <v>11390.58</v>
      </c>
      <c r="T210" s="14">
        <f>H210-R210</f>
        <v>64258.12</v>
      </c>
    </row>
    <row r="211" spans="1:20" s="59" customFormat="1" ht="24.95" customHeight="1" x14ac:dyDescent="0.3">
      <c r="A211" s="24" t="s">
        <v>60</v>
      </c>
      <c r="B211" s="10"/>
      <c r="C211" s="10"/>
      <c r="D211" s="10"/>
      <c r="E211" s="10"/>
      <c r="F211" s="23"/>
      <c r="G211" s="23"/>
      <c r="H211" s="10"/>
      <c r="I211" s="10"/>
      <c r="J211" s="10"/>
      <c r="K211" s="10"/>
      <c r="L211" s="10"/>
      <c r="M211" s="33"/>
      <c r="N211" s="10"/>
      <c r="O211" s="10"/>
      <c r="P211" s="10"/>
      <c r="Q211" s="10"/>
      <c r="R211" s="10"/>
      <c r="S211" s="10"/>
      <c r="T211" s="10"/>
    </row>
    <row r="212" spans="1:20" s="16" customFormat="1" ht="24.95" customHeight="1" x14ac:dyDescent="0.25">
      <c r="A212" s="9">
        <v>172</v>
      </c>
      <c r="B212" s="12" t="s">
        <v>137</v>
      </c>
      <c r="C212" s="8" t="s">
        <v>249</v>
      </c>
      <c r="D212" s="9" t="s">
        <v>21</v>
      </c>
      <c r="E212" s="9" t="s">
        <v>146</v>
      </c>
      <c r="F212" s="13">
        <v>44835</v>
      </c>
      <c r="G212" s="13">
        <v>45017</v>
      </c>
      <c r="H212" s="14">
        <v>70000</v>
      </c>
      <c r="I212" s="14">
        <v>5065.99</v>
      </c>
      <c r="J212" s="14">
        <v>0</v>
      </c>
      <c r="K212" s="14">
        <f>H212*2.87%</f>
        <v>2009</v>
      </c>
      <c r="L212" s="14">
        <f>H212*7.1%</f>
        <v>4970</v>
      </c>
      <c r="M212" s="15">
        <v>748.08</v>
      </c>
      <c r="N212" s="14">
        <f>H212*3.04%</f>
        <v>2128</v>
      </c>
      <c r="O212" s="14">
        <f>H212*7.09%</f>
        <v>4963</v>
      </c>
      <c r="P212" s="14">
        <f>K212+L212+M212+N212+O212</f>
        <v>14818.08</v>
      </c>
      <c r="Q212" s="14">
        <v>8558.4500000000007</v>
      </c>
      <c r="R212" s="14">
        <f>I212+K212+N212+Q212</f>
        <v>17761.439999999999</v>
      </c>
      <c r="S212" s="14">
        <f>L212+M212+O212</f>
        <v>10681.08</v>
      </c>
      <c r="T212" s="14">
        <f>H212-R212</f>
        <v>52238.559999999998</v>
      </c>
    </row>
    <row r="213" spans="1:20" s="16" customFormat="1" ht="24.95" customHeight="1" x14ac:dyDescent="0.25">
      <c r="A213" s="9">
        <v>173</v>
      </c>
      <c r="B213" s="12" t="s">
        <v>58</v>
      </c>
      <c r="C213" s="8" t="s">
        <v>59</v>
      </c>
      <c r="D213" s="9" t="s">
        <v>21</v>
      </c>
      <c r="E213" s="18" t="s">
        <v>146</v>
      </c>
      <c r="F213" s="13">
        <v>44866</v>
      </c>
      <c r="G213" s="13">
        <v>45047</v>
      </c>
      <c r="H213" s="14">
        <v>48000</v>
      </c>
      <c r="I213" s="14">
        <v>1571.73</v>
      </c>
      <c r="J213" s="14">
        <v>0</v>
      </c>
      <c r="K213" s="14">
        <f>H213*2.87%</f>
        <v>1377.6</v>
      </c>
      <c r="L213" s="14">
        <f>H213*7.1%</f>
        <v>3408</v>
      </c>
      <c r="M213" s="36">
        <f>H213*1.15%</f>
        <v>552</v>
      </c>
      <c r="N213" s="14">
        <f>H213*3.04%</f>
        <v>1459.2</v>
      </c>
      <c r="O213" s="14">
        <f>H213*7.09%</f>
        <v>3403.2</v>
      </c>
      <c r="P213" s="14">
        <f>K213+L213+M213+N213+O213</f>
        <v>10200</v>
      </c>
      <c r="Q213" s="14">
        <v>13183.83</v>
      </c>
      <c r="R213" s="14">
        <f>I213+K213+N213+Q213</f>
        <v>17592.36</v>
      </c>
      <c r="S213" s="14">
        <f>L213+M213+O213</f>
        <v>7363.2</v>
      </c>
      <c r="T213" s="14">
        <f>H213-R213</f>
        <v>30407.64</v>
      </c>
    </row>
    <row r="214" spans="1:20" s="59" customFormat="1" ht="24.95" customHeight="1" x14ac:dyDescent="0.3">
      <c r="A214" s="24" t="s">
        <v>107</v>
      </c>
      <c r="B214" s="10"/>
      <c r="C214" s="10"/>
      <c r="D214" s="10"/>
      <c r="E214" s="10"/>
      <c r="F214" s="23"/>
      <c r="G214" s="23"/>
      <c r="H214" s="10"/>
      <c r="I214" s="10"/>
      <c r="J214" s="10"/>
      <c r="K214" s="10"/>
      <c r="L214" s="10"/>
      <c r="M214" s="33"/>
      <c r="N214" s="10"/>
      <c r="O214" s="10"/>
      <c r="P214" s="10"/>
      <c r="Q214" s="10"/>
      <c r="R214" s="10"/>
      <c r="S214" s="10"/>
      <c r="T214" s="10"/>
    </row>
    <row r="215" spans="1:20" s="11" customFormat="1" ht="24.95" customHeight="1" x14ac:dyDescent="0.25">
      <c r="A215" s="9">
        <v>174</v>
      </c>
      <c r="B215" s="12" t="s">
        <v>222</v>
      </c>
      <c r="C215" s="8" t="s">
        <v>223</v>
      </c>
      <c r="D215" s="9" t="s">
        <v>21</v>
      </c>
      <c r="E215" s="18" t="s">
        <v>145</v>
      </c>
      <c r="F215" s="13">
        <v>44957</v>
      </c>
      <c r="G215" s="13">
        <v>45138</v>
      </c>
      <c r="H215" s="14">
        <v>170000</v>
      </c>
      <c r="I215" s="14">
        <v>28627.17</v>
      </c>
      <c r="J215" s="14">
        <v>0</v>
      </c>
      <c r="K215" s="14">
        <f>H215*2.87%</f>
        <v>4879</v>
      </c>
      <c r="L215" s="14">
        <f>H215*7.1%</f>
        <v>12070</v>
      </c>
      <c r="M215" s="15">
        <v>748.08</v>
      </c>
      <c r="N215" s="14">
        <v>4943.8</v>
      </c>
      <c r="O215" s="14">
        <v>11530.11</v>
      </c>
      <c r="P215" s="14">
        <f>K215+L215+M215+N215+O215</f>
        <v>34170.99</v>
      </c>
      <c r="Q215" s="14">
        <v>20046</v>
      </c>
      <c r="R215" s="14">
        <f>I215+K215+N215+Q215</f>
        <v>58495.97</v>
      </c>
      <c r="S215" s="14">
        <f>L215+M215+O215</f>
        <v>24348.19</v>
      </c>
      <c r="T215" s="14">
        <f>H215-R215</f>
        <v>111504.03</v>
      </c>
    </row>
    <row r="216" spans="1:20" s="11" customFormat="1" ht="24.95" customHeight="1" x14ac:dyDescent="0.25">
      <c r="A216" s="9">
        <v>175</v>
      </c>
      <c r="B216" s="12" t="s">
        <v>330</v>
      </c>
      <c r="C216" s="8" t="s">
        <v>331</v>
      </c>
      <c r="D216" s="9" t="s">
        <v>21</v>
      </c>
      <c r="E216" s="18" t="s">
        <v>146</v>
      </c>
      <c r="F216" s="13">
        <v>44835</v>
      </c>
      <c r="G216" s="13">
        <v>45017</v>
      </c>
      <c r="H216" s="14">
        <v>48000</v>
      </c>
      <c r="I216" s="14">
        <v>1571.73</v>
      </c>
      <c r="J216" s="14">
        <v>0</v>
      </c>
      <c r="K216" s="14">
        <v>1377.6</v>
      </c>
      <c r="L216" s="14">
        <v>3408</v>
      </c>
      <c r="M216" s="36">
        <f t="shared" ref="M216" si="359">H216*1.15%</f>
        <v>552</v>
      </c>
      <c r="N216" s="14">
        <v>1459.2</v>
      </c>
      <c r="O216" s="14">
        <f t="shared" ref="O216" si="360">H216*7.09%</f>
        <v>3403.2</v>
      </c>
      <c r="P216" s="14">
        <f>K216+L216+M216+N216+O216</f>
        <v>10200</v>
      </c>
      <c r="Q216" s="14">
        <f>J216</f>
        <v>0</v>
      </c>
      <c r="R216" s="14">
        <f>I216+K216+N216+Q216</f>
        <v>4408.53</v>
      </c>
      <c r="S216" s="14">
        <f>L216+M216+O216</f>
        <v>7363.2</v>
      </c>
      <c r="T216" s="14">
        <f>H216-R216</f>
        <v>43591.47</v>
      </c>
    </row>
    <row r="217" spans="1:20" s="59" customFormat="1" ht="24.95" customHeight="1" x14ac:dyDescent="0.3">
      <c r="A217" s="24" t="s">
        <v>191</v>
      </c>
      <c r="B217" s="10"/>
      <c r="C217" s="10"/>
      <c r="D217" s="10"/>
      <c r="E217" s="10"/>
      <c r="F217" s="23"/>
      <c r="G217" s="23"/>
      <c r="H217" s="10"/>
      <c r="I217" s="10"/>
      <c r="J217" s="10"/>
      <c r="K217" s="10"/>
      <c r="L217" s="10"/>
      <c r="M217" s="33"/>
      <c r="N217" s="10"/>
      <c r="O217" s="10"/>
      <c r="P217" s="10"/>
      <c r="Q217" s="10"/>
      <c r="R217" s="10"/>
      <c r="S217" s="10"/>
      <c r="T217" s="10"/>
    </row>
    <row r="218" spans="1:20" s="11" customFormat="1" ht="24.95" customHeight="1" x14ac:dyDescent="0.25">
      <c r="A218" s="9">
        <v>176</v>
      </c>
      <c r="B218" s="12" t="s">
        <v>224</v>
      </c>
      <c r="C218" s="8" t="s">
        <v>28</v>
      </c>
      <c r="D218" s="9" t="s">
        <v>21</v>
      </c>
      <c r="E218" s="18" t="s">
        <v>145</v>
      </c>
      <c r="F218" s="13">
        <v>44957</v>
      </c>
      <c r="G218" s="13">
        <v>45138</v>
      </c>
      <c r="H218" s="14">
        <v>135000</v>
      </c>
      <c r="I218" s="14">
        <v>19960.13</v>
      </c>
      <c r="J218" s="14">
        <v>0</v>
      </c>
      <c r="K218" s="14">
        <f>H218*2.87%</f>
        <v>3874.5</v>
      </c>
      <c r="L218" s="14">
        <f>H218*7.1%</f>
        <v>9585</v>
      </c>
      <c r="M218" s="15">
        <v>748.08</v>
      </c>
      <c r="N218" s="14">
        <f>H218*3.04%</f>
        <v>4104</v>
      </c>
      <c r="O218" s="14">
        <f>H218*7.09%</f>
        <v>9571.5</v>
      </c>
      <c r="P218" s="14">
        <f>K218+L218+M218+N218+O218</f>
        <v>27883.08</v>
      </c>
      <c r="Q218" s="14">
        <v>19100.95</v>
      </c>
      <c r="R218" s="14">
        <f>I218+K218+N218+Q218</f>
        <v>47039.58</v>
      </c>
      <c r="S218" s="14">
        <f>L218+M218+O218</f>
        <v>19904.580000000002</v>
      </c>
      <c r="T218" s="14">
        <f>H218-R218</f>
        <v>87960.42</v>
      </c>
    </row>
    <row r="219" spans="1:20" s="11" customFormat="1" ht="24.95" customHeight="1" x14ac:dyDescent="0.25">
      <c r="A219" s="9">
        <v>177</v>
      </c>
      <c r="B219" s="12" t="s">
        <v>369</v>
      </c>
      <c r="C219" s="8" t="s">
        <v>414</v>
      </c>
      <c r="D219" s="9" t="s">
        <v>21</v>
      </c>
      <c r="E219" s="18" t="s">
        <v>146</v>
      </c>
      <c r="F219" s="13">
        <v>44979</v>
      </c>
      <c r="G219" s="13">
        <v>45160</v>
      </c>
      <c r="H219" s="14">
        <v>80000</v>
      </c>
      <c r="I219" s="14">
        <v>7400.87</v>
      </c>
      <c r="J219" s="14">
        <v>0</v>
      </c>
      <c r="K219" s="14">
        <f>H219*2.87%</f>
        <v>2296</v>
      </c>
      <c r="L219" s="14">
        <f>H219*7.1%</f>
        <v>5680</v>
      </c>
      <c r="M219" s="15">
        <v>748.08</v>
      </c>
      <c r="N219" s="14">
        <f>H219*3.04%</f>
        <v>2432</v>
      </c>
      <c r="O219" s="14">
        <f>H219*7.09%</f>
        <v>5672</v>
      </c>
      <c r="P219" s="14">
        <f t="shared" ref="P219" si="361">K219+L219+M219+N219+O219</f>
        <v>16828.080000000002</v>
      </c>
      <c r="Q219" s="14">
        <f t="shared" ref="Q219" si="362">J219</f>
        <v>0</v>
      </c>
      <c r="R219" s="14">
        <f t="shared" ref="R219" si="363">I219+K219+N219+Q219</f>
        <v>12128.87</v>
      </c>
      <c r="S219" s="14">
        <f t="shared" ref="S219" si="364">L219+M219+O219</f>
        <v>12100.08</v>
      </c>
      <c r="T219" s="14">
        <f t="shared" ref="T219" si="365">H219-R219</f>
        <v>67871.13</v>
      </c>
    </row>
    <row r="220" spans="1:20" s="11" customFormat="1" ht="24.95" customHeight="1" x14ac:dyDescent="0.25">
      <c r="A220" s="9">
        <v>178</v>
      </c>
      <c r="B220" s="12" t="s">
        <v>228</v>
      </c>
      <c r="C220" s="8" t="s">
        <v>229</v>
      </c>
      <c r="D220" s="9" t="s">
        <v>21</v>
      </c>
      <c r="E220" s="18" t="s">
        <v>145</v>
      </c>
      <c r="F220" s="13">
        <v>44957</v>
      </c>
      <c r="G220" s="13">
        <v>45138</v>
      </c>
      <c r="H220" s="14">
        <v>90000</v>
      </c>
      <c r="I220" s="14">
        <v>9753.1200000000008</v>
      </c>
      <c r="J220" s="14">
        <v>0</v>
      </c>
      <c r="K220" s="14">
        <f>H220*2.87%</f>
        <v>2583</v>
      </c>
      <c r="L220" s="14">
        <f>H220*7.1%</f>
        <v>6390</v>
      </c>
      <c r="M220" s="15">
        <v>748.08</v>
      </c>
      <c r="N220" s="14">
        <f>H220*3.04%</f>
        <v>2736</v>
      </c>
      <c r="O220" s="14">
        <f>H220*7.09%</f>
        <v>6381</v>
      </c>
      <c r="P220" s="14">
        <f>K220+L220+M220+N220+O220</f>
        <v>18838.080000000002</v>
      </c>
      <c r="Q220" s="14">
        <v>24046</v>
      </c>
      <c r="R220" s="14">
        <f>I220+K220+N220+Q220</f>
        <v>39118.120000000003</v>
      </c>
      <c r="S220" s="14">
        <f>L220+M220+O220</f>
        <v>13519.08</v>
      </c>
      <c r="T220" s="14">
        <f>H220-R220</f>
        <v>50881.88</v>
      </c>
    </row>
    <row r="221" spans="1:20" s="59" customFormat="1" ht="24.95" customHeight="1" x14ac:dyDescent="0.3">
      <c r="A221" s="24" t="s">
        <v>468</v>
      </c>
      <c r="B221" s="10"/>
      <c r="C221" s="10"/>
      <c r="D221" s="10"/>
      <c r="E221" s="10"/>
      <c r="F221" s="23"/>
      <c r="G221" s="23"/>
      <c r="H221" s="10"/>
      <c r="I221" s="10"/>
      <c r="J221" s="10"/>
      <c r="K221" s="10"/>
      <c r="L221" s="10"/>
      <c r="M221" s="33"/>
      <c r="N221" s="10"/>
      <c r="O221" s="10"/>
      <c r="P221" s="10"/>
      <c r="Q221" s="10"/>
      <c r="R221" s="10"/>
      <c r="S221" s="10"/>
      <c r="T221" s="10"/>
    </row>
    <row r="222" spans="1:20" s="11" customFormat="1" ht="24.95" customHeight="1" x14ac:dyDescent="0.25">
      <c r="A222" s="9">
        <v>179</v>
      </c>
      <c r="B222" s="12" t="s">
        <v>253</v>
      </c>
      <c r="C222" s="8" t="s">
        <v>469</v>
      </c>
      <c r="D222" s="9" t="s">
        <v>21</v>
      </c>
      <c r="E222" s="18" t="s">
        <v>146</v>
      </c>
      <c r="F222" s="13">
        <v>44967</v>
      </c>
      <c r="G222" s="13">
        <v>45148</v>
      </c>
      <c r="H222" s="14">
        <v>135000</v>
      </c>
      <c r="I222" s="14">
        <v>20338.240000000002</v>
      </c>
      <c r="J222" s="14">
        <v>0</v>
      </c>
      <c r="K222" s="14">
        <f t="shared" ref="K222" si="366">H222*2.87%</f>
        <v>3874.5</v>
      </c>
      <c r="L222" s="14">
        <f t="shared" ref="L222" si="367">H222*7.1%</f>
        <v>9585</v>
      </c>
      <c r="M222" s="15">
        <v>748.08</v>
      </c>
      <c r="N222" s="14">
        <f t="shared" ref="N222" si="368">H222*3.04%</f>
        <v>4104</v>
      </c>
      <c r="O222" s="14">
        <f t="shared" ref="O222" si="369">H222*7.09%</f>
        <v>9571.5</v>
      </c>
      <c r="P222" s="14">
        <f t="shared" ref="P222:P227" si="370">K222+L222+M222+N222+O222</f>
        <v>27883.08</v>
      </c>
      <c r="Q222" s="14">
        <f t="shared" ref="Q222:Q227" si="371">J222</f>
        <v>0</v>
      </c>
      <c r="R222" s="14">
        <f t="shared" ref="R222:R227" si="372">I222+K222+N222+Q222</f>
        <v>28316.74</v>
      </c>
      <c r="S222" s="14">
        <f t="shared" ref="S222:S227" si="373">L222+M222+O222</f>
        <v>19904.580000000002</v>
      </c>
      <c r="T222" s="14">
        <f t="shared" ref="T222:T227" si="374">H222-R222</f>
        <v>106683.26</v>
      </c>
    </row>
    <row r="223" spans="1:20" s="16" customFormat="1" ht="24.95" customHeight="1" x14ac:dyDescent="0.25">
      <c r="A223" s="9">
        <v>180</v>
      </c>
      <c r="B223" s="12" t="s">
        <v>203</v>
      </c>
      <c r="C223" s="8" t="s">
        <v>204</v>
      </c>
      <c r="D223" s="9" t="s">
        <v>21</v>
      </c>
      <c r="E223" s="18" t="s">
        <v>146</v>
      </c>
      <c r="F223" s="13">
        <v>44939</v>
      </c>
      <c r="G223" s="13">
        <v>45120</v>
      </c>
      <c r="H223" s="14">
        <v>90000</v>
      </c>
      <c r="I223" s="14">
        <v>9375.01</v>
      </c>
      <c r="J223" s="14">
        <v>0</v>
      </c>
      <c r="K223" s="14">
        <f>H223*2.87%</f>
        <v>2583</v>
      </c>
      <c r="L223" s="14">
        <f>H223*7.1%</f>
        <v>6390</v>
      </c>
      <c r="M223" s="15">
        <v>748.08</v>
      </c>
      <c r="N223" s="14">
        <f>H223*3.04%</f>
        <v>2736</v>
      </c>
      <c r="O223" s="14">
        <f>H223*7.09%</f>
        <v>6381</v>
      </c>
      <c r="P223" s="14">
        <f>K223+L223+M223+N223+O223</f>
        <v>18838.080000000002</v>
      </c>
      <c r="Q223" s="14">
        <v>1512.45</v>
      </c>
      <c r="R223" s="14">
        <f>I223+K223+N223+Q223</f>
        <v>16206.46</v>
      </c>
      <c r="S223" s="14">
        <f>L223+M223+O223</f>
        <v>13519.08</v>
      </c>
      <c r="T223" s="14">
        <f>H223-R223</f>
        <v>73793.539999999994</v>
      </c>
    </row>
    <row r="224" spans="1:20" s="16" customFormat="1" ht="24.95" customHeight="1" x14ac:dyDescent="0.25">
      <c r="A224" s="9">
        <f>A223+1</f>
        <v>181</v>
      </c>
      <c r="B224" s="12" t="s">
        <v>206</v>
      </c>
      <c r="C224" s="8" t="s">
        <v>204</v>
      </c>
      <c r="D224" s="9" t="s">
        <v>21</v>
      </c>
      <c r="E224" s="9" t="s">
        <v>146</v>
      </c>
      <c r="F224" s="13">
        <v>44930</v>
      </c>
      <c r="G224" s="13">
        <v>45111</v>
      </c>
      <c r="H224" s="14">
        <v>90000</v>
      </c>
      <c r="I224" s="14">
        <v>9753.1200000000008</v>
      </c>
      <c r="J224" s="14">
        <v>0</v>
      </c>
      <c r="K224" s="14">
        <f>H224*2.87%</f>
        <v>2583</v>
      </c>
      <c r="L224" s="14">
        <f>H224*7.1%</f>
        <v>6390</v>
      </c>
      <c r="M224" s="15">
        <v>748.08</v>
      </c>
      <c r="N224" s="14">
        <f>H224*3.04%</f>
        <v>2736</v>
      </c>
      <c r="O224" s="14">
        <f>H224*7.09%</f>
        <v>6381</v>
      </c>
      <c r="P224" s="14">
        <f>K224+L224+M224+N224+O224</f>
        <v>18838.080000000002</v>
      </c>
      <c r="Q224" s="14">
        <v>0</v>
      </c>
      <c r="R224" s="14">
        <f>I224+K224+N224+Q224</f>
        <v>15072.12</v>
      </c>
      <c r="S224" s="14">
        <f>L224+M224+O224</f>
        <v>13519.08</v>
      </c>
      <c r="T224" s="14">
        <f>H224-R224</f>
        <v>74927.88</v>
      </c>
    </row>
    <row r="225" spans="1:20" s="16" customFormat="1" ht="24.95" customHeight="1" x14ac:dyDescent="0.25">
      <c r="A225" s="9">
        <f t="shared" ref="A225:A227" si="375">A224+1</f>
        <v>182</v>
      </c>
      <c r="B225" s="12" t="s">
        <v>264</v>
      </c>
      <c r="C225" s="8" t="s">
        <v>204</v>
      </c>
      <c r="D225" s="9" t="s">
        <v>21</v>
      </c>
      <c r="E225" s="18" t="s">
        <v>146</v>
      </c>
      <c r="F225" s="13">
        <v>44835</v>
      </c>
      <c r="G225" s="13">
        <v>45017</v>
      </c>
      <c r="H225" s="14">
        <v>75000</v>
      </c>
      <c r="I225" s="14">
        <v>6309.38</v>
      </c>
      <c r="J225" s="14">
        <v>0</v>
      </c>
      <c r="K225" s="14">
        <v>2152.5</v>
      </c>
      <c r="L225" s="14">
        <v>5325</v>
      </c>
      <c r="M225" s="15">
        <v>748.08</v>
      </c>
      <c r="N225" s="14">
        <v>2280</v>
      </c>
      <c r="O225" s="14">
        <v>5317.5</v>
      </c>
      <c r="P225" s="14">
        <f t="shared" si="370"/>
        <v>15823.08</v>
      </c>
      <c r="Q225" s="14">
        <f t="shared" si="371"/>
        <v>0</v>
      </c>
      <c r="R225" s="14">
        <f t="shared" si="372"/>
        <v>10741.88</v>
      </c>
      <c r="S225" s="14">
        <f t="shared" si="373"/>
        <v>11390.58</v>
      </c>
      <c r="T225" s="14">
        <f t="shared" si="374"/>
        <v>64258.12</v>
      </c>
    </row>
    <row r="226" spans="1:20" s="11" customFormat="1" ht="24.95" customHeight="1" x14ac:dyDescent="0.25">
      <c r="A226" s="9">
        <f t="shared" si="375"/>
        <v>183</v>
      </c>
      <c r="B226" s="12" t="s">
        <v>213</v>
      </c>
      <c r="C226" s="8" t="s">
        <v>414</v>
      </c>
      <c r="D226" s="9" t="s">
        <v>21</v>
      </c>
      <c r="E226" s="18" t="s">
        <v>145</v>
      </c>
      <c r="F226" s="13">
        <v>44957</v>
      </c>
      <c r="G226" s="13">
        <v>45138</v>
      </c>
      <c r="H226" s="14">
        <v>90000</v>
      </c>
      <c r="I226" s="14">
        <v>9753.1200000000008</v>
      </c>
      <c r="J226" s="14">
        <v>0</v>
      </c>
      <c r="K226" s="14">
        <f>H226*2.87%</f>
        <v>2583</v>
      </c>
      <c r="L226" s="14">
        <f>H226*7.1%</f>
        <v>6390</v>
      </c>
      <c r="M226" s="15">
        <v>748.08</v>
      </c>
      <c r="N226" s="14">
        <f>H226*3.04%</f>
        <v>2736</v>
      </c>
      <c r="O226" s="14">
        <f>H226*7.09%</f>
        <v>6381</v>
      </c>
      <c r="P226" s="14">
        <f t="shared" si="370"/>
        <v>18838.080000000002</v>
      </c>
      <c r="Q226" s="14">
        <f t="shared" si="371"/>
        <v>0</v>
      </c>
      <c r="R226" s="14">
        <f t="shared" si="372"/>
        <v>15072.12</v>
      </c>
      <c r="S226" s="14">
        <f t="shared" si="373"/>
        <v>13519.08</v>
      </c>
      <c r="T226" s="14">
        <f t="shared" si="374"/>
        <v>74927.88</v>
      </c>
    </row>
    <row r="227" spans="1:20" s="16" customFormat="1" ht="24.95" customHeight="1" x14ac:dyDescent="0.25">
      <c r="A227" s="9">
        <f t="shared" si="375"/>
        <v>184</v>
      </c>
      <c r="B227" s="12" t="s">
        <v>88</v>
      </c>
      <c r="C227" s="8" t="s">
        <v>97</v>
      </c>
      <c r="D227" s="9" t="s">
        <v>21</v>
      </c>
      <c r="E227" s="18" t="s">
        <v>145</v>
      </c>
      <c r="F227" s="13">
        <v>44881</v>
      </c>
      <c r="G227" s="13">
        <v>45062</v>
      </c>
      <c r="H227" s="14">
        <v>48000</v>
      </c>
      <c r="I227" s="14">
        <v>1571.73</v>
      </c>
      <c r="J227" s="14">
        <v>0</v>
      </c>
      <c r="K227" s="14">
        <v>1377.6</v>
      </c>
      <c r="L227" s="14">
        <v>3408</v>
      </c>
      <c r="M227" s="36">
        <f>H227*1.15%</f>
        <v>552</v>
      </c>
      <c r="N227" s="14">
        <v>1459.2</v>
      </c>
      <c r="O227" s="14">
        <f>H227*7.09%</f>
        <v>3403.2</v>
      </c>
      <c r="P227" s="14">
        <f t="shared" si="370"/>
        <v>10200</v>
      </c>
      <c r="Q227" s="14">
        <f t="shared" si="371"/>
        <v>0</v>
      </c>
      <c r="R227" s="14">
        <f t="shared" si="372"/>
        <v>4408.53</v>
      </c>
      <c r="S227" s="14">
        <f t="shared" si="373"/>
        <v>7363.2</v>
      </c>
      <c r="T227" s="14">
        <f t="shared" si="374"/>
        <v>43591.47</v>
      </c>
    </row>
    <row r="228" spans="1:20" s="59" customFormat="1" ht="24.95" customHeight="1" x14ac:dyDescent="0.3">
      <c r="A228" s="24" t="s">
        <v>371</v>
      </c>
      <c r="B228" s="10"/>
      <c r="C228" s="10"/>
      <c r="D228" s="10"/>
      <c r="E228" s="10"/>
      <c r="F228" s="23"/>
      <c r="G228" s="23"/>
      <c r="H228" s="10"/>
      <c r="I228" s="10"/>
      <c r="J228" s="10"/>
      <c r="K228" s="10"/>
      <c r="L228" s="10"/>
      <c r="M228" s="33"/>
      <c r="N228" s="10"/>
      <c r="O228" s="10"/>
      <c r="P228" s="10"/>
      <c r="Q228" s="10"/>
      <c r="R228" s="10"/>
      <c r="S228" s="10"/>
      <c r="T228" s="10"/>
    </row>
    <row r="229" spans="1:20" s="11" customFormat="1" ht="24.95" customHeight="1" x14ac:dyDescent="0.25">
      <c r="A229" s="9">
        <v>185</v>
      </c>
      <c r="B229" s="12" t="s">
        <v>464</v>
      </c>
      <c r="C229" s="8" t="s">
        <v>465</v>
      </c>
      <c r="D229" s="9" t="s">
        <v>21</v>
      </c>
      <c r="E229" s="18" t="s">
        <v>146</v>
      </c>
      <c r="F229" s="13">
        <v>44889</v>
      </c>
      <c r="G229" s="13">
        <v>45070</v>
      </c>
      <c r="H229" s="14">
        <v>130000</v>
      </c>
      <c r="I229" s="14">
        <v>19162.12</v>
      </c>
      <c r="J229" s="14">
        <v>0</v>
      </c>
      <c r="K229" s="14">
        <f t="shared" ref="K229" si="376">H229*2.87%</f>
        <v>3731</v>
      </c>
      <c r="L229" s="14">
        <f t="shared" ref="L229" si="377">H229*7.1%</f>
        <v>9230</v>
      </c>
      <c r="M229" s="15">
        <v>748.08</v>
      </c>
      <c r="N229" s="14">
        <f t="shared" ref="N229" si="378">H229*3.04%</f>
        <v>3952</v>
      </c>
      <c r="O229" s="14">
        <f t="shared" ref="O229" si="379">H229*7.09%</f>
        <v>9217</v>
      </c>
      <c r="P229" s="14">
        <f t="shared" ref="P229" si="380">K229+L229+M229+N229+O229</f>
        <v>26878.080000000002</v>
      </c>
      <c r="Q229" s="14">
        <f t="shared" ref="Q229" si="381">J229</f>
        <v>0</v>
      </c>
      <c r="R229" s="14">
        <f t="shared" ref="R229" si="382">I229+K229+N229+Q229</f>
        <v>26845.119999999999</v>
      </c>
      <c r="S229" s="14">
        <f t="shared" ref="S229" si="383">L229+M229+O229</f>
        <v>19195.080000000002</v>
      </c>
      <c r="T229" s="14">
        <f t="shared" ref="T229" si="384">H229-R229</f>
        <v>103154.88</v>
      </c>
    </row>
    <row r="230" spans="1:20" s="59" customFormat="1" ht="24.95" customHeight="1" x14ac:dyDescent="0.3">
      <c r="A230" s="24" t="s">
        <v>101</v>
      </c>
      <c r="B230" s="10"/>
      <c r="C230" s="10"/>
      <c r="D230" s="10"/>
      <c r="E230" s="10"/>
      <c r="F230" s="23"/>
      <c r="G230" s="23"/>
      <c r="H230" s="10"/>
      <c r="I230" s="10"/>
      <c r="J230" s="10"/>
      <c r="K230" s="10"/>
      <c r="L230" s="10"/>
      <c r="M230" s="33"/>
      <c r="N230" s="10"/>
      <c r="O230" s="10"/>
      <c r="P230" s="10"/>
      <c r="Q230" s="10"/>
      <c r="R230" s="10"/>
      <c r="S230" s="10"/>
      <c r="T230" s="10"/>
    </row>
    <row r="231" spans="1:20" s="11" customFormat="1" ht="24.95" customHeight="1" x14ac:dyDescent="0.25">
      <c r="A231" s="9">
        <v>186</v>
      </c>
      <c r="B231" s="12" t="s">
        <v>225</v>
      </c>
      <c r="C231" s="8" t="s">
        <v>28</v>
      </c>
      <c r="D231" s="9" t="s">
        <v>21</v>
      </c>
      <c r="E231" s="18" t="s">
        <v>145</v>
      </c>
      <c r="F231" s="13">
        <v>44957</v>
      </c>
      <c r="G231" s="13">
        <v>45138</v>
      </c>
      <c r="H231" s="14">
        <v>140000</v>
      </c>
      <c r="I231" s="14">
        <v>21514.37</v>
      </c>
      <c r="J231" s="14">
        <v>0</v>
      </c>
      <c r="K231" s="14">
        <f>H231*2.87%</f>
        <v>4018</v>
      </c>
      <c r="L231" s="14">
        <f>H231*7.1%</f>
        <v>9940</v>
      </c>
      <c r="M231" s="14">
        <v>748.08</v>
      </c>
      <c r="N231" s="14">
        <f>H231*3.04%</f>
        <v>4256</v>
      </c>
      <c r="O231" s="14">
        <f>H231*7.09%</f>
        <v>9926</v>
      </c>
      <c r="P231" s="14">
        <f>K231+L231+M231+N231+O231</f>
        <v>28888.080000000002</v>
      </c>
      <c r="Q231" s="14">
        <v>12646</v>
      </c>
      <c r="R231" s="14">
        <f>I231+K231+N231+Q231</f>
        <v>42434.37</v>
      </c>
      <c r="S231" s="14">
        <f>L231+M231+O231</f>
        <v>20614.080000000002</v>
      </c>
      <c r="T231" s="14">
        <f>H231-R231</f>
        <v>97565.63</v>
      </c>
    </row>
    <row r="232" spans="1:20" s="11" customFormat="1" ht="24.95" customHeight="1" x14ac:dyDescent="0.25">
      <c r="A232" s="34">
        <v>187</v>
      </c>
      <c r="B232" s="12" t="s">
        <v>278</v>
      </c>
      <c r="C232" s="8" t="s">
        <v>279</v>
      </c>
      <c r="D232" s="9" t="s">
        <v>21</v>
      </c>
      <c r="E232" s="18" t="s">
        <v>146</v>
      </c>
      <c r="F232" s="13">
        <v>44866</v>
      </c>
      <c r="G232" s="13">
        <v>45047</v>
      </c>
      <c r="H232" s="14">
        <v>60000</v>
      </c>
      <c r="I232" s="14">
        <v>3486.68</v>
      </c>
      <c r="J232" s="14">
        <v>0</v>
      </c>
      <c r="K232" s="14">
        <f>H232*2.87%</f>
        <v>1722</v>
      </c>
      <c r="L232" s="14">
        <f>H232*7.1%</f>
        <v>4260</v>
      </c>
      <c r="M232" s="14">
        <f>H232*1.15%</f>
        <v>690</v>
      </c>
      <c r="N232" s="14">
        <f>H232*3.04%</f>
        <v>1824</v>
      </c>
      <c r="O232" s="14">
        <f>H232*7.09%</f>
        <v>4254</v>
      </c>
      <c r="P232" s="14">
        <f>K232+L232+M232+N232+O232</f>
        <v>12750</v>
      </c>
      <c r="Q232" s="14">
        <f>J232</f>
        <v>0</v>
      </c>
      <c r="R232" s="14">
        <f>I232+K232+N232+Q232</f>
        <v>7032.68</v>
      </c>
      <c r="S232" s="14">
        <f>L232+M232+O232</f>
        <v>9204</v>
      </c>
      <c r="T232" s="14">
        <f>H232-R232</f>
        <v>52967.32</v>
      </c>
    </row>
    <row r="233" spans="1:20" s="11" customFormat="1" ht="24.95" customHeight="1" x14ac:dyDescent="0.25">
      <c r="A233" s="34">
        <v>188</v>
      </c>
      <c r="B233" s="12" t="s">
        <v>246</v>
      </c>
      <c r="C233" s="8" t="s">
        <v>247</v>
      </c>
      <c r="D233" s="9" t="s">
        <v>21</v>
      </c>
      <c r="E233" s="18" t="s">
        <v>145</v>
      </c>
      <c r="F233" s="13">
        <v>44958</v>
      </c>
      <c r="G233" s="13">
        <v>45139</v>
      </c>
      <c r="H233" s="14">
        <v>80000</v>
      </c>
      <c r="I233" s="14">
        <v>7400.87</v>
      </c>
      <c r="J233" s="14">
        <v>0</v>
      </c>
      <c r="K233" s="14">
        <f>H233*2.87%</f>
        <v>2296</v>
      </c>
      <c r="L233" s="14">
        <f>H233*7.1%</f>
        <v>5680</v>
      </c>
      <c r="M233" s="14">
        <v>748.08</v>
      </c>
      <c r="N233" s="14">
        <f>H233*3.04%</f>
        <v>2432</v>
      </c>
      <c r="O233" s="14">
        <f>H233*7.09%</f>
        <v>5672</v>
      </c>
      <c r="P233" s="14">
        <f>K233+L233+M233+N233+O233</f>
        <v>16828.080000000002</v>
      </c>
      <c r="Q233" s="14">
        <f>J233</f>
        <v>0</v>
      </c>
      <c r="R233" s="14">
        <f>I233+K233+N233+Q233</f>
        <v>12128.87</v>
      </c>
      <c r="S233" s="14">
        <f>L233+M233+O233</f>
        <v>12100.08</v>
      </c>
      <c r="T233" s="14">
        <f>H233-R233</f>
        <v>67871.13</v>
      </c>
    </row>
    <row r="234" spans="1:20" s="59" customFormat="1" ht="24.95" customHeight="1" x14ac:dyDescent="0.3">
      <c r="A234" s="38" t="s">
        <v>372</v>
      </c>
      <c r="B234" s="10"/>
      <c r="C234" s="10"/>
      <c r="D234" s="10"/>
      <c r="E234" s="10"/>
      <c r="F234" s="23"/>
      <c r="G234" s="23"/>
      <c r="H234" s="10"/>
      <c r="I234" s="10"/>
      <c r="J234" s="10"/>
      <c r="K234" s="10"/>
      <c r="L234" s="10"/>
      <c r="M234" s="33"/>
      <c r="N234" s="10"/>
      <c r="O234" s="10"/>
      <c r="P234" s="10"/>
      <c r="Q234" s="10"/>
      <c r="R234" s="10"/>
      <c r="S234" s="10"/>
      <c r="T234" s="10"/>
    </row>
    <row r="235" spans="1:20" s="11" customFormat="1" ht="24.95" customHeight="1" x14ac:dyDescent="0.25">
      <c r="A235" s="9">
        <v>189</v>
      </c>
      <c r="B235" s="12" t="s">
        <v>345</v>
      </c>
      <c r="C235" s="56" t="s">
        <v>346</v>
      </c>
      <c r="D235" s="9" t="s">
        <v>21</v>
      </c>
      <c r="E235" s="9" t="s">
        <v>145</v>
      </c>
      <c r="F235" s="13">
        <v>44896</v>
      </c>
      <c r="G235" s="13">
        <v>45078</v>
      </c>
      <c r="H235" s="14">
        <v>170000</v>
      </c>
      <c r="I235" s="14">
        <v>28627.17</v>
      </c>
      <c r="J235" s="14">
        <v>0</v>
      </c>
      <c r="K235" s="14">
        <f>H235*2.87%</f>
        <v>4879</v>
      </c>
      <c r="L235" s="14">
        <f>H235*7.1%</f>
        <v>12070</v>
      </c>
      <c r="M235" s="15">
        <v>748.08</v>
      </c>
      <c r="N235" s="14">
        <v>4943.8</v>
      </c>
      <c r="O235" s="14">
        <v>11530.11</v>
      </c>
      <c r="P235" s="14">
        <f t="shared" ref="P235" si="385">K235+L235+M235+N235+O235</f>
        <v>34170.99</v>
      </c>
      <c r="Q235" s="14">
        <f>J235</f>
        <v>0</v>
      </c>
      <c r="R235" s="14">
        <f t="shared" ref="R235" si="386">I235+K235+N235+Q235</f>
        <v>38449.97</v>
      </c>
      <c r="S235" s="14">
        <f t="shared" ref="S235" si="387">L235+M235+O235</f>
        <v>24348.19</v>
      </c>
      <c r="T235" s="14">
        <f t="shared" ref="T235" si="388">H235-R235</f>
        <v>131550.03</v>
      </c>
    </row>
    <row r="236" spans="1:20" s="11" customFormat="1" ht="24.95" customHeight="1" x14ac:dyDescent="0.25">
      <c r="A236" s="9">
        <f>A235+1</f>
        <v>190</v>
      </c>
      <c r="B236" s="12" t="s">
        <v>210</v>
      </c>
      <c r="C236" s="56" t="s">
        <v>211</v>
      </c>
      <c r="D236" s="9" t="s">
        <v>21</v>
      </c>
      <c r="E236" s="9" t="s">
        <v>145</v>
      </c>
      <c r="F236" s="13">
        <v>44927</v>
      </c>
      <c r="G236" s="13">
        <v>45108</v>
      </c>
      <c r="H236" s="14">
        <v>140000</v>
      </c>
      <c r="I236" s="14">
        <v>21514.37</v>
      </c>
      <c r="J236" s="14">
        <v>0</v>
      </c>
      <c r="K236" s="14">
        <f>H236*2.87%</f>
        <v>4018</v>
      </c>
      <c r="L236" s="14">
        <f>H236*7.1%</f>
        <v>9940</v>
      </c>
      <c r="M236" s="15">
        <v>748.08</v>
      </c>
      <c r="N236" s="14">
        <f>H236*3.04%</f>
        <v>4256</v>
      </c>
      <c r="O236" s="14">
        <f>H236*7.09%</f>
        <v>9926</v>
      </c>
      <c r="P236" s="14">
        <f t="shared" ref="P236:P249" si="389">K236+L236+M236+N236+O236</f>
        <v>28888.080000000002</v>
      </c>
      <c r="Q236" s="14">
        <f>J236</f>
        <v>0</v>
      </c>
      <c r="R236" s="14">
        <f t="shared" ref="R236:R249" si="390">I236+K236+N236+Q236</f>
        <v>29788.37</v>
      </c>
      <c r="S236" s="14">
        <f t="shared" ref="S236:S249" si="391">L236+M236+O236</f>
        <v>20614.080000000002</v>
      </c>
      <c r="T236" s="14">
        <f t="shared" ref="T236:T249" si="392">H236-R236</f>
        <v>110211.63</v>
      </c>
    </row>
    <row r="237" spans="1:20" s="11" customFormat="1" ht="24.95" customHeight="1" x14ac:dyDescent="0.25">
      <c r="A237" s="9">
        <f t="shared" ref="A237:A249" si="393">A236+1</f>
        <v>191</v>
      </c>
      <c r="B237" s="12" t="s">
        <v>277</v>
      </c>
      <c r="C237" s="8" t="s">
        <v>411</v>
      </c>
      <c r="D237" s="9" t="s">
        <v>21</v>
      </c>
      <c r="E237" s="18" t="s">
        <v>145</v>
      </c>
      <c r="F237" s="13">
        <v>44835</v>
      </c>
      <c r="G237" s="13">
        <v>45017</v>
      </c>
      <c r="H237" s="14">
        <v>110000</v>
      </c>
      <c r="I237" s="14">
        <v>14457.62</v>
      </c>
      <c r="J237" s="14">
        <v>0</v>
      </c>
      <c r="K237" s="14">
        <f t="shared" ref="K237" si="394">H237*2.87%</f>
        <v>3157</v>
      </c>
      <c r="L237" s="14">
        <f t="shared" ref="L237" si="395">H237*7.1%</f>
        <v>7810</v>
      </c>
      <c r="M237" s="15">
        <v>748.08</v>
      </c>
      <c r="N237" s="14">
        <f t="shared" ref="N237" si="396">H237*3.04%</f>
        <v>3344</v>
      </c>
      <c r="O237" s="14">
        <f t="shared" ref="O237" si="397">H237*7.09%</f>
        <v>7799</v>
      </c>
      <c r="P237" s="14">
        <f>K237+L237+M237+N237+O237</f>
        <v>22858.080000000002</v>
      </c>
      <c r="Q237" s="14">
        <f>J237</f>
        <v>0</v>
      </c>
      <c r="R237" s="14">
        <f>I237+K237+N237+Q237</f>
        <v>20958.62</v>
      </c>
      <c r="S237" s="14">
        <f>L237+M237+O237</f>
        <v>16357.08</v>
      </c>
      <c r="T237" s="14">
        <f>H237-R237</f>
        <v>89041.38</v>
      </c>
    </row>
    <row r="238" spans="1:20" s="16" customFormat="1" ht="24.95" customHeight="1" x14ac:dyDescent="0.25">
      <c r="A238" s="9">
        <f t="shared" si="393"/>
        <v>192</v>
      </c>
      <c r="B238" s="12" t="s">
        <v>118</v>
      </c>
      <c r="C238" s="8" t="s">
        <v>119</v>
      </c>
      <c r="D238" s="9" t="s">
        <v>21</v>
      </c>
      <c r="E238" s="18" t="s">
        <v>145</v>
      </c>
      <c r="F238" s="13">
        <v>44958</v>
      </c>
      <c r="G238" s="13">
        <v>45139</v>
      </c>
      <c r="H238" s="14">
        <v>90000</v>
      </c>
      <c r="I238" s="14">
        <v>9753.1200000000008</v>
      </c>
      <c r="J238" s="14">
        <v>0</v>
      </c>
      <c r="K238" s="14">
        <v>2583</v>
      </c>
      <c r="L238" s="14">
        <v>6390</v>
      </c>
      <c r="M238" s="15">
        <v>748.08</v>
      </c>
      <c r="N238" s="14">
        <v>2736</v>
      </c>
      <c r="O238" s="14">
        <v>6381</v>
      </c>
      <c r="P238" s="14">
        <f t="shared" si="389"/>
        <v>18838.080000000002</v>
      </c>
      <c r="Q238" s="14">
        <f>J238</f>
        <v>0</v>
      </c>
      <c r="R238" s="14">
        <f t="shared" si="390"/>
        <v>15072.12</v>
      </c>
      <c r="S238" s="14">
        <f t="shared" si="391"/>
        <v>13519.08</v>
      </c>
      <c r="T238" s="14">
        <f t="shared" si="392"/>
        <v>74927.88</v>
      </c>
    </row>
    <row r="239" spans="1:20" s="16" customFormat="1" ht="24.95" customHeight="1" x14ac:dyDescent="0.25">
      <c r="A239" s="9">
        <f t="shared" si="393"/>
        <v>193</v>
      </c>
      <c r="B239" s="12" t="s">
        <v>181</v>
      </c>
      <c r="C239" s="8" t="s">
        <v>417</v>
      </c>
      <c r="D239" s="9" t="s">
        <v>21</v>
      </c>
      <c r="E239" s="9" t="s">
        <v>145</v>
      </c>
      <c r="F239" s="13">
        <v>44805</v>
      </c>
      <c r="G239" s="13">
        <v>44986</v>
      </c>
      <c r="H239" s="15">
        <v>85000</v>
      </c>
      <c r="I239" s="15">
        <v>8576.99</v>
      </c>
      <c r="J239" s="15">
        <v>0</v>
      </c>
      <c r="K239" s="15">
        <f>H239*2.87%</f>
        <v>2439.5</v>
      </c>
      <c r="L239" s="14">
        <f>H239*7.1%</f>
        <v>6035</v>
      </c>
      <c r="M239" s="15">
        <v>748.08</v>
      </c>
      <c r="N239" s="15">
        <f>H239*3.04%</f>
        <v>2584</v>
      </c>
      <c r="O239" s="15">
        <f>H239*7.09%</f>
        <v>6026.5</v>
      </c>
      <c r="P239" s="14">
        <f>K239+L239+M239+N239+O239</f>
        <v>17833.080000000002</v>
      </c>
      <c r="Q239" s="14">
        <v>0</v>
      </c>
      <c r="R239" s="14">
        <f>I239+K239+N239+Q239</f>
        <v>13600.49</v>
      </c>
      <c r="S239" s="14">
        <f>L239+M239+O239</f>
        <v>12809.58</v>
      </c>
      <c r="T239" s="14">
        <f>H239-R239</f>
        <v>71399.509999999995</v>
      </c>
    </row>
    <row r="240" spans="1:20" s="16" customFormat="1" ht="24.95" customHeight="1" x14ac:dyDescent="0.25">
      <c r="A240" s="9">
        <f t="shared" si="393"/>
        <v>194</v>
      </c>
      <c r="B240" s="12" t="s">
        <v>176</v>
      </c>
      <c r="C240" s="8" t="s">
        <v>170</v>
      </c>
      <c r="D240" s="9" t="s">
        <v>21</v>
      </c>
      <c r="E240" s="9" t="s">
        <v>145</v>
      </c>
      <c r="F240" s="13">
        <v>44958</v>
      </c>
      <c r="G240" s="13">
        <v>45139</v>
      </c>
      <c r="H240" s="15">
        <v>72500</v>
      </c>
      <c r="I240" s="15">
        <v>5838.93</v>
      </c>
      <c r="J240" s="14">
        <v>0</v>
      </c>
      <c r="K240" s="15">
        <v>2080.75</v>
      </c>
      <c r="L240" s="14">
        <v>5147.5</v>
      </c>
      <c r="M240" s="15">
        <v>748.08</v>
      </c>
      <c r="N240" s="15">
        <v>2204</v>
      </c>
      <c r="O240" s="15">
        <v>5140.25</v>
      </c>
      <c r="P240" s="14">
        <f t="shared" ref="P240" si="398">K240+L240+M240+N240+O240</f>
        <v>15320.58</v>
      </c>
      <c r="Q240" s="14">
        <v>7696</v>
      </c>
      <c r="R240" s="14">
        <f t="shared" ref="R240" si="399">I240+K240+N240+Q240</f>
        <v>17819.68</v>
      </c>
      <c r="S240" s="14">
        <f t="shared" ref="S240" si="400">L240+M240+O240</f>
        <v>11035.83</v>
      </c>
      <c r="T240" s="14">
        <f t="shared" ref="T240" si="401">H240-R240</f>
        <v>54680.32</v>
      </c>
    </row>
    <row r="241" spans="1:20" s="16" customFormat="1" ht="24.95" customHeight="1" x14ac:dyDescent="0.25">
      <c r="A241" s="9">
        <f t="shared" si="393"/>
        <v>195</v>
      </c>
      <c r="B241" s="12" t="s">
        <v>62</v>
      </c>
      <c r="C241" s="8" t="s">
        <v>63</v>
      </c>
      <c r="D241" s="9" t="s">
        <v>21</v>
      </c>
      <c r="E241" s="18" t="s">
        <v>145</v>
      </c>
      <c r="F241" s="13">
        <v>44829</v>
      </c>
      <c r="G241" s="13">
        <v>45010</v>
      </c>
      <c r="H241" s="15">
        <v>48000</v>
      </c>
      <c r="I241" s="14">
        <v>1344.86</v>
      </c>
      <c r="J241" s="14">
        <v>0</v>
      </c>
      <c r="K241" s="14">
        <f>H241*2.87%</f>
        <v>1377.6</v>
      </c>
      <c r="L241" s="14">
        <f>H241*7.1%</f>
        <v>3408</v>
      </c>
      <c r="M241" s="36">
        <f t="shared" ref="M241" si="402">H241*1.15%</f>
        <v>552</v>
      </c>
      <c r="N241" s="14">
        <f>H241*3.04%</f>
        <v>1459.2</v>
      </c>
      <c r="O241" s="14">
        <f>H241*7.09%</f>
        <v>3403.2</v>
      </c>
      <c r="P241" s="14">
        <f t="shared" ref="P241:P242" si="403">K241+L241+M241+N241+O241</f>
        <v>10200</v>
      </c>
      <c r="Q241" s="14">
        <v>6558.45</v>
      </c>
      <c r="R241" s="14">
        <f t="shared" ref="R241:R242" si="404">I241+K241+N241+Q241</f>
        <v>10740.11</v>
      </c>
      <c r="S241" s="14">
        <f t="shared" ref="S241:S242" si="405">L241+M241+O241</f>
        <v>7363.2</v>
      </c>
      <c r="T241" s="14">
        <f t="shared" ref="T241:T242" si="406">H241-R241</f>
        <v>37259.89</v>
      </c>
    </row>
    <row r="242" spans="1:20" s="16" customFormat="1" ht="24.95" customHeight="1" x14ac:dyDescent="0.25">
      <c r="A242" s="9">
        <f t="shared" si="393"/>
        <v>196</v>
      </c>
      <c r="B242" s="12" t="s">
        <v>187</v>
      </c>
      <c r="C242" s="8" t="s">
        <v>417</v>
      </c>
      <c r="D242" s="9" t="s">
        <v>21</v>
      </c>
      <c r="E242" s="9" t="s">
        <v>145</v>
      </c>
      <c r="F242" s="13">
        <v>44805</v>
      </c>
      <c r="G242" s="13">
        <v>44986</v>
      </c>
      <c r="H242" s="14">
        <v>75000</v>
      </c>
      <c r="I242" s="14">
        <v>6309.38</v>
      </c>
      <c r="J242" s="14">
        <v>0</v>
      </c>
      <c r="K242" s="14">
        <v>2152.5</v>
      </c>
      <c r="L242" s="14">
        <v>5325</v>
      </c>
      <c r="M242" s="15">
        <v>748.08</v>
      </c>
      <c r="N242" s="14">
        <v>2280</v>
      </c>
      <c r="O242" s="14">
        <v>5317.5</v>
      </c>
      <c r="P242" s="14">
        <f t="shared" si="403"/>
        <v>15823.08</v>
      </c>
      <c r="Q242" s="14">
        <f t="shared" ref="Q242" si="407">J242</f>
        <v>0</v>
      </c>
      <c r="R242" s="14">
        <f t="shared" si="404"/>
        <v>10741.88</v>
      </c>
      <c r="S242" s="14">
        <f t="shared" si="405"/>
        <v>11390.58</v>
      </c>
      <c r="T242" s="14">
        <f t="shared" si="406"/>
        <v>64258.12</v>
      </c>
    </row>
    <row r="243" spans="1:20" s="16" customFormat="1" ht="24.95" customHeight="1" x14ac:dyDescent="0.25">
      <c r="A243" s="9">
        <f t="shared" si="393"/>
        <v>197</v>
      </c>
      <c r="B243" s="12" t="s">
        <v>240</v>
      </c>
      <c r="C243" s="8" t="s">
        <v>188</v>
      </c>
      <c r="D243" s="9" t="s">
        <v>21</v>
      </c>
      <c r="E243" s="18" t="s">
        <v>146</v>
      </c>
      <c r="F243" s="13">
        <v>44959</v>
      </c>
      <c r="G243" s="13">
        <v>45140</v>
      </c>
      <c r="H243" s="14">
        <v>43000</v>
      </c>
      <c r="I243" s="14">
        <v>866.06</v>
      </c>
      <c r="J243" s="14">
        <v>0</v>
      </c>
      <c r="K243" s="14">
        <f t="shared" ref="K243:K248" si="408">H243*2.87%</f>
        <v>1234.0999999999999</v>
      </c>
      <c r="L243" s="14">
        <f t="shared" ref="L243:L248" si="409">H243*7.1%</f>
        <v>3053</v>
      </c>
      <c r="M243" s="36">
        <f t="shared" ref="M243:M244" si="410">H243*1.15%</f>
        <v>494.5</v>
      </c>
      <c r="N243" s="14">
        <f t="shared" ref="N243:N248" si="411">H243*3.04%</f>
        <v>1307.2</v>
      </c>
      <c r="O243" s="14">
        <f t="shared" ref="O243:O248" si="412">H243*7.09%</f>
        <v>3048.7</v>
      </c>
      <c r="P243" s="14">
        <f t="shared" si="389"/>
        <v>9137.5</v>
      </c>
      <c r="Q243" s="14">
        <f t="shared" ref="Q243:Q249" si="413">J243</f>
        <v>0</v>
      </c>
      <c r="R243" s="14">
        <f t="shared" si="390"/>
        <v>3407.36</v>
      </c>
      <c r="S243" s="14">
        <f t="shared" si="391"/>
        <v>6596.2</v>
      </c>
      <c r="T243" s="14">
        <f t="shared" si="392"/>
        <v>39592.639999999999</v>
      </c>
    </row>
    <row r="244" spans="1:20" s="16" customFormat="1" ht="24.95" customHeight="1" x14ac:dyDescent="0.25">
      <c r="A244" s="9">
        <f t="shared" si="393"/>
        <v>198</v>
      </c>
      <c r="B244" s="12" t="s">
        <v>241</v>
      </c>
      <c r="C244" s="8" t="s">
        <v>188</v>
      </c>
      <c r="D244" s="9" t="s">
        <v>21</v>
      </c>
      <c r="E244" s="9" t="s">
        <v>145</v>
      </c>
      <c r="F244" s="13">
        <v>44961</v>
      </c>
      <c r="G244" s="13">
        <v>45142</v>
      </c>
      <c r="H244" s="15">
        <v>48000</v>
      </c>
      <c r="I244" s="14">
        <v>1571.73</v>
      </c>
      <c r="J244" s="14">
        <v>0</v>
      </c>
      <c r="K244" s="14">
        <f t="shared" si="408"/>
        <v>1377.6</v>
      </c>
      <c r="L244" s="14">
        <f t="shared" si="409"/>
        <v>3408</v>
      </c>
      <c r="M244" s="36">
        <f t="shared" si="410"/>
        <v>552</v>
      </c>
      <c r="N244" s="14">
        <f t="shared" si="411"/>
        <v>1459.2</v>
      </c>
      <c r="O244" s="14">
        <f t="shared" si="412"/>
        <v>3403.2</v>
      </c>
      <c r="P244" s="14">
        <f t="shared" si="389"/>
        <v>10200</v>
      </c>
      <c r="Q244" s="14">
        <v>0</v>
      </c>
      <c r="R244" s="14">
        <f t="shared" si="390"/>
        <v>4408.53</v>
      </c>
      <c r="S244" s="14">
        <f t="shared" si="391"/>
        <v>7363.2</v>
      </c>
      <c r="T244" s="14">
        <f t="shared" si="392"/>
        <v>43591.47</v>
      </c>
    </row>
    <row r="245" spans="1:20" s="16" customFormat="1" ht="24.95" customHeight="1" x14ac:dyDescent="0.25">
      <c r="A245" s="9">
        <f t="shared" si="393"/>
        <v>199</v>
      </c>
      <c r="B245" s="12" t="s">
        <v>244</v>
      </c>
      <c r="C245" s="8" t="s">
        <v>188</v>
      </c>
      <c r="D245" s="9" t="s">
        <v>21</v>
      </c>
      <c r="E245" s="18" t="s">
        <v>146</v>
      </c>
      <c r="F245" s="13">
        <v>44958</v>
      </c>
      <c r="G245" s="13">
        <v>45139</v>
      </c>
      <c r="H245" s="15">
        <v>48000</v>
      </c>
      <c r="I245" s="14">
        <v>1571.73</v>
      </c>
      <c r="J245" s="14">
        <v>0</v>
      </c>
      <c r="K245" s="14">
        <f t="shared" si="408"/>
        <v>1377.6</v>
      </c>
      <c r="L245" s="14">
        <f t="shared" si="409"/>
        <v>3408</v>
      </c>
      <c r="M245" s="36">
        <f t="shared" ref="M245" si="414">H245*1.15%</f>
        <v>552</v>
      </c>
      <c r="N245" s="14">
        <f t="shared" si="411"/>
        <v>1459.2</v>
      </c>
      <c r="O245" s="14">
        <f t="shared" si="412"/>
        <v>3403.2</v>
      </c>
      <c r="P245" s="14">
        <f t="shared" ref="P245" si="415">K245+L245+M245+N245+O245</f>
        <v>10200</v>
      </c>
      <c r="Q245" s="14">
        <v>10046</v>
      </c>
      <c r="R245" s="14">
        <f t="shared" ref="R245" si="416">I245+K245+N245+Q245</f>
        <v>14454.53</v>
      </c>
      <c r="S245" s="14">
        <f t="shared" ref="S245" si="417">L245+M245+O245</f>
        <v>7363.2</v>
      </c>
      <c r="T245" s="14">
        <f t="shared" ref="T245" si="418">H245-R245</f>
        <v>33545.47</v>
      </c>
    </row>
    <row r="246" spans="1:20" s="16" customFormat="1" ht="24.95" customHeight="1" x14ac:dyDescent="0.25">
      <c r="A246" s="9">
        <f t="shared" si="393"/>
        <v>200</v>
      </c>
      <c r="B246" s="12" t="s">
        <v>355</v>
      </c>
      <c r="C246" s="8" t="s">
        <v>417</v>
      </c>
      <c r="D246" s="9" t="s">
        <v>21</v>
      </c>
      <c r="E246" s="18" t="s">
        <v>145</v>
      </c>
      <c r="F246" s="13">
        <v>44969</v>
      </c>
      <c r="G246" s="13">
        <v>45150</v>
      </c>
      <c r="H246" s="14">
        <v>60000</v>
      </c>
      <c r="I246" s="14">
        <v>3486.68</v>
      </c>
      <c r="J246" s="14">
        <v>0</v>
      </c>
      <c r="K246" s="14">
        <f t="shared" si="408"/>
        <v>1722</v>
      </c>
      <c r="L246" s="14">
        <f t="shared" si="409"/>
        <v>4260</v>
      </c>
      <c r="M246" s="36">
        <f>H246*1.15%</f>
        <v>690</v>
      </c>
      <c r="N246" s="14">
        <f t="shared" si="411"/>
        <v>1824</v>
      </c>
      <c r="O246" s="14">
        <f t="shared" si="412"/>
        <v>4254</v>
      </c>
      <c r="P246" s="14">
        <f>K246+L246+M246+N246+O246</f>
        <v>12750</v>
      </c>
      <c r="Q246" s="14">
        <f>J246</f>
        <v>0</v>
      </c>
      <c r="R246" s="14">
        <f>I246+K246+N246+Q246</f>
        <v>7032.68</v>
      </c>
      <c r="S246" s="14">
        <f>L246+M246+O246</f>
        <v>9204</v>
      </c>
      <c r="T246" s="14">
        <f>H246-R246</f>
        <v>52967.32</v>
      </c>
    </row>
    <row r="247" spans="1:20" s="16" customFormat="1" ht="24.95" customHeight="1" x14ac:dyDescent="0.25">
      <c r="A247" s="9">
        <f t="shared" si="393"/>
        <v>201</v>
      </c>
      <c r="B247" s="12" t="s">
        <v>377</v>
      </c>
      <c r="C247" s="8" t="s">
        <v>378</v>
      </c>
      <c r="D247" s="9" t="s">
        <v>21</v>
      </c>
      <c r="E247" s="18" t="s">
        <v>145</v>
      </c>
      <c r="F247" s="13">
        <v>44810</v>
      </c>
      <c r="G247" s="13">
        <v>44991</v>
      </c>
      <c r="H247" s="14">
        <v>43000</v>
      </c>
      <c r="I247" s="14">
        <v>866.06</v>
      </c>
      <c r="J247" s="14">
        <v>0</v>
      </c>
      <c r="K247" s="14">
        <f t="shared" si="408"/>
        <v>1234.0999999999999</v>
      </c>
      <c r="L247" s="14">
        <f t="shared" si="409"/>
        <v>3053</v>
      </c>
      <c r="M247" s="14">
        <f t="shared" ref="M247" si="419">H247*1.15%</f>
        <v>494.5</v>
      </c>
      <c r="N247" s="14">
        <f t="shared" si="411"/>
        <v>1307.2</v>
      </c>
      <c r="O247" s="14">
        <f t="shared" si="412"/>
        <v>3048.7</v>
      </c>
      <c r="P247" s="14">
        <f t="shared" ref="P247" si="420">K247+L247+M247+N247+O247</f>
        <v>9137.5</v>
      </c>
      <c r="Q247" s="14">
        <v>0</v>
      </c>
      <c r="R247" s="14">
        <f t="shared" ref="R247" si="421">I247+K247+N247+Q247</f>
        <v>3407.36</v>
      </c>
      <c r="S247" s="14">
        <f t="shared" ref="S247" si="422">L247+M247+O247</f>
        <v>6596.2</v>
      </c>
      <c r="T247" s="14">
        <f t="shared" ref="T247" si="423">H247-R247</f>
        <v>39592.639999999999</v>
      </c>
    </row>
    <row r="248" spans="1:20" s="16" customFormat="1" ht="24.95" customHeight="1" x14ac:dyDescent="0.25">
      <c r="A248" s="9">
        <f t="shared" si="393"/>
        <v>202</v>
      </c>
      <c r="B248" s="12" t="s">
        <v>511</v>
      </c>
      <c r="C248" s="8" t="s">
        <v>512</v>
      </c>
      <c r="D248" s="9" t="s">
        <v>21</v>
      </c>
      <c r="E248" s="18" t="s">
        <v>145</v>
      </c>
      <c r="F248" s="13">
        <v>44958</v>
      </c>
      <c r="G248" s="13">
        <v>45139</v>
      </c>
      <c r="H248" s="14">
        <v>43000</v>
      </c>
      <c r="I248" s="14">
        <v>866.06</v>
      </c>
      <c r="J248" s="14">
        <v>0</v>
      </c>
      <c r="K248" s="14">
        <f t="shared" si="408"/>
        <v>1234.0999999999999</v>
      </c>
      <c r="L248" s="14">
        <f t="shared" si="409"/>
        <v>3053</v>
      </c>
      <c r="M248" s="14">
        <f t="shared" ref="M248" si="424">H248*1.15%</f>
        <v>494.5</v>
      </c>
      <c r="N248" s="14">
        <f t="shared" si="411"/>
        <v>1307.2</v>
      </c>
      <c r="O248" s="14">
        <f t="shared" si="412"/>
        <v>3048.7</v>
      </c>
      <c r="P248" s="14">
        <f t="shared" ref="P248" si="425">K248+L248+M248+N248+O248</f>
        <v>9137.5</v>
      </c>
      <c r="Q248" s="14">
        <v>0</v>
      </c>
      <c r="R248" s="14">
        <f t="shared" ref="R248" si="426">I248+K248+N248+Q248</f>
        <v>3407.36</v>
      </c>
      <c r="S248" s="14">
        <f t="shared" ref="S248" si="427">L248+M248+O248</f>
        <v>6596.2</v>
      </c>
      <c r="T248" s="14">
        <f t="shared" ref="T248" si="428">H248-R248</f>
        <v>39592.639999999999</v>
      </c>
    </row>
    <row r="249" spans="1:20" s="16" customFormat="1" ht="24.95" customHeight="1" x14ac:dyDescent="0.25">
      <c r="A249" s="9">
        <f t="shared" si="393"/>
        <v>203</v>
      </c>
      <c r="B249" s="12" t="s">
        <v>255</v>
      </c>
      <c r="C249" s="8" t="s">
        <v>417</v>
      </c>
      <c r="D249" s="9" t="s">
        <v>21</v>
      </c>
      <c r="E249" s="18" t="s">
        <v>145</v>
      </c>
      <c r="F249" s="13">
        <v>44805</v>
      </c>
      <c r="G249" s="13">
        <v>44986</v>
      </c>
      <c r="H249" s="14">
        <v>90000</v>
      </c>
      <c r="I249" s="14">
        <v>9753.1200000000008</v>
      </c>
      <c r="J249" s="14">
        <v>0</v>
      </c>
      <c r="K249" s="14">
        <v>2583</v>
      </c>
      <c r="L249" s="14">
        <v>6390</v>
      </c>
      <c r="M249" s="14">
        <v>748.08</v>
      </c>
      <c r="N249" s="14">
        <v>2736</v>
      </c>
      <c r="O249" s="14">
        <v>6381</v>
      </c>
      <c r="P249" s="14">
        <f t="shared" si="389"/>
        <v>18838.080000000002</v>
      </c>
      <c r="Q249" s="14">
        <f t="shared" si="413"/>
        <v>0</v>
      </c>
      <c r="R249" s="14">
        <f t="shared" si="390"/>
        <v>15072.12</v>
      </c>
      <c r="S249" s="14">
        <f t="shared" si="391"/>
        <v>13519.08</v>
      </c>
      <c r="T249" s="14">
        <f t="shared" si="392"/>
        <v>74927.88</v>
      </c>
    </row>
    <row r="250" spans="1:20" s="60" customFormat="1" ht="24.95" customHeight="1" x14ac:dyDescent="0.3">
      <c r="A250" s="24" t="s">
        <v>513</v>
      </c>
      <c r="B250" s="10"/>
      <c r="C250" s="10"/>
      <c r="D250" s="10"/>
      <c r="E250" s="10"/>
      <c r="F250" s="23"/>
      <c r="G250" s="23"/>
      <c r="H250" s="10"/>
      <c r="I250" s="10"/>
      <c r="J250" s="10"/>
      <c r="K250" s="10"/>
      <c r="L250" s="10"/>
      <c r="M250" s="33"/>
      <c r="N250" s="10"/>
      <c r="O250" s="10"/>
      <c r="P250" s="10"/>
      <c r="Q250" s="10"/>
      <c r="R250" s="10"/>
      <c r="S250" s="10"/>
      <c r="T250" s="10"/>
    </row>
    <row r="251" spans="1:20" s="16" customFormat="1" ht="24.95" customHeight="1" x14ac:dyDescent="0.25">
      <c r="A251" s="9">
        <v>204</v>
      </c>
      <c r="B251" s="12" t="s">
        <v>514</v>
      </c>
      <c r="C251" s="8" t="s">
        <v>515</v>
      </c>
      <c r="D251" s="9" t="s">
        <v>21</v>
      </c>
      <c r="E251" s="18" t="s">
        <v>145</v>
      </c>
      <c r="F251" s="13">
        <v>44958</v>
      </c>
      <c r="G251" s="13">
        <v>45139</v>
      </c>
      <c r="H251" s="14">
        <v>45000</v>
      </c>
      <c r="I251" s="14">
        <v>1148.33</v>
      </c>
      <c r="J251" s="14">
        <v>0</v>
      </c>
      <c r="K251" s="14">
        <f t="shared" ref="K251" si="429">H251*2.87%</f>
        <v>1291.5</v>
      </c>
      <c r="L251" s="14">
        <f t="shared" ref="L251" si="430">H251*7.1%</f>
        <v>3195</v>
      </c>
      <c r="M251" s="14">
        <f>H251*1.15%</f>
        <v>517.5</v>
      </c>
      <c r="N251" s="14">
        <f t="shared" ref="N251" si="431">H251*3.04%</f>
        <v>1368</v>
      </c>
      <c r="O251" s="14">
        <f t="shared" ref="O251" si="432">H251*7.09%</f>
        <v>3190.5</v>
      </c>
      <c r="P251" s="14">
        <f t="shared" ref="P251" si="433">K251+L251+M251+N251+O251</f>
        <v>9562.5</v>
      </c>
      <c r="Q251" s="14">
        <f>J251</f>
        <v>0</v>
      </c>
      <c r="R251" s="14">
        <f t="shared" ref="R251" si="434">I251+K251+N251+Q251</f>
        <v>3807.83</v>
      </c>
      <c r="S251" s="14">
        <f t="shared" ref="S251" si="435">L251+M251+O251</f>
        <v>6903</v>
      </c>
      <c r="T251" s="14">
        <f t="shared" ref="T251" si="436">H251-R251</f>
        <v>41192.17</v>
      </c>
    </row>
    <row r="252" spans="1:20" s="59" customFormat="1" ht="24.95" customHeight="1" x14ac:dyDescent="0.3">
      <c r="A252" s="24" t="s">
        <v>373</v>
      </c>
      <c r="B252" s="10"/>
      <c r="C252" s="10"/>
      <c r="D252" s="10"/>
      <c r="E252" s="10"/>
      <c r="F252" s="23"/>
      <c r="G252" s="23"/>
      <c r="H252" s="10"/>
      <c r="I252" s="10"/>
      <c r="J252" s="10"/>
      <c r="K252" s="10"/>
      <c r="L252" s="10"/>
      <c r="M252" s="33"/>
      <c r="N252" s="10"/>
      <c r="O252" s="10"/>
      <c r="P252" s="10"/>
      <c r="Q252" s="10"/>
      <c r="R252" s="10"/>
      <c r="S252" s="10"/>
      <c r="T252" s="10"/>
    </row>
    <row r="253" spans="1:20" s="16" customFormat="1" ht="24.95" customHeight="1" x14ac:dyDescent="0.25">
      <c r="A253" s="9">
        <v>205</v>
      </c>
      <c r="B253" s="12" t="s">
        <v>172</v>
      </c>
      <c r="C253" s="21" t="s">
        <v>116</v>
      </c>
      <c r="D253" s="9" t="s">
        <v>21</v>
      </c>
      <c r="E253" s="9" t="s">
        <v>146</v>
      </c>
      <c r="F253" s="13">
        <v>44958</v>
      </c>
      <c r="G253" s="13">
        <v>45139</v>
      </c>
      <c r="H253" s="14">
        <v>170000</v>
      </c>
      <c r="I253" s="14">
        <v>28627.17</v>
      </c>
      <c r="J253" s="14">
        <v>0</v>
      </c>
      <c r="K253" s="14">
        <f>H253*2.87%</f>
        <v>4879</v>
      </c>
      <c r="L253" s="14">
        <f>H253*7.1%</f>
        <v>12070</v>
      </c>
      <c r="M253" s="15">
        <v>748.08</v>
      </c>
      <c r="N253" s="14">
        <v>4943.8</v>
      </c>
      <c r="O253" s="14">
        <v>11530.11</v>
      </c>
      <c r="P253" s="14">
        <f t="shared" ref="P253:P268" si="437">K253+L253+M253+N253+O253</f>
        <v>34170.99</v>
      </c>
      <c r="Q253" s="14">
        <f>J253</f>
        <v>0</v>
      </c>
      <c r="R253" s="14">
        <f t="shared" ref="R253:R268" si="438">I253+K253+N253+Q253</f>
        <v>38449.97</v>
      </c>
      <c r="S253" s="14">
        <f t="shared" ref="S253:S268" si="439">L253+M253+O253</f>
        <v>24348.19</v>
      </c>
      <c r="T253" s="14">
        <f t="shared" ref="T253:T268" si="440">H253-R253</f>
        <v>131550.03</v>
      </c>
    </row>
    <row r="254" spans="1:20" s="60" customFormat="1" ht="24.95" customHeight="1" x14ac:dyDescent="0.3">
      <c r="A254" s="24" t="s">
        <v>68</v>
      </c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s="16" customFormat="1" ht="24.95" customHeight="1" x14ac:dyDescent="0.25">
      <c r="A255" s="9">
        <v>206</v>
      </c>
      <c r="B255" s="12" t="s">
        <v>404</v>
      </c>
      <c r="C255" s="8" t="s">
        <v>28</v>
      </c>
      <c r="D255" s="9" t="s">
        <v>21</v>
      </c>
      <c r="E255" s="18" t="s">
        <v>146</v>
      </c>
      <c r="F255" s="13">
        <v>44805</v>
      </c>
      <c r="G255" s="13">
        <v>44986</v>
      </c>
      <c r="H255" s="14">
        <v>131000</v>
      </c>
      <c r="I255" s="14">
        <v>19397.34</v>
      </c>
      <c r="J255" s="14">
        <v>0</v>
      </c>
      <c r="K255" s="14">
        <f>H255*2.87%</f>
        <v>3759.7</v>
      </c>
      <c r="L255" s="14">
        <f>H255*7.1%</f>
        <v>9301</v>
      </c>
      <c r="M255" s="36">
        <v>748.08</v>
      </c>
      <c r="N255" s="14">
        <f>H255*3.04%</f>
        <v>3982.4</v>
      </c>
      <c r="O255" s="14">
        <f>H255*7.09%</f>
        <v>9287.9</v>
      </c>
      <c r="P255" s="14">
        <f>K255+L255+M255+N255+O255</f>
        <v>27079.08</v>
      </c>
      <c r="Q255" s="14">
        <f>J255</f>
        <v>0</v>
      </c>
      <c r="R255" s="14">
        <f>I255+K255+N255+Q255</f>
        <v>27139.439999999999</v>
      </c>
      <c r="S255" s="14">
        <f>L255+M255+O255</f>
        <v>19336.98</v>
      </c>
      <c r="T255" s="14">
        <f>H255-R255</f>
        <v>103860.56</v>
      </c>
    </row>
    <row r="256" spans="1:20" s="16" customFormat="1" ht="24.95" customHeight="1" x14ac:dyDescent="0.25">
      <c r="A256" s="9">
        <v>207</v>
      </c>
      <c r="B256" s="12" t="s">
        <v>133</v>
      </c>
      <c r="C256" s="8" t="s">
        <v>420</v>
      </c>
      <c r="D256" s="9" t="s">
        <v>21</v>
      </c>
      <c r="E256" s="18" t="s">
        <v>145</v>
      </c>
      <c r="F256" s="13">
        <v>44835</v>
      </c>
      <c r="G256" s="13">
        <v>45017</v>
      </c>
      <c r="H256" s="14">
        <v>65000</v>
      </c>
      <c r="I256" s="14">
        <v>4125.09</v>
      </c>
      <c r="J256" s="14">
        <v>0</v>
      </c>
      <c r="K256" s="14">
        <v>1865.5</v>
      </c>
      <c r="L256" s="14">
        <v>4615</v>
      </c>
      <c r="M256" s="36">
        <f>H256*1.15%</f>
        <v>747.5</v>
      </c>
      <c r="N256" s="14">
        <v>1976</v>
      </c>
      <c r="O256" s="14">
        <f>H256*7.09%</f>
        <v>4608.5</v>
      </c>
      <c r="P256" s="14">
        <f t="shared" si="437"/>
        <v>13812.5</v>
      </c>
      <c r="Q256" s="14">
        <v>6558.45</v>
      </c>
      <c r="R256" s="14">
        <f t="shared" si="438"/>
        <v>14525.04</v>
      </c>
      <c r="S256" s="14">
        <f t="shared" si="439"/>
        <v>9971</v>
      </c>
      <c r="T256" s="14">
        <f t="shared" si="440"/>
        <v>50474.96</v>
      </c>
    </row>
    <row r="257" spans="1:20" s="16" customFormat="1" ht="24.95" customHeight="1" x14ac:dyDescent="0.25">
      <c r="A257" s="9">
        <v>208</v>
      </c>
      <c r="B257" s="12" t="s">
        <v>86</v>
      </c>
      <c r="C257" s="8" t="s">
        <v>420</v>
      </c>
      <c r="D257" s="9" t="s">
        <v>21</v>
      </c>
      <c r="E257" s="18" t="s">
        <v>146</v>
      </c>
      <c r="F257" s="13">
        <v>44850</v>
      </c>
      <c r="G257" s="13">
        <v>45062</v>
      </c>
      <c r="H257" s="14">
        <v>75000</v>
      </c>
      <c r="I257" s="14">
        <v>6309.38</v>
      </c>
      <c r="J257" s="14">
        <v>0</v>
      </c>
      <c r="K257" s="14">
        <v>2152.5</v>
      </c>
      <c r="L257" s="14">
        <v>5325</v>
      </c>
      <c r="M257" s="15">
        <v>748.08</v>
      </c>
      <c r="N257" s="14">
        <v>2280</v>
      </c>
      <c r="O257" s="14">
        <v>5317.5</v>
      </c>
      <c r="P257" s="14">
        <f t="shared" si="437"/>
        <v>15823.08</v>
      </c>
      <c r="Q257" s="14">
        <f t="shared" ref="Q257:Q264" si="441">J257</f>
        <v>0</v>
      </c>
      <c r="R257" s="14">
        <f t="shared" si="438"/>
        <v>10741.88</v>
      </c>
      <c r="S257" s="14">
        <f t="shared" si="439"/>
        <v>11390.58</v>
      </c>
      <c r="T257" s="14">
        <f t="shared" si="440"/>
        <v>64258.12</v>
      </c>
    </row>
    <row r="258" spans="1:20" s="16" customFormat="1" ht="24.95" customHeight="1" x14ac:dyDescent="0.25">
      <c r="A258" s="9">
        <v>209</v>
      </c>
      <c r="B258" s="12" t="s">
        <v>106</v>
      </c>
      <c r="C258" s="8" t="s">
        <v>421</v>
      </c>
      <c r="D258" s="9" t="s">
        <v>21</v>
      </c>
      <c r="E258" s="18" t="s">
        <v>145</v>
      </c>
      <c r="F258" s="13">
        <v>44958</v>
      </c>
      <c r="G258" s="13">
        <v>45139</v>
      </c>
      <c r="H258" s="14">
        <v>60000</v>
      </c>
      <c r="I258" s="14">
        <v>3486.68</v>
      </c>
      <c r="J258" s="14">
        <v>0</v>
      </c>
      <c r="K258" s="14">
        <v>1722</v>
      </c>
      <c r="L258" s="14">
        <v>4260</v>
      </c>
      <c r="M258" s="36">
        <f t="shared" ref="M258:M268" si="442">H258*1.15%</f>
        <v>690</v>
      </c>
      <c r="N258" s="14">
        <v>1824</v>
      </c>
      <c r="O258" s="14">
        <f t="shared" ref="O258:O268" si="443">H258*7.09%</f>
        <v>4254</v>
      </c>
      <c r="P258" s="14">
        <f t="shared" si="437"/>
        <v>12750</v>
      </c>
      <c r="Q258" s="14">
        <f t="shared" si="441"/>
        <v>0</v>
      </c>
      <c r="R258" s="14">
        <f t="shared" si="438"/>
        <v>7032.68</v>
      </c>
      <c r="S258" s="14">
        <f t="shared" si="439"/>
        <v>9204</v>
      </c>
      <c r="T258" s="14">
        <f t="shared" si="440"/>
        <v>52967.32</v>
      </c>
    </row>
    <row r="259" spans="1:20" s="16" customFormat="1" ht="24.95" customHeight="1" x14ac:dyDescent="0.25">
      <c r="A259" s="9">
        <v>210</v>
      </c>
      <c r="B259" s="12" t="s">
        <v>90</v>
      </c>
      <c r="C259" s="8" t="s">
        <v>421</v>
      </c>
      <c r="D259" s="9" t="s">
        <v>21</v>
      </c>
      <c r="E259" s="18" t="s">
        <v>146</v>
      </c>
      <c r="F259" s="13">
        <v>44850</v>
      </c>
      <c r="G259" s="13">
        <v>45032</v>
      </c>
      <c r="H259" s="14">
        <v>60000</v>
      </c>
      <c r="I259" s="14">
        <v>3486.68</v>
      </c>
      <c r="J259" s="14">
        <v>0</v>
      </c>
      <c r="K259" s="14">
        <v>1722</v>
      </c>
      <c r="L259" s="14">
        <v>4260</v>
      </c>
      <c r="M259" s="36">
        <f t="shared" si="442"/>
        <v>690</v>
      </c>
      <c r="N259" s="14">
        <v>1824</v>
      </c>
      <c r="O259" s="14">
        <f t="shared" si="443"/>
        <v>4254</v>
      </c>
      <c r="P259" s="14">
        <f t="shared" si="437"/>
        <v>12750</v>
      </c>
      <c r="Q259" s="14">
        <f t="shared" si="441"/>
        <v>0</v>
      </c>
      <c r="R259" s="14">
        <f t="shared" si="438"/>
        <v>7032.68</v>
      </c>
      <c r="S259" s="14">
        <f t="shared" si="439"/>
        <v>9204</v>
      </c>
      <c r="T259" s="14">
        <f t="shared" si="440"/>
        <v>52967.32</v>
      </c>
    </row>
    <row r="260" spans="1:20" s="16" customFormat="1" ht="24.95" customHeight="1" x14ac:dyDescent="0.25">
      <c r="A260" s="9">
        <v>211</v>
      </c>
      <c r="B260" s="12" t="s">
        <v>69</v>
      </c>
      <c r="C260" s="8" t="s">
        <v>421</v>
      </c>
      <c r="D260" s="9" t="s">
        <v>21</v>
      </c>
      <c r="E260" s="18" t="s">
        <v>145</v>
      </c>
      <c r="F260" s="13">
        <v>44835</v>
      </c>
      <c r="G260" s="13">
        <v>45017</v>
      </c>
      <c r="H260" s="14">
        <v>60000</v>
      </c>
      <c r="I260" s="14">
        <v>3486.68</v>
      </c>
      <c r="J260" s="14">
        <v>0</v>
      </c>
      <c r="K260" s="14">
        <v>1722</v>
      </c>
      <c r="L260" s="14">
        <v>4260</v>
      </c>
      <c r="M260" s="36">
        <f t="shared" si="442"/>
        <v>690</v>
      </c>
      <c r="N260" s="14">
        <v>1824</v>
      </c>
      <c r="O260" s="14">
        <f t="shared" si="443"/>
        <v>4254</v>
      </c>
      <c r="P260" s="14">
        <f t="shared" si="437"/>
        <v>12750</v>
      </c>
      <c r="Q260" s="14">
        <f t="shared" si="441"/>
        <v>0</v>
      </c>
      <c r="R260" s="14">
        <f t="shared" si="438"/>
        <v>7032.68</v>
      </c>
      <c r="S260" s="14">
        <f t="shared" si="439"/>
        <v>9204</v>
      </c>
      <c r="T260" s="14">
        <f t="shared" si="440"/>
        <v>52967.32</v>
      </c>
    </row>
    <row r="261" spans="1:20" s="16" customFormat="1" ht="24.95" customHeight="1" x14ac:dyDescent="0.25">
      <c r="A261" s="9">
        <v>212</v>
      </c>
      <c r="B261" s="12" t="s">
        <v>92</v>
      </c>
      <c r="C261" s="8" t="s">
        <v>421</v>
      </c>
      <c r="D261" s="9" t="s">
        <v>21</v>
      </c>
      <c r="E261" s="18" t="s">
        <v>145</v>
      </c>
      <c r="F261" s="13">
        <v>44850</v>
      </c>
      <c r="G261" s="13">
        <v>45032</v>
      </c>
      <c r="H261" s="14">
        <v>60000</v>
      </c>
      <c r="I261" s="14">
        <v>3486.68</v>
      </c>
      <c r="J261" s="14">
        <v>0</v>
      </c>
      <c r="K261" s="14">
        <v>1722</v>
      </c>
      <c r="L261" s="14">
        <v>4260</v>
      </c>
      <c r="M261" s="36">
        <f t="shared" si="442"/>
        <v>690</v>
      </c>
      <c r="N261" s="14">
        <v>1824</v>
      </c>
      <c r="O261" s="14">
        <f t="shared" si="443"/>
        <v>4254</v>
      </c>
      <c r="P261" s="14">
        <f t="shared" si="437"/>
        <v>12750</v>
      </c>
      <c r="Q261" s="14">
        <f t="shared" si="441"/>
        <v>0</v>
      </c>
      <c r="R261" s="14">
        <f t="shared" si="438"/>
        <v>7032.68</v>
      </c>
      <c r="S261" s="14">
        <f t="shared" si="439"/>
        <v>9204</v>
      </c>
      <c r="T261" s="14">
        <f t="shared" si="440"/>
        <v>52967.32</v>
      </c>
    </row>
    <row r="262" spans="1:20" s="16" customFormat="1" ht="24.95" customHeight="1" x14ac:dyDescent="0.25">
      <c r="A262" s="9">
        <v>213</v>
      </c>
      <c r="B262" s="12" t="s">
        <v>91</v>
      </c>
      <c r="C262" s="8" t="s">
        <v>421</v>
      </c>
      <c r="D262" s="9" t="s">
        <v>21</v>
      </c>
      <c r="E262" s="18" t="s">
        <v>146</v>
      </c>
      <c r="F262" s="13">
        <v>44850</v>
      </c>
      <c r="G262" s="13">
        <v>45032</v>
      </c>
      <c r="H262" s="14">
        <v>60000</v>
      </c>
      <c r="I262" s="14">
        <v>3486.68</v>
      </c>
      <c r="J262" s="14">
        <v>0</v>
      </c>
      <c r="K262" s="14">
        <v>1722</v>
      </c>
      <c r="L262" s="14">
        <v>4260</v>
      </c>
      <c r="M262" s="36">
        <f t="shared" si="442"/>
        <v>690</v>
      </c>
      <c r="N262" s="14">
        <v>1824</v>
      </c>
      <c r="O262" s="14">
        <f t="shared" si="443"/>
        <v>4254</v>
      </c>
      <c r="P262" s="14">
        <f t="shared" si="437"/>
        <v>12750</v>
      </c>
      <c r="Q262" s="14">
        <f t="shared" si="441"/>
        <v>0</v>
      </c>
      <c r="R262" s="14">
        <f t="shared" si="438"/>
        <v>7032.68</v>
      </c>
      <c r="S262" s="14">
        <f t="shared" si="439"/>
        <v>9204</v>
      </c>
      <c r="T262" s="14">
        <f t="shared" si="440"/>
        <v>52967.32</v>
      </c>
    </row>
    <row r="263" spans="1:20" s="16" customFormat="1" ht="24.95" customHeight="1" x14ac:dyDescent="0.25">
      <c r="A263" s="9">
        <v>214</v>
      </c>
      <c r="B263" s="12" t="s">
        <v>175</v>
      </c>
      <c r="C263" s="8" t="s">
        <v>421</v>
      </c>
      <c r="D263" s="9" t="s">
        <v>21</v>
      </c>
      <c r="E263" s="18" t="s">
        <v>146</v>
      </c>
      <c r="F263" s="13">
        <v>44958</v>
      </c>
      <c r="G263" s="13">
        <v>45139</v>
      </c>
      <c r="H263" s="14">
        <v>60000</v>
      </c>
      <c r="I263" s="14">
        <v>3486.68</v>
      </c>
      <c r="J263" s="14">
        <v>0</v>
      </c>
      <c r="K263" s="14">
        <v>1722</v>
      </c>
      <c r="L263" s="14">
        <v>4260</v>
      </c>
      <c r="M263" s="36">
        <f t="shared" si="442"/>
        <v>690</v>
      </c>
      <c r="N263" s="14">
        <v>1824</v>
      </c>
      <c r="O263" s="14">
        <f t="shared" si="443"/>
        <v>4254</v>
      </c>
      <c r="P263" s="14">
        <f t="shared" si="437"/>
        <v>12750</v>
      </c>
      <c r="Q263" s="14">
        <f t="shared" si="441"/>
        <v>0</v>
      </c>
      <c r="R263" s="14">
        <f t="shared" si="438"/>
        <v>7032.68</v>
      </c>
      <c r="S263" s="14">
        <f t="shared" si="439"/>
        <v>9204</v>
      </c>
      <c r="T263" s="14">
        <f t="shared" si="440"/>
        <v>52967.32</v>
      </c>
    </row>
    <row r="264" spans="1:20" s="16" customFormat="1" ht="24.95" customHeight="1" x14ac:dyDescent="0.25">
      <c r="A264" s="9">
        <v>215</v>
      </c>
      <c r="B264" s="12" t="s">
        <v>291</v>
      </c>
      <c r="C264" s="8" t="s">
        <v>421</v>
      </c>
      <c r="D264" s="9" t="s">
        <v>21</v>
      </c>
      <c r="E264" s="18" t="s">
        <v>145</v>
      </c>
      <c r="F264" s="13">
        <v>44871</v>
      </c>
      <c r="G264" s="13">
        <v>45052</v>
      </c>
      <c r="H264" s="14">
        <v>55000</v>
      </c>
      <c r="I264" s="14">
        <v>2559.6799999999998</v>
      </c>
      <c r="J264" s="14">
        <v>0</v>
      </c>
      <c r="K264" s="14">
        <f>H264*2.87%</f>
        <v>1578.5</v>
      </c>
      <c r="L264" s="14">
        <f>H264*7.1%</f>
        <v>3905</v>
      </c>
      <c r="M264" s="36">
        <f t="shared" si="442"/>
        <v>632.5</v>
      </c>
      <c r="N264" s="14">
        <f>H264*3.04%</f>
        <v>1672</v>
      </c>
      <c r="O264" s="14">
        <f>H264*7.09%</f>
        <v>3899.5</v>
      </c>
      <c r="P264" s="14">
        <f t="shared" si="437"/>
        <v>11687.5</v>
      </c>
      <c r="Q264" s="14">
        <f t="shared" si="441"/>
        <v>0</v>
      </c>
      <c r="R264" s="14">
        <f t="shared" si="438"/>
        <v>5810.18</v>
      </c>
      <c r="S264" s="14">
        <f t="shared" si="439"/>
        <v>8437</v>
      </c>
      <c r="T264" s="14">
        <f t="shared" si="440"/>
        <v>49189.82</v>
      </c>
    </row>
    <row r="265" spans="1:20" s="16" customFormat="1" ht="24.95" customHeight="1" x14ac:dyDescent="0.25">
      <c r="A265" s="9">
        <v>216</v>
      </c>
      <c r="B265" s="12" t="s">
        <v>338</v>
      </c>
      <c r="C265" s="8" t="s">
        <v>339</v>
      </c>
      <c r="D265" s="9" t="s">
        <v>21</v>
      </c>
      <c r="E265" s="18" t="s">
        <v>146</v>
      </c>
      <c r="F265" s="13">
        <v>44958</v>
      </c>
      <c r="G265" s="13">
        <v>45139</v>
      </c>
      <c r="H265" s="14">
        <v>72500</v>
      </c>
      <c r="I265" s="14">
        <v>5838.93</v>
      </c>
      <c r="J265" s="14">
        <v>0</v>
      </c>
      <c r="K265" s="14">
        <v>2080.75</v>
      </c>
      <c r="L265" s="14">
        <v>5147.5</v>
      </c>
      <c r="M265" s="15">
        <v>748.08</v>
      </c>
      <c r="N265" s="14">
        <v>2204</v>
      </c>
      <c r="O265" s="14">
        <v>5140.25</v>
      </c>
      <c r="P265" s="14">
        <f>K265+L265+M265+N265+O265</f>
        <v>15320.58</v>
      </c>
      <c r="Q265" s="14">
        <v>0</v>
      </c>
      <c r="R265" s="14">
        <f>I265+K265+N265+Q265</f>
        <v>10123.68</v>
      </c>
      <c r="S265" s="14">
        <f>L265+M265+O265</f>
        <v>11035.83</v>
      </c>
      <c r="T265" s="14">
        <f>H265-R265</f>
        <v>62376.32</v>
      </c>
    </row>
    <row r="266" spans="1:20" s="16" customFormat="1" ht="24.95" customHeight="1" x14ac:dyDescent="0.25">
      <c r="A266" s="9">
        <v>217</v>
      </c>
      <c r="B266" s="12" t="s">
        <v>359</v>
      </c>
      <c r="C266" s="8" t="s">
        <v>339</v>
      </c>
      <c r="D266" s="9" t="s">
        <v>21</v>
      </c>
      <c r="E266" s="18" t="s">
        <v>146</v>
      </c>
      <c r="F266" s="13">
        <v>44958</v>
      </c>
      <c r="G266" s="13">
        <v>45139</v>
      </c>
      <c r="H266" s="14">
        <v>55000</v>
      </c>
      <c r="I266" s="14">
        <v>2559.6799999999998</v>
      </c>
      <c r="J266" s="14">
        <v>0</v>
      </c>
      <c r="K266" s="14">
        <f>H266*2.87%</f>
        <v>1578.5</v>
      </c>
      <c r="L266" s="14">
        <f>H266*7.1%</f>
        <v>3905</v>
      </c>
      <c r="M266" s="36">
        <f t="shared" ref="M266" si="444">H266*1.15%</f>
        <v>632.5</v>
      </c>
      <c r="N266" s="14">
        <f>H266*3.04%</f>
        <v>1672</v>
      </c>
      <c r="O266" s="14">
        <f>H266*7.09%</f>
        <v>3899.5</v>
      </c>
      <c r="P266" s="14">
        <f t="shared" ref="P266" si="445">K266+L266+M266+N266+O266</f>
        <v>11687.5</v>
      </c>
      <c r="Q266" s="14">
        <f t="shared" ref="Q266" si="446">J266</f>
        <v>0</v>
      </c>
      <c r="R266" s="14">
        <f t="shared" ref="R266" si="447">I266+K266+N266+Q266</f>
        <v>5810.18</v>
      </c>
      <c r="S266" s="14">
        <f t="shared" ref="S266" si="448">L266+M266+O266</f>
        <v>8437</v>
      </c>
      <c r="T266" s="14">
        <f t="shared" ref="T266" si="449">H266-R266</f>
        <v>49189.82</v>
      </c>
    </row>
    <row r="267" spans="1:20" s="16" customFormat="1" ht="24.95" customHeight="1" x14ac:dyDescent="0.25">
      <c r="A267" s="9">
        <v>218</v>
      </c>
      <c r="B267" s="12" t="s">
        <v>516</v>
      </c>
      <c r="C267" s="8" t="s">
        <v>517</v>
      </c>
      <c r="D267" s="9" t="s">
        <v>21</v>
      </c>
      <c r="E267" s="18" t="s">
        <v>146</v>
      </c>
      <c r="F267" s="13">
        <v>44958</v>
      </c>
      <c r="G267" s="13">
        <v>45139</v>
      </c>
      <c r="H267" s="14">
        <v>55000</v>
      </c>
      <c r="I267" s="14">
        <v>2559.6799999999998</v>
      </c>
      <c r="J267" s="14">
        <v>0</v>
      </c>
      <c r="K267" s="14">
        <f>H267*2.87%</f>
        <v>1578.5</v>
      </c>
      <c r="L267" s="14">
        <f>H267*7.1%</f>
        <v>3905</v>
      </c>
      <c r="M267" s="36">
        <f t="shared" ref="M267" si="450">H267*1.15%</f>
        <v>632.5</v>
      </c>
      <c r="N267" s="14">
        <f>H267*3.04%</f>
        <v>1672</v>
      </c>
      <c r="O267" s="14">
        <f>H267*7.09%</f>
        <v>3899.5</v>
      </c>
      <c r="P267" s="14">
        <f t="shared" ref="P267" si="451">K267+L267+M267+N267+O267</f>
        <v>11687.5</v>
      </c>
      <c r="Q267" s="14">
        <f t="shared" ref="Q267" si="452">J267</f>
        <v>0</v>
      </c>
      <c r="R267" s="14">
        <f t="shared" ref="R267" si="453">I267+K267+N267+Q267</f>
        <v>5810.18</v>
      </c>
      <c r="S267" s="14">
        <f t="shared" ref="S267" si="454">L267+M267+O267</f>
        <v>8437</v>
      </c>
      <c r="T267" s="14">
        <f t="shared" ref="T267" si="455">H267-R267</f>
        <v>49189.82</v>
      </c>
    </row>
    <row r="268" spans="1:20" s="16" customFormat="1" ht="24.95" customHeight="1" x14ac:dyDescent="0.25">
      <c r="A268" s="9">
        <v>219</v>
      </c>
      <c r="B268" s="12" t="s">
        <v>48</v>
      </c>
      <c r="C268" s="8" t="s">
        <v>43</v>
      </c>
      <c r="D268" s="9" t="s">
        <v>21</v>
      </c>
      <c r="E268" s="18" t="s">
        <v>145</v>
      </c>
      <c r="F268" s="13">
        <v>44835</v>
      </c>
      <c r="G268" s="13">
        <v>45017</v>
      </c>
      <c r="H268" s="14">
        <v>43000</v>
      </c>
      <c r="I268" s="14">
        <v>866.06</v>
      </c>
      <c r="J268" s="14">
        <v>0</v>
      </c>
      <c r="K268" s="14">
        <v>1234.0999999999999</v>
      </c>
      <c r="L268" s="14">
        <v>3053</v>
      </c>
      <c r="M268" s="36">
        <f t="shared" si="442"/>
        <v>494.5</v>
      </c>
      <c r="N268" s="14">
        <v>1307.2</v>
      </c>
      <c r="O268" s="14">
        <f t="shared" si="443"/>
        <v>3048.7</v>
      </c>
      <c r="P268" s="14">
        <f t="shared" si="437"/>
        <v>9137.5</v>
      </c>
      <c r="Q268" s="14">
        <v>15046</v>
      </c>
      <c r="R268" s="14">
        <f t="shared" si="438"/>
        <v>18453.36</v>
      </c>
      <c r="S268" s="14">
        <f t="shared" si="439"/>
        <v>6596.2</v>
      </c>
      <c r="T268" s="14">
        <f t="shared" si="440"/>
        <v>24546.639999999999</v>
      </c>
    </row>
    <row r="269" spans="1:20" s="60" customFormat="1" ht="24.95" customHeight="1" x14ac:dyDescent="0.3">
      <c r="A269" s="24" t="s">
        <v>485</v>
      </c>
      <c r="B269" s="10"/>
      <c r="C269" s="10"/>
      <c r="D269" s="10"/>
      <c r="E269" s="10"/>
      <c r="F269" s="23"/>
      <c r="G269" s="23"/>
      <c r="H269" s="10"/>
      <c r="I269" s="10"/>
      <c r="J269" s="10"/>
      <c r="K269" s="10"/>
      <c r="L269" s="10"/>
      <c r="M269" s="33"/>
      <c r="N269" s="10"/>
      <c r="O269" s="10"/>
      <c r="P269" s="10"/>
      <c r="Q269" s="10"/>
      <c r="R269" s="10"/>
      <c r="S269" s="10"/>
      <c r="T269" s="10"/>
    </row>
    <row r="270" spans="1:20" s="16" customFormat="1" ht="24.95" customHeight="1" x14ac:dyDescent="0.25">
      <c r="A270" s="34">
        <v>220</v>
      </c>
      <c r="B270" s="12" t="s">
        <v>486</v>
      </c>
      <c r="C270" s="8" t="s">
        <v>487</v>
      </c>
      <c r="D270" s="9" t="s">
        <v>21</v>
      </c>
      <c r="E270" s="18" t="s">
        <v>146</v>
      </c>
      <c r="F270" s="13">
        <v>44927</v>
      </c>
      <c r="G270" s="13">
        <v>45108</v>
      </c>
      <c r="H270" s="14">
        <v>90000</v>
      </c>
      <c r="I270" s="14">
        <v>9753.1200000000008</v>
      </c>
      <c r="J270" s="14">
        <v>0</v>
      </c>
      <c r="K270" s="14">
        <v>2583</v>
      </c>
      <c r="L270" s="14">
        <v>6390</v>
      </c>
      <c r="M270" s="15">
        <v>748.08</v>
      </c>
      <c r="N270" s="14">
        <v>2736</v>
      </c>
      <c r="O270" s="14">
        <v>6381</v>
      </c>
      <c r="P270" s="14">
        <f t="shared" ref="P270" si="456">K270+L270+M270+N270+O270</f>
        <v>18838.080000000002</v>
      </c>
      <c r="Q270" s="14">
        <f>J270</f>
        <v>0</v>
      </c>
      <c r="R270" s="14">
        <f t="shared" ref="R270" si="457">I270+K270+N270+Q270</f>
        <v>15072.12</v>
      </c>
      <c r="S270" s="14">
        <f t="shared" ref="S270" si="458">L270+M270+O270</f>
        <v>13519.08</v>
      </c>
      <c r="T270" s="14">
        <f t="shared" ref="T270" si="459">H270-R270</f>
        <v>74927.88</v>
      </c>
    </row>
    <row r="271" spans="1:20" s="59" customFormat="1" ht="24.95" customHeight="1" x14ac:dyDescent="0.3">
      <c r="A271" s="24" t="s">
        <v>374</v>
      </c>
      <c r="B271" s="10"/>
      <c r="C271" s="10"/>
      <c r="D271" s="10"/>
      <c r="E271" s="10"/>
      <c r="F271" s="23"/>
      <c r="G271" s="23"/>
      <c r="H271" s="10"/>
      <c r="I271" s="10"/>
      <c r="J271" s="10"/>
      <c r="K271" s="10"/>
      <c r="L271" s="10"/>
      <c r="M271" s="33"/>
      <c r="N271" s="10"/>
      <c r="O271" s="10"/>
      <c r="P271" s="10"/>
      <c r="Q271" s="10"/>
      <c r="R271" s="10"/>
      <c r="S271" s="10"/>
      <c r="T271" s="10"/>
    </row>
    <row r="272" spans="1:20" s="16" customFormat="1" ht="24.95" customHeight="1" x14ac:dyDescent="0.25">
      <c r="A272" s="9">
        <v>221</v>
      </c>
      <c r="B272" s="12" t="s">
        <v>140</v>
      </c>
      <c r="C272" s="8" t="s">
        <v>422</v>
      </c>
      <c r="D272" s="9" t="s">
        <v>21</v>
      </c>
      <c r="E272" s="18" t="s">
        <v>145</v>
      </c>
      <c r="F272" s="13">
        <v>44835</v>
      </c>
      <c r="G272" s="13">
        <v>45017</v>
      </c>
      <c r="H272" s="14">
        <v>60000</v>
      </c>
      <c r="I272" s="14">
        <v>3486.68</v>
      </c>
      <c r="J272" s="14">
        <v>0</v>
      </c>
      <c r="K272" s="14">
        <v>1722</v>
      </c>
      <c r="L272" s="14">
        <v>4260</v>
      </c>
      <c r="M272" s="36">
        <f t="shared" ref="M272:M304" si="460">H272*1.15%</f>
        <v>690</v>
      </c>
      <c r="N272" s="14">
        <v>1824</v>
      </c>
      <c r="O272" s="14">
        <f t="shared" ref="O272:O304" si="461">H272*7.09%</f>
        <v>4254</v>
      </c>
      <c r="P272" s="14">
        <f t="shared" ref="P272:P304" si="462">K272+L272+M272+N272+O272</f>
        <v>12750</v>
      </c>
      <c r="Q272" s="14">
        <f>J272</f>
        <v>0</v>
      </c>
      <c r="R272" s="14">
        <f t="shared" ref="R272:R304" si="463">I272+K272+N272+Q272</f>
        <v>7032.68</v>
      </c>
      <c r="S272" s="14">
        <f t="shared" ref="S272:S304" si="464">L272+M272+O272</f>
        <v>9204</v>
      </c>
      <c r="T272" s="14">
        <f t="shared" ref="T272:T304" si="465">H272-R272</f>
        <v>52967.32</v>
      </c>
    </row>
    <row r="273" spans="1:20" s="16" customFormat="1" ht="24.95" customHeight="1" x14ac:dyDescent="0.25">
      <c r="A273" s="9">
        <v>222</v>
      </c>
      <c r="B273" s="12" t="s">
        <v>160</v>
      </c>
      <c r="C273" s="8" t="s">
        <v>423</v>
      </c>
      <c r="D273" s="9" t="s">
        <v>21</v>
      </c>
      <c r="E273" s="18" t="s">
        <v>146</v>
      </c>
      <c r="F273" s="13">
        <v>44927</v>
      </c>
      <c r="G273" s="13">
        <v>45108</v>
      </c>
      <c r="H273" s="14">
        <v>60000</v>
      </c>
      <c r="I273" s="14">
        <v>3486.68</v>
      </c>
      <c r="J273" s="14">
        <v>0</v>
      </c>
      <c r="K273" s="14">
        <v>1722</v>
      </c>
      <c r="L273" s="14">
        <v>4260</v>
      </c>
      <c r="M273" s="36">
        <f t="shared" si="460"/>
        <v>690</v>
      </c>
      <c r="N273" s="14">
        <v>1824</v>
      </c>
      <c r="O273" s="14">
        <f t="shared" si="461"/>
        <v>4254</v>
      </c>
      <c r="P273" s="14">
        <f t="shared" si="462"/>
        <v>12750</v>
      </c>
      <c r="Q273" s="14">
        <f>J273</f>
        <v>0</v>
      </c>
      <c r="R273" s="14">
        <f t="shared" si="463"/>
        <v>7032.68</v>
      </c>
      <c r="S273" s="14">
        <f t="shared" si="464"/>
        <v>9204</v>
      </c>
      <c r="T273" s="14">
        <f t="shared" si="465"/>
        <v>52967.32</v>
      </c>
    </row>
    <row r="274" spans="1:20" s="16" customFormat="1" ht="24.95" customHeight="1" x14ac:dyDescent="0.25">
      <c r="A274" s="9">
        <v>223</v>
      </c>
      <c r="B274" s="12" t="s">
        <v>150</v>
      </c>
      <c r="C274" s="8" t="s">
        <v>423</v>
      </c>
      <c r="D274" s="9" t="s">
        <v>21</v>
      </c>
      <c r="E274" s="9" t="s">
        <v>145</v>
      </c>
      <c r="F274" s="13">
        <v>44835</v>
      </c>
      <c r="G274" s="13">
        <v>45017</v>
      </c>
      <c r="H274" s="14">
        <v>55000</v>
      </c>
      <c r="I274" s="14">
        <v>2559.6799999999998</v>
      </c>
      <c r="J274" s="14">
        <v>0</v>
      </c>
      <c r="K274" s="14">
        <v>1578.5</v>
      </c>
      <c r="L274" s="14">
        <v>3905</v>
      </c>
      <c r="M274" s="36">
        <f t="shared" si="460"/>
        <v>632.5</v>
      </c>
      <c r="N274" s="14">
        <v>1672</v>
      </c>
      <c r="O274" s="14">
        <f t="shared" si="461"/>
        <v>3899.5</v>
      </c>
      <c r="P274" s="14">
        <f t="shared" si="462"/>
        <v>11687.5</v>
      </c>
      <c r="Q274" s="14">
        <v>13796</v>
      </c>
      <c r="R274" s="14">
        <f t="shared" si="463"/>
        <v>19606.18</v>
      </c>
      <c r="S274" s="14">
        <f t="shared" si="464"/>
        <v>8437</v>
      </c>
      <c r="T274" s="14">
        <f t="shared" si="465"/>
        <v>35393.82</v>
      </c>
    </row>
    <row r="275" spans="1:20" s="16" customFormat="1" ht="24.95" customHeight="1" x14ac:dyDescent="0.25">
      <c r="A275" s="9">
        <v>224</v>
      </c>
      <c r="B275" s="12" t="s">
        <v>157</v>
      </c>
      <c r="C275" s="8" t="s">
        <v>423</v>
      </c>
      <c r="D275" s="9" t="s">
        <v>21</v>
      </c>
      <c r="E275" s="9" t="s">
        <v>146</v>
      </c>
      <c r="F275" s="13">
        <v>44835</v>
      </c>
      <c r="G275" s="13">
        <v>45017</v>
      </c>
      <c r="H275" s="14">
        <v>55000</v>
      </c>
      <c r="I275" s="14">
        <v>2559.6799999999998</v>
      </c>
      <c r="J275" s="14">
        <v>0</v>
      </c>
      <c r="K275" s="14">
        <v>1578.5</v>
      </c>
      <c r="L275" s="14">
        <v>3905</v>
      </c>
      <c r="M275" s="36">
        <f t="shared" si="460"/>
        <v>632.5</v>
      </c>
      <c r="N275" s="14">
        <v>1672</v>
      </c>
      <c r="O275" s="14">
        <f t="shared" si="461"/>
        <v>3899.5</v>
      </c>
      <c r="P275" s="14">
        <f t="shared" si="462"/>
        <v>11687.5</v>
      </c>
      <c r="Q275" s="14">
        <v>15796</v>
      </c>
      <c r="R275" s="14">
        <f t="shared" si="463"/>
        <v>21606.18</v>
      </c>
      <c r="S275" s="14">
        <f t="shared" si="464"/>
        <v>8437</v>
      </c>
      <c r="T275" s="14">
        <f t="shared" si="465"/>
        <v>33393.82</v>
      </c>
    </row>
    <row r="276" spans="1:20" s="16" customFormat="1" ht="24.95" customHeight="1" x14ac:dyDescent="0.25">
      <c r="A276" s="9">
        <v>225</v>
      </c>
      <c r="B276" s="12" t="s">
        <v>155</v>
      </c>
      <c r="C276" s="8" t="s">
        <v>423</v>
      </c>
      <c r="D276" s="9" t="s">
        <v>21</v>
      </c>
      <c r="E276" s="18" t="s">
        <v>146</v>
      </c>
      <c r="F276" s="13">
        <v>44835</v>
      </c>
      <c r="G276" s="13">
        <v>45017</v>
      </c>
      <c r="H276" s="14">
        <v>55000</v>
      </c>
      <c r="I276" s="14">
        <v>2559.6799999999998</v>
      </c>
      <c r="J276" s="14">
        <v>0</v>
      </c>
      <c r="K276" s="14">
        <v>1578.5</v>
      </c>
      <c r="L276" s="14">
        <v>3905</v>
      </c>
      <c r="M276" s="36">
        <f t="shared" si="460"/>
        <v>632.5</v>
      </c>
      <c r="N276" s="14">
        <v>1672</v>
      </c>
      <c r="O276" s="14">
        <f t="shared" si="461"/>
        <v>3899.5</v>
      </c>
      <c r="P276" s="14">
        <f t="shared" si="462"/>
        <v>11687.5</v>
      </c>
      <c r="Q276" s="14">
        <v>10046</v>
      </c>
      <c r="R276" s="14">
        <f t="shared" si="463"/>
        <v>15856.18</v>
      </c>
      <c r="S276" s="14">
        <f t="shared" si="464"/>
        <v>8437</v>
      </c>
      <c r="T276" s="14">
        <f t="shared" si="465"/>
        <v>39143.82</v>
      </c>
    </row>
    <row r="277" spans="1:20" s="16" customFormat="1" ht="24.95" customHeight="1" x14ac:dyDescent="0.25">
      <c r="A277" s="9">
        <v>226</v>
      </c>
      <c r="B277" s="12" t="s">
        <v>153</v>
      </c>
      <c r="C277" s="8" t="s">
        <v>423</v>
      </c>
      <c r="D277" s="9" t="s">
        <v>21</v>
      </c>
      <c r="E277" s="18" t="s">
        <v>145</v>
      </c>
      <c r="F277" s="13">
        <v>44835</v>
      </c>
      <c r="G277" s="13">
        <v>45017</v>
      </c>
      <c r="H277" s="14">
        <v>55000</v>
      </c>
      <c r="I277" s="14">
        <v>2559.6799999999998</v>
      </c>
      <c r="J277" s="14">
        <v>0</v>
      </c>
      <c r="K277" s="14">
        <v>1578.5</v>
      </c>
      <c r="L277" s="14">
        <v>3905</v>
      </c>
      <c r="M277" s="36">
        <f t="shared" si="460"/>
        <v>632.5</v>
      </c>
      <c r="N277" s="14">
        <v>1672</v>
      </c>
      <c r="O277" s="14">
        <f t="shared" si="461"/>
        <v>3899.5</v>
      </c>
      <c r="P277" s="14">
        <f t="shared" si="462"/>
        <v>11687.5</v>
      </c>
      <c r="Q277" s="14">
        <v>6046</v>
      </c>
      <c r="R277" s="14">
        <f t="shared" si="463"/>
        <v>11856.18</v>
      </c>
      <c r="S277" s="14">
        <f t="shared" si="464"/>
        <v>8437</v>
      </c>
      <c r="T277" s="14">
        <f t="shared" si="465"/>
        <v>43143.82</v>
      </c>
    </row>
    <row r="278" spans="1:20" s="16" customFormat="1" ht="24.95" customHeight="1" x14ac:dyDescent="0.25">
      <c r="A278" s="9">
        <v>227</v>
      </c>
      <c r="B278" s="12" t="s">
        <v>149</v>
      </c>
      <c r="C278" s="8" t="s">
        <v>423</v>
      </c>
      <c r="D278" s="9" t="s">
        <v>21</v>
      </c>
      <c r="E278" s="18" t="s">
        <v>146</v>
      </c>
      <c r="F278" s="13">
        <v>44835</v>
      </c>
      <c r="G278" s="13">
        <v>45017</v>
      </c>
      <c r="H278" s="14">
        <v>55000</v>
      </c>
      <c r="I278" s="14">
        <v>2559.6799999999998</v>
      </c>
      <c r="J278" s="14">
        <v>0</v>
      </c>
      <c r="K278" s="14">
        <v>1578.5</v>
      </c>
      <c r="L278" s="14">
        <v>3905</v>
      </c>
      <c r="M278" s="36">
        <f t="shared" si="460"/>
        <v>632.5</v>
      </c>
      <c r="N278" s="14">
        <v>1672</v>
      </c>
      <c r="O278" s="14">
        <f t="shared" si="461"/>
        <v>3899.5</v>
      </c>
      <c r="P278" s="14">
        <f t="shared" si="462"/>
        <v>11687.5</v>
      </c>
      <c r="Q278" s="14">
        <v>10046</v>
      </c>
      <c r="R278" s="14">
        <f t="shared" si="463"/>
        <v>15856.18</v>
      </c>
      <c r="S278" s="14">
        <f t="shared" si="464"/>
        <v>8437</v>
      </c>
      <c r="T278" s="14">
        <f t="shared" si="465"/>
        <v>39143.82</v>
      </c>
    </row>
    <row r="279" spans="1:20" s="16" customFormat="1" ht="24.95" customHeight="1" x14ac:dyDescent="0.25">
      <c r="A279" s="9">
        <v>228</v>
      </c>
      <c r="B279" s="12" t="s">
        <v>164</v>
      </c>
      <c r="C279" s="8" t="s">
        <v>422</v>
      </c>
      <c r="D279" s="9" t="s">
        <v>21</v>
      </c>
      <c r="E279" s="9" t="s">
        <v>145</v>
      </c>
      <c r="F279" s="13">
        <v>44927</v>
      </c>
      <c r="G279" s="13">
        <v>45108</v>
      </c>
      <c r="H279" s="14">
        <v>45000</v>
      </c>
      <c r="I279" s="14">
        <v>1148.33</v>
      </c>
      <c r="J279" s="14">
        <v>0</v>
      </c>
      <c r="K279" s="14">
        <v>1291.5</v>
      </c>
      <c r="L279" s="14">
        <v>3195</v>
      </c>
      <c r="M279" s="36">
        <f t="shared" si="460"/>
        <v>517.5</v>
      </c>
      <c r="N279" s="14">
        <v>1368</v>
      </c>
      <c r="O279" s="14">
        <f t="shared" si="461"/>
        <v>3190.5</v>
      </c>
      <c r="P279" s="14">
        <f t="shared" si="462"/>
        <v>9562.5</v>
      </c>
      <c r="Q279" s="14">
        <v>13346</v>
      </c>
      <c r="R279" s="14">
        <f t="shared" si="463"/>
        <v>17153.830000000002</v>
      </c>
      <c r="S279" s="14">
        <f t="shared" si="464"/>
        <v>6903</v>
      </c>
      <c r="T279" s="14">
        <f t="shared" si="465"/>
        <v>27846.17</v>
      </c>
    </row>
    <row r="280" spans="1:20" s="16" customFormat="1" ht="24.95" customHeight="1" x14ac:dyDescent="0.25">
      <c r="A280" s="9">
        <v>229</v>
      </c>
      <c r="B280" s="12" t="s">
        <v>139</v>
      </c>
      <c r="C280" s="8" t="s">
        <v>422</v>
      </c>
      <c r="D280" s="9" t="s">
        <v>21</v>
      </c>
      <c r="E280" s="18" t="s">
        <v>145</v>
      </c>
      <c r="F280" s="13">
        <v>44835</v>
      </c>
      <c r="G280" s="13">
        <v>45017</v>
      </c>
      <c r="H280" s="14">
        <v>45500</v>
      </c>
      <c r="I280" s="14">
        <v>765.16</v>
      </c>
      <c r="J280" s="14">
        <v>0</v>
      </c>
      <c r="K280" s="14">
        <v>1305.8499999999999</v>
      </c>
      <c r="L280" s="14">
        <v>3230.5</v>
      </c>
      <c r="M280" s="36">
        <f t="shared" si="460"/>
        <v>523.25</v>
      </c>
      <c r="N280" s="14">
        <v>1383.2</v>
      </c>
      <c r="O280" s="14">
        <f t="shared" si="461"/>
        <v>3225.95</v>
      </c>
      <c r="P280" s="14">
        <f t="shared" si="462"/>
        <v>9668.75</v>
      </c>
      <c r="Q280" s="14">
        <v>13070.9</v>
      </c>
      <c r="R280" s="14">
        <f t="shared" si="463"/>
        <v>16525.11</v>
      </c>
      <c r="S280" s="14">
        <f t="shared" si="464"/>
        <v>6979.7</v>
      </c>
      <c r="T280" s="14">
        <f t="shared" si="465"/>
        <v>28974.89</v>
      </c>
    </row>
    <row r="281" spans="1:20" s="16" customFormat="1" ht="24.95" customHeight="1" x14ac:dyDescent="0.25">
      <c r="A281" s="9">
        <v>230</v>
      </c>
      <c r="B281" s="12" t="s">
        <v>138</v>
      </c>
      <c r="C281" s="8" t="s">
        <v>422</v>
      </c>
      <c r="D281" s="9" t="s">
        <v>21</v>
      </c>
      <c r="E281" s="18" t="s">
        <v>146</v>
      </c>
      <c r="F281" s="13">
        <v>44835</v>
      </c>
      <c r="G281" s="13">
        <v>45017</v>
      </c>
      <c r="H281" s="14">
        <v>45500</v>
      </c>
      <c r="I281" s="14">
        <v>1218.8900000000001</v>
      </c>
      <c r="J281" s="14">
        <v>0</v>
      </c>
      <c r="K281" s="14">
        <v>1305.8499999999999</v>
      </c>
      <c r="L281" s="14">
        <v>3230.5</v>
      </c>
      <c r="M281" s="36">
        <f t="shared" si="460"/>
        <v>523.25</v>
      </c>
      <c r="N281" s="14">
        <v>1383.2</v>
      </c>
      <c r="O281" s="14">
        <f t="shared" si="461"/>
        <v>3225.95</v>
      </c>
      <c r="P281" s="14">
        <f t="shared" si="462"/>
        <v>9668.75</v>
      </c>
      <c r="Q281" s="14">
        <v>15046</v>
      </c>
      <c r="R281" s="14">
        <f t="shared" si="463"/>
        <v>18953.939999999999</v>
      </c>
      <c r="S281" s="14">
        <f t="shared" si="464"/>
        <v>6979.7</v>
      </c>
      <c r="T281" s="14">
        <f t="shared" si="465"/>
        <v>26546.06</v>
      </c>
    </row>
    <row r="282" spans="1:20" s="16" customFormat="1" ht="24.95" customHeight="1" x14ac:dyDescent="0.25">
      <c r="A282" s="9">
        <v>231</v>
      </c>
      <c r="B282" s="12" t="s">
        <v>205</v>
      </c>
      <c r="C282" s="8" t="s">
        <v>423</v>
      </c>
      <c r="D282" s="9" t="s">
        <v>21</v>
      </c>
      <c r="E282" s="18" t="s">
        <v>146</v>
      </c>
      <c r="F282" s="13">
        <v>44929</v>
      </c>
      <c r="G282" s="13">
        <v>45110</v>
      </c>
      <c r="H282" s="14">
        <v>60000</v>
      </c>
      <c r="I282" s="14">
        <v>3486.68</v>
      </c>
      <c r="J282" s="14">
        <v>0</v>
      </c>
      <c r="K282" s="14">
        <f>H282*2.87%</f>
        <v>1722</v>
      </c>
      <c r="L282" s="14">
        <f>H282*7.1%</f>
        <v>4260</v>
      </c>
      <c r="M282" s="36">
        <f t="shared" si="460"/>
        <v>690</v>
      </c>
      <c r="N282" s="14">
        <f>H282*3.04%</f>
        <v>1824</v>
      </c>
      <c r="O282" s="14">
        <f t="shared" si="461"/>
        <v>4254</v>
      </c>
      <c r="P282" s="14">
        <f t="shared" si="462"/>
        <v>12750</v>
      </c>
      <c r="Q282" s="14">
        <f t="shared" ref="Q282:Q304" si="466">J282</f>
        <v>0</v>
      </c>
      <c r="R282" s="14">
        <f t="shared" si="463"/>
        <v>7032.68</v>
      </c>
      <c r="S282" s="14">
        <f t="shared" si="464"/>
        <v>9204</v>
      </c>
      <c r="T282" s="14">
        <f t="shared" si="465"/>
        <v>52967.32</v>
      </c>
    </row>
    <row r="283" spans="1:20" s="16" customFormat="1" ht="24.95" customHeight="1" x14ac:dyDescent="0.25">
      <c r="A283" s="9">
        <v>232</v>
      </c>
      <c r="B283" s="12" t="s">
        <v>303</v>
      </c>
      <c r="C283" s="8" t="s">
        <v>423</v>
      </c>
      <c r="D283" s="9" t="s">
        <v>21</v>
      </c>
      <c r="E283" s="18" t="s">
        <v>145</v>
      </c>
      <c r="F283" s="13">
        <v>44896</v>
      </c>
      <c r="G283" s="13">
        <v>45078</v>
      </c>
      <c r="H283" s="14">
        <v>80000</v>
      </c>
      <c r="I283" s="14">
        <v>7400.87</v>
      </c>
      <c r="J283" s="14">
        <v>0</v>
      </c>
      <c r="K283" s="14">
        <f>H283*2.87%</f>
        <v>2296</v>
      </c>
      <c r="L283" s="14">
        <f>H283*7.1%</f>
        <v>5680</v>
      </c>
      <c r="M283" s="14">
        <v>748.08</v>
      </c>
      <c r="N283" s="14">
        <f>H283*3.04%</f>
        <v>2432</v>
      </c>
      <c r="O283" s="14">
        <f>H283*7.09%</f>
        <v>5672</v>
      </c>
      <c r="P283" s="14">
        <f t="shared" si="462"/>
        <v>16828.080000000002</v>
      </c>
      <c r="Q283" s="14">
        <f t="shared" si="466"/>
        <v>0</v>
      </c>
      <c r="R283" s="14">
        <f t="shared" si="463"/>
        <v>12128.87</v>
      </c>
      <c r="S283" s="14">
        <f t="shared" si="464"/>
        <v>12100.08</v>
      </c>
      <c r="T283" s="14">
        <f t="shared" si="465"/>
        <v>67871.13</v>
      </c>
    </row>
    <row r="284" spans="1:20" s="16" customFormat="1" ht="24.95" customHeight="1" x14ac:dyDescent="0.25">
      <c r="A284" s="9">
        <v>233</v>
      </c>
      <c r="B284" s="12" t="s">
        <v>308</v>
      </c>
      <c r="C284" s="8" t="s">
        <v>423</v>
      </c>
      <c r="D284" s="9" t="s">
        <v>21</v>
      </c>
      <c r="E284" s="18" t="s">
        <v>145</v>
      </c>
      <c r="F284" s="13">
        <v>44866</v>
      </c>
      <c r="G284" s="13">
        <v>45047</v>
      </c>
      <c r="H284" s="14">
        <v>55000</v>
      </c>
      <c r="I284" s="14">
        <v>2559.6799999999998</v>
      </c>
      <c r="J284" s="14">
        <v>0</v>
      </c>
      <c r="K284" s="14">
        <v>1578.5</v>
      </c>
      <c r="L284" s="14">
        <v>3905</v>
      </c>
      <c r="M284" s="36">
        <f t="shared" ref="M284:M285" si="467">H284*1.15%</f>
        <v>632.5</v>
      </c>
      <c r="N284" s="14">
        <v>1672</v>
      </c>
      <c r="O284" s="14">
        <f t="shared" ref="O284:O285" si="468">H284*7.09%</f>
        <v>3899.5</v>
      </c>
      <c r="P284" s="14">
        <f t="shared" si="462"/>
        <v>11687.5</v>
      </c>
      <c r="Q284" s="14">
        <v>20046</v>
      </c>
      <c r="R284" s="14">
        <f t="shared" si="463"/>
        <v>25856.18</v>
      </c>
      <c r="S284" s="14">
        <f t="shared" si="464"/>
        <v>8437</v>
      </c>
      <c r="T284" s="14">
        <f t="shared" si="465"/>
        <v>29143.82</v>
      </c>
    </row>
    <row r="285" spans="1:20" s="16" customFormat="1" ht="24.95" customHeight="1" x14ac:dyDescent="0.25">
      <c r="A285" s="9">
        <v>234</v>
      </c>
      <c r="B285" s="12" t="s">
        <v>309</v>
      </c>
      <c r="C285" s="8" t="s">
        <v>144</v>
      </c>
      <c r="D285" s="9" t="s">
        <v>21</v>
      </c>
      <c r="E285" s="18" t="s">
        <v>146</v>
      </c>
      <c r="F285" s="13">
        <v>44866</v>
      </c>
      <c r="G285" s="13">
        <v>45047</v>
      </c>
      <c r="H285" s="14">
        <v>60000</v>
      </c>
      <c r="I285" s="14">
        <v>3486.68</v>
      </c>
      <c r="J285" s="14">
        <v>0</v>
      </c>
      <c r="K285" s="14">
        <f>H285*2.87%</f>
        <v>1722</v>
      </c>
      <c r="L285" s="14">
        <f>H285*7.1%</f>
        <v>4260</v>
      </c>
      <c r="M285" s="36">
        <f t="shared" si="467"/>
        <v>690</v>
      </c>
      <c r="N285" s="14">
        <f>H285*3.04%</f>
        <v>1824</v>
      </c>
      <c r="O285" s="14">
        <f t="shared" si="468"/>
        <v>4254</v>
      </c>
      <c r="P285" s="14">
        <f t="shared" si="462"/>
        <v>12750</v>
      </c>
      <c r="Q285" s="14">
        <f t="shared" si="466"/>
        <v>0</v>
      </c>
      <c r="R285" s="14">
        <f t="shared" si="463"/>
        <v>7032.68</v>
      </c>
      <c r="S285" s="14">
        <f t="shared" si="464"/>
        <v>9204</v>
      </c>
      <c r="T285" s="14">
        <f t="shared" si="465"/>
        <v>52967.32</v>
      </c>
    </row>
    <row r="286" spans="1:20" s="16" customFormat="1" ht="24.95" customHeight="1" x14ac:dyDescent="0.25">
      <c r="A286" s="9">
        <v>235</v>
      </c>
      <c r="B286" s="12" t="s">
        <v>310</v>
      </c>
      <c r="C286" s="8" t="s">
        <v>423</v>
      </c>
      <c r="D286" s="9" t="s">
        <v>21</v>
      </c>
      <c r="E286" s="18" t="s">
        <v>145</v>
      </c>
      <c r="F286" s="13">
        <v>44866</v>
      </c>
      <c r="G286" s="13">
        <v>45047</v>
      </c>
      <c r="H286" s="14">
        <v>55000</v>
      </c>
      <c r="I286" s="14">
        <v>2559.6799999999998</v>
      </c>
      <c r="J286" s="14">
        <v>0</v>
      </c>
      <c r="K286" s="14">
        <v>1578.5</v>
      </c>
      <c r="L286" s="14">
        <v>3905</v>
      </c>
      <c r="M286" s="36">
        <f t="shared" ref="M286" si="469">H286*1.15%</f>
        <v>632.5</v>
      </c>
      <c r="N286" s="14">
        <v>1672</v>
      </c>
      <c r="O286" s="14">
        <f t="shared" ref="O286" si="470">H286*7.09%</f>
        <v>3899.5</v>
      </c>
      <c r="P286" s="14">
        <f t="shared" si="462"/>
        <v>11687.5</v>
      </c>
      <c r="Q286" s="14">
        <f t="shared" si="466"/>
        <v>0</v>
      </c>
      <c r="R286" s="14">
        <f t="shared" si="463"/>
        <v>5810.18</v>
      </c>
      <c r="S286" s="14">
        <f t="shared" si="464"/>
        <v>8437</v>
      </c>
      <c r="T286" s="14">
        <f t="shared" si="465"/>
        <v>49189.82</v>
      </c>
    </row>
    <row r="287" spans="1:20" s="16" customFormat="1" ht="24.95" customHeight="1" x14ac:dyDescent="0.25">
      <c r="A287" s="9">
        <v>236</v>
      </c>
      <c r="B287" s="12" t="s">
        <v>329</v>
      </c>
      <c r="C287" s="8" t="s">
        <v>144</v>
      </c>
      <c r="D287" s="9" t="s">
        <v>21</v>
      </c>
      <c r="E287" s="18" t="s">
        <v>146</v>
      </c>
      <c r="F287" s="13">
        <v>44896</v>
      </c>
      <c r="G287" s="13">
        <v>45078</v>
      </c>
      <c r="H287" s="14">
        <v>90000</v>
      </c>
      <c r="I287" s="14">
        <v>9753.1200000000008</v>
      </c>
      <c r="J287" s="14">
        <v>0</v>
      </c>
      <c r="K287" s="14">
        <v>2583</v>
      </c>
      <c r="L287" s="14">
        <v>6390</v>
      </c>
      <c r="M287" s="15">
        <v>748.08</v>
      </c>
      <c r="N287" s="14">
        <v>2736</v>
      </c>
      <c r="O287" s="14">
        <v>6381</v>
      </c>
      <c r="P287" s="14">
        <f t="shared" si="462"/>
        <v>18838.080000000002</v>
      </c>
      <c r="Q287" s="14">
        <f>J287</f>
        <v>0</v>
      </c>
      <c r="R287" s="14">
        <f t="shared" si="463"/>
        <v>15072.12</v>
      </c>
      <c r="S287" s="14">
        <f t="shared" si="464"/>
        <v>13519.08</v>
      </c>
      <c r="T287" s="14">
        <f t="shared" si="465"/>
        <v>74927.88</v>
      </c>
    </row>
    <row r="288" spans="1:20" s="16" customFormat="1" ht="24.95" customHeight="1" x14ac:dyDescent="0.25">
      <c r="A288" s="9">
        <v>237</v>
      </c>
      <c r="B288" s="12" t="s">
        <v>342</v>
      </c>
      <c r="C288" s="8" t="s">
        <v>423</v>
      </c>
      <c r="D288" s="9" t="s">
        <v>21</v>
      </c>
      <c r="E288" s="18" t="s">
        <v>145</v>
      </c>
      <c r="F288" s="13">
        <v>44927</v>
      </c>
      <c r="G288" s="13">
        <v>45108</v>
      </c>
      <c r="H288" s="14">
        <v>90000</v>
      </c>
      <c r="I288" s="14">
        <v>9753.1200000000008</v>
      </c>
      <c r="J288" s="14">
        <v>0</v>
      </c>
      <c r="K288" s="14">
        <v>2583</v>
      </c>
      <c r="L288" s="14">
        <v>6390</v>
      </c>
      <c r="M288" s="15">
        <v>748.08</v>
      </c>
      <c r="N288" s="14">
        <v>2736</v>
      </c>
      <c r="O288" s="14">
        <v>6381</v>
      </c>
      <c r="P288" s="14">
        <f t="shared" ref="P288:P291" si="471">K288+L288+M288+N288+O288</f>
        <v>18838.080000000002</v>
      </c>
      <c r="Q288" s="14">
        <f>J288</f>
        <v>0</v>
      </c>
      <c r="R288" s="14">
        <f t="shared" ref="R288:R291" si="472">I288+K288+N288+Q288</f>
        <v>15072.12</v>
      </c>
      <c r="S288" s="14">
        <f t="shared" ref="S288:S291" si="473">L288+M288+O288</f>
        <v>13519.08</v>
      </c>
      <c r="T288" s="14">
        <f t="shared" ref="T288:T291" si="474">H288-R288</f>
        <v>74927.88</v>
      </c>
    </row>
    <row r="289" spans="1:20" s="16" customFormat="1" ht="24.95" customHeight="1" x14ac:dyDescent="0.25">
      <c r="A289" s="9">
        <v>238</v>
      </c>
      <c r="B289" s="12" t="s">
        <v>343</v>
      </c>
      <c r="C289" s="8" t="s">
        <v>423</v>
      </c>
      <c r="D289" s="9" t="s">
        <v>21</v>
      </c>
      <c r="E289" s="18" t="s">
        <v>146</v>
      </c>
      <c r="F289" s="13">
        <v>44958</v>
      </c>
      <c r="G289" s="13">
        <v>45139</v>
      </c>
      <c r="H289" s="14">
        <v>75000</v>
      </c>
      <c r="I289" s="14">
        <v>6309.38</v>
      </c>
      <c r="J289" s="14">
        <v>0</v>
      </c>
      <c r="K289" s="14">
        <f>H289*2.87%</f>
        <v>2152.5</v>
      </c>
      <c r="L289" s="14">
        <f>H289*7.1%</f>
        <v>5325</v>
      </c>
      <c r="M289" s="14">
        <v>748.08</v>
      </c>
      <c r="N289" s="14">
        <f>H289*3.04%</f>
        <v>2280</v>
      </c>
      <c r="O289" s="14">
        <f>H289*7.09%</f>
        <v>5317.5</v>
      </c>
      <c r="P289" s="14">
        <f t="shared" si="471"/>
        <v>15823.08</v>
      </c>
      <c r="Q289" s="14">
        <f t="shared" ref="Q289:Q290" si="475">J289</f>
        <v>0</v>
      </c>
      <c r="R289" s="14">
        <f t="shared" si="472"/>
        <v>10741.88</v>
      </c>
      <c r="S289" s="14">
        <f t="shared" si="473"/>
        <v>11390.58</v>
      </c>
      <c r="T289" s="14">
        <f t="shared" si="474"/>
        <v>64258.12</v>
      </c>
    </row>
    <row r="290" spans="1:20" s="16" customFormat="1" ht="24.95" customHeight="1" x14ac:dyDescent="0.25">
      <c r="A290" s="9">
        <v>239</v>
      </c>
      <c r="B290" s="12" t="s">
        <v>358</v>
      </c>
      <c r="C290" s="8" t="s">
        <v>423</v>
      </c>
      <c r="D290" s="9" t="s">
        <v>21</v>
      </c>
      <c r="E290" s="18" t="s">
        <v>146</v>
      </c>
      <c r="F290" s="13">
        <v>44958</v>
      </c>
      <c r="G290" s="13">
        <v>45139</v>
      </c>
      <c r="H290" s="14">
        <v>65000</v>
      </c>
      <c r="I290" s="14">
        <v>4427.58</v>
      </c>
      <c r="J290" s="14">
        <v>0</v>
      </c>
      <c r="K290" s="14">
        <v>1865.5</v>
      </c>
      <c r="L290" s="14">
        <v>4615</v>
      </c>
      <c r="M290" s="14">
        <f t="shared" ref="M290:M291" si="476">H290*1.15%</f>
        <v>747.5</v>
      </c>
      <c r="N290" s="14">
        <v>1976</v>
      </c>
      <c r="O290" s="14">
        <f t="shared" ref="O290:O291" si="477">H290*7.09%</f>
        <v>4608.5</v>
      </c>
      <c r="P290" s="14">
        <f t="shared" si="471"/>
        <v>13812.5</v>
      </c>
      <c r="Q290" s="14">
        <f t="shared" si="475"/>
        <v>0</v>
      </c>
      <c r="R290" s="14">
        <f t="shared" si="472"/>
        <v>8269.08</v>
      </c>
      <c r="S290" s="14">
        <f t="shared" si="473"/>
        <v>9971</v>
      </c>
      <c r="T290" s="14">
        <f t="shared" si="474"/>
        <v>56730.92</v>
      </c>
    </row>
    <row r="291" spans="1:20" s="16" customFormat="1" ht="24.95" customHeight="1" x14ac:dyDescent="0.25">
      <c r="A291" s="9">
        <v>240</v>
      </c>
      <c r="B291" s="12" t="s">
        <v>380</v>
      </c>
      <c r="C291" s="8" t="s">
        <v>424</v>
      </c>
      <c r="D291" s="9" t="s">
        <v>21</v>
      </c>
      <c r="E291" s="18" t="s">
        <v>146</v>
      </c>
      <c r="F291" s="13">
        <v>44824</v>
      </c>
      <c r="G291" s="13">
        <v>45005</v>
      </c>
      <c r="H291" s="14">
        <v>45000</v>
      </c>
      <c r="I291" s="14">
        <v>1148.33</v>
      </c>
      <c r="J291" s="14">
        <v>0</v>
      </c>
      <c r="K291" s="14">
        <v>1291.5</v>
      </c>
      <c r="L291" s="14">
        <v>3195</v>
      </c>
      <c r="M291" s="36">
        <f t="shared" si="476"/>
        <v>517.5</v>
      </c>
      <c r="N291" s="14">
        <v>1368</v>
      </c>
      <c r="O291" s="14">
        <f t="shared" si="477"/>
        <v>3190.5</v>
      </c>
      <c r="P291" s="14">
        <f t="shared" si="471"/>
        <v>9562.5</v>
      </c>
      <c r="Q291" s="14">
        <v>0</v>
      </c>
      <c r="R291" s="14">
        <f t="shared" si="472"/>
        <v>3807.83</v>
      </c>
      <c r="S291" s="14">
        <f t="shared" si="473"/>
        <v>6903</v>
      </c>
      <c r="T291" s="14">
        <f t="shared" si="474"/>
        <v>41192.17</v>
      </c>
    </row>
    <row r="292" spans="1:20" s="16" customFormat="1" ht="24.95" customHeight="1" x14ac:dyDescent="0.25">
      <c r="A292" s="9">
        <v>241</v>
      </c>
      <c r="B292" s="12" t="s">
        <v>388</v>
      </c>
      <c r="C292" s="8" t="s">
        <v>424</v>
      </c>
      <c r="D292" s="9" t="s">
        <v>21</v>
      </c>
      <c r="E292" s="18" t="s">
        <v>146</v>
      </c>
      <c r="F292" s="13">
        <v>44812</v>
      </c>
      <c r="G292" s="13">
        <v>44993</v>
      </c>
      <c r="H292" s="14">
        <v>45000</v>
      </c>
      <c r="I292" s="14">
        <v>1148.33</v>
      </c>
      <c r="J292" s="14">
        <v>0</v>
      </c>
      <c r="K292" s="14">
        <v>1291.5</v>
      </c>
      <c r="L292" s="14">
        <v>3195</v>
      </c>
      <c r="M292" s="36">
        <f t="shared" ref="M292" si="478">H292*1.15%</f>
        <v>517.5</v>
      </c>
      <c r="N292" s="14">
        <v>1368</v>
      </c>
      <c r="O292" s="14">
        <f t="shared" ref="O292" si="479">H292*7.09%</f>
        <v>3190.5</v>
      </c>
      <c r="P292" s="14">
        <f t="shared" ref="P292" si="480">K292+L292+M292+N292+O292</f>
        <v>9562.5</v>
      </c>
      <c r="Q292" s="14">
        <v>0</v>
      </c>
      <c r="R292" s="14">
        <f t="shared" ref="R292" si="481">I292+K292+N292+Q292</f>
        <v>3807.83</v>
      </c>
      <c r="S292" s="14">
        <f t="shared" ref="S292" si="482">L292+M292+O292</f>
        <v>6903</v>
      </c>
      <c r="T292" s="14">
        <f t="shared" ref="T292" si="483">H292-R292</f>
        <v>41192.17</v>
      </c>
    </row>
    <row r="293" spans="1:20" s="16" customFormat="1" ht="24.95" customHeight="1" x14ac:dyDescent="0.25">
      <c r="A293" s="9">
        <v>242</v>
      </c>
      <c r="B293" s="12" t="s">
        <v>389</v>
      </c>
      <c r="C293" s="8" t="s">
        <v>424</v>
      </c>
      <c r="D293" s="9" t="s">
        <v>21</v>
      </c>
      <c r="E293" s="18" t="s">
        <v>146</v>
      </c>
      <c r="F293" s="13">
        <v>44824</v>
      </c>
      <c r="G293" s="13">
        <v>45005</v>
      </c>
      <c r="H293" s="14">
        <v>45000</v>
      </c>
      <c r="I293" s="14">
        <v>1148.33</v>
      </c>
      <c r="J293" s="14">
        <v>0</v>
      </c>
      <c r="K293" s="14">
        <v>1291.5</v>
      </c>
      <c r="L293" s="14">
        <v>3195</v>
      </c>
      <c r="M293" s="36">
        <f t="shared" ref="M293" si="484">H293*1.15%</f>
        <v>517.5</v>
      </c>
      <c r="N293" s="14">
        <v>1368</v>
      </c>
      <c r="O293" s="14">
        <f t="shared" ref="O293" si="485">H293*7.09%</f>
        <v>3190.5</v>
      </c>
      <c r="P293" s="14">
        <f t="shared" ref="P293" si="486">K293+L293+M293+N293+O293</f>
        <v>9562.5</v>
      </c>
      <c r="Q293" s="14">
        <v>0</v>
      </c>
      <c r="R293" s="14">
        <f t="shared" ref="R293" si="487">I293+K293+N293+Q293</f>
        <v>3807.83</v>
      </c>
      <c r="S293" s="14">
        <f t="shared" ref="S293" si="488">L293+M293+O293</f>
        <v>6903</v>
      </c>
      <c r="T293" s="14">
        <f t="shared" ref="T293" si="489">H293-R293</f>
        <v>41192.17</v>
      </c>
    </row>
    <row r="294" spans="1:20" s="16" customFormat="1" ht="24.95" customHeight="1" x14ac:dyDescent="0.25">
      <c r="A294" s="9">
        <v>243</v>
      </c>
      <c r="B294" s="12" t="s">
        <v>402</v>
      </c>
      <c r="C294" s="8" t="s">
        <v>424</v>
      </c>
      <c r="D294" s="9" t="s">
        <v>21</v>
      </c>
      <c r="E294" s="18" t="s">
        <v>145</v>
      </c>
      <c r="F294" s="13">
        <v>44812</v>
      </c>
      <c r="G294" s="13">
        <v>44993</v>
      </c>
      <c r="H294" s="14">
        <v>45000</v>
      </c>
      <c r="I294" s="14">
        <v>1148.33</v>
      </c>
      <c r="J294" s="14">
        <v>0</v>
      </c>
      <c r="K294" s="14">
        <v>1291.5</v>
      </c>
      <c r="L294" s="14">
        <v>3195</v>
      </c>
      <c r="M294" s="36">
        <f t="shared" ref="M294:M295" si="490">H294*1.15%</f>
        <v>517.5</v>
      </c>
      <c r="N294" s="14">
        <v>1368</v>
      </c>
      <c r="O294" s="14">
        <f t="shared" ref="O294:O295" si="491">H294*7.09%</f>
        <v>3190.5</v>
      </c>
      <c r="P294" s="14">
        <f t="shared" ref="P294:P295" si="492">K294+L294+M294+N294+O294</f>
        <v>9562.5</v>
      </c>
      <c r="Q294" s="14">
        <v>0</v>
      </c>
      <c r="R294" s="14">
        <f t="shared" ref="R294:R295" si="493">I294+K294+N294+Q294</f>
        <v>3807.83</v>
      </c>
      <c r="S294" s="14">
        <f t="shared" ref="S294:S295" si="494">L294+M294+O294</f>
        <v>6903</v>
      </c>
      <c r="T294" s="14">
        <f t="shared" ref="T294:T295" si="495">H294-R294</f>
        <v>41192.17</v>
      </c>
    </row>
    <row r="295" spans="1:20" s="16" customFormat="1" ht="24.95" customHeight="1" x14ac:dyDescent="0.25">
      <c r="A295" s="9">
        <v>244</v>
      </c>
      <c r="B295" s="12" t="s">
        <v>403</v>
      </c>
      <c r="C295" s="8" t="s">
        <v>423</v>
      </c>
      <c r="D295" s="9" t="s">
        <v>21</v>
      </c>
      <c r="E295" s="18" t="s">
        <v>146</v>
      </c>
      <c r="F295" s="13">
        <v>44824</v>
      </c>
      <c r="G295" s="13">
        <v>45005</v>
      </c>
      <c r="H295" s="14">
        <v>60000</v>
      </c>
      <c r="I295" s="14">
        <v>3486.68</v>
      </c>
      <c r="J295" s="14">
        <v>0</v>
      </c>
      <c r="K295" s="14">
        <f>H295*2.87%</f>
        <v>1722</v>
      </c>
      <c r="L295" s="14">
        <f>H295*7.1%</f>
        <v>4260</v>
      </c>
      <c r="M295" s="36">
        <f t="shared" si="490"/>
        <v>690</v>
      </c>
      <c r="N295" s="14">
        <f>H295*3.04%</f>
        <v>1824</v>
      </c>
      <c r="O295" s="14">
        <f t="shared" si="491"/>
        <v>4254</v>
      </c>
      <c r="P295" s="14">
        <f t="shared" si="492"/>
        <v>12750</v>
      </c>
      <c r="Q295" s="14">
        <f t="shared" ref="Q295" si="496">J295</f>
        <v>0</v>
      </c>
      <c r="R295" s="14">
        <f t="shared" si="493"/>
        <v>7032.68</v>
      </c>
      <c r="S295" s="14">
        <f t="shared" si="494"/>
        <v>9204</v>
      </c>
      <c r="T295" s="14">
        <f t="shared" si="495"/>
        <v>52967.32</v>
      </c>
    </row>
    <row r="296" spans="1:20" s="16" customFormat="1" ht="24.95" customHeight="1" x14ac:dyDescent="0.25">
      <c r="A296" s="9">
        <v>245</v>
      </c>
      <c r="B296" s="40" t="s">
        <v>437</v>
      </c>
      <c r="C296" s="41" t="s">
        <v>144</v>
      </c>
      <c r="D296" s="9" t="s">
        <v>21</v>
      </c>
      <c r="E296" s="18" t="s">
        <v>145</v>
      </c>
      <c r="F296" s="13">
        <v>44866</v>
      </c>
      <c r="G296" s="13">
        <v>45047</v>
      </c>
      <c r="H296" s="14">
        <v>60000</v>
      </c>
      <c r="I296" s="14">
        <v>3486.68</v>
      </c>
      <c r="J296" s="14">
        <v>0</v>
      </c>
      <c r="K296" s="14">
        <f>H296*2.87%</f>
        <v>1722</v>
      </c>
      <c r="L296" s="14">
        <f>H296*7.1%</f>
        <v>4260</v>
      </c>
      <c r="M296" s="36">
        <f t="shared" ref="M296" si="497">H296*1.15%</f>
        <v>690</v>
      </c>
      <c r="N296" s="14">
        <f>H296*3.04%</f>
        <v>1824</v>
      </c>
      <c r="O296" s="14">
        <f t="shared" ref="O296" si="498">H296*7.09%</f>
        <v>4254</v>
      </c>
      <c r="P296" s="14">
        <f t="shared" ref="P296" si="499">K296+L296+M296+N296+O296</f>
        <v>12750</v>
      </c>
      <c r="Q296" s="14">
        <f t="shared" ref="Q296" si="500">J296</f>
        <v>0</v>
      </c>
      <c r="R296" s="14">
        <f t="shared" ref="R296" si="501">I296+K296+N296+Q296</f>
        <v>7032.68</v>
      </c>
      <c r="S296" s="14">
        <f t="shared" ref="S296" si="502">L296+M296+O296</f>
        <v>9204</v>
      </c>
      <c r="T296" s="14">
        <f t="shared" ref="T296" si="503">H296-R296</f>
        <v>52967.32</v>
      </c>
    </row>
    <row r="297" spans="1:20" s="16" customFormat="1" ht="24.95" customHeight="1" x14ac:dyDescent="0.25">
      <c r="A297" s="9">
        <v>246</v>
      </c>
      <c r="B297" s="40" t="s">
        <v>438</v>
      </c>
      <c r="C297" s="41" t="s">
        <v>144</v>
      </c>
      <c r="D297" s="9" t="s">
        <v>21</v>
      </c>
      <c r="E297" s="18" t="s">
        <v>145</v>
      </c>
      <c r="F297" s="13">
        <v>44866</v>
      </c>
      <c r="G297" s="13">
        <v>45047</v>
      </c>
      <c r="H297" s="14">
        <v>90000</v>
      </c>
      <c r="I297" s="14">
        <v>9753.1200000000008</v>
      </c>
      <c r="J297" s="14">
        <v>0</v>
      </c>
      <c r="K297" s="14">
        <f>H297*2.87%</f>
        <v>2583</v>
      </c>
      <c r="L297" s="14">
        <f>H297*7.1%</f>
        <v>6390</v>
      </c>
      <c r="M297" s="15">
        <v>748.08</v>
      </c>
      <c r="N297" s="14">
        <f>H297*3.04%</f>
        <v>2736</v>
      </c>
      <c r="O297" s="14">
        <f>H297*7.09%</f>
        <v>6381</v>
      </c>
      <c r="P297" s="14">
        <f>K297+L297+M297+N297+O297</f>
        <v>18838.080000000002</v>
      </c>
      <c r="Q297" s="14">
        <f>J297</f>
        <v>0</v>
      </c>
      <c r="R297" s="14">
        <f>I297+K297+N297+Q297</f>
        <v>15072.12</v>
      </c>
      <c r="S297" s="14">
        <f>L297+M297+O297</f>
        <v>13519.08</v>
      </c>
      <c r="T297" s="14">
        <f>H297-R297</f>
        <v>74927.88</v>
      </c>
    </row>
    <row r="298" spans="1:20" s="16" customFormat="1" ht="24.95" customHeight="1" x14ac:dyDescent="0.25">
      <c r="A298" s="9">
        <v>247</v>
      </c>
      <c r="B298" s="40" t="s">
        <v>473</v>
      </c>
      <c r="C298" s="41" t="s">
        <v>474</v>
      </c>
      <c r="D298" s="9" t="s">
        <v>21</v>
      </c>
      <c r="E298" s="18" t="s">
        <v>146</v>
      </c>
      <c r="F298" s="13">
        <v>44915</v>
      </c>
      <c r="G298" s="13">
        <v>45097</v>
      </c>
      <c r="H298" s="14">
        <v>55000</v>
      </c>
      <c r="I298" s="14">
        <v>2559.6799999999998</v>
      </c>
      <c r="J298" s="14">
        <v>0</v>
      </c>
      <c r="K298" s="14">
        <v>1578.5</v>
      </c>
      <c r="L298" s="14">
        <v>3905</v>
      </c>
      <c r="M298" s="15">
        <f t="shared" ref="M298" si="504">H298*1.15%</f>
        <v>632.5</v>
      </c>
      <c r="N298" s="14">
        <v>1672</v>
      </c>
      <c r="O298" s="14">
        <f t="shared" ref="O298" si="505">H298*7.09%</f>
        <v>3899.5</v>
      </c>
      <c r="P298" s="14">
        <f t="shared" ref="P298" si="506">K298+L298+M298+N298+O298</f>
        <v>11687.5</v>
      </c>
      <c r="Q298" s="14">
        <f t="shared" ref="Q298" si="507">J298</f>
        <v>0</v>
      </c>
      <c r="R298" s="14">
        <f t="shared" ref="R298" si="508">I298+K298+N298+Q298</f>
        <v>5810.18</v>
      </c>
      <c r="S298" s="14">
        <f t="shared" ref="S298" si="509">L298+M298+O298</f>
        <v>8437</v>
      </c>
      <c r="T298" s="14">
        <f t="shared" ref="T298" si="510">H298-R298</f>
        <v>49189.82</v>
      </c>
    </row>
    <row r="299" spans="1:20" s="16" customFormat="1" ht="24.95" customHeight="1" x14ac:dyDescent="0.25">
      <c r="A299" s="9">
        <v>248</v>
      </c>
      <c r="B299" s="40" t="s">
        <v>475</v>
      </c>
      <c r="C299" s="41" t="s">
        <v>474</v>
      </c>
      <c r="D299" s="9" t="s">
        <v>21</v>
      </c>
      <c r="E299" s="18" t="s">
        <v>146</v>
      </c>
      <c r="F299" s="13">
        <v>44908</v>
      </c>
      <c r="G299" s="13">
        <v>45090</v>
      </c>
      <c r="H299" s="14">
        <v>55000</v>
      </c>
      <c r="I299" s="14">
        <v>2559.6799999999998</v>
      </c>
      <c r="J299" s="14">
        <v>0</v>
      </c>
      <c r="K299" s="14">
        <v>1578.5</v>
      </c>
      <c r="L299" s="14">
        <v>3905</v>
      </c>
      <c r="M299" s="15">
        <f t="shared" ref="M299" si="511">H299*1.15%</f>
        <v>632.5</v>
      </c>
      <c r="N299" s="14">
        <v>1672</v>
      </c>
      <c r="O299" s="14">
        <f t="shared" ref="O299" si="512">H299*7.09%</f>
        <v>3899.5</v>
      </c>
      <c r="P299" s="14">
        <f t="shared" ref="P299:P301" si="513">K299+L299+M299+N299+O299</f>
        <v>11687.5</v>
      </c>
      <c r="Q299" s="14">
        <f t="shared" ref="Q299" si="514">J299</f>
        <v>0</v>
      </c>
      <c r="R299" s="14">
        <f t="shared" ref="R299:R301" si="515">I299+K299+N299+Q299</f>
        <v>5810.18</v>
      </c>
      <c r="S299" s="14">
        <f t="shared" ref="S299:S301" si="516">L299+M299+O299</f>
        <v>8437</v>
      </c>
      <c r="T299" s="14">
        <f t="shared" ref="T299:T301" si="517">H299-R299</f>
        <v>49189.82</v>
      </c>
    </row>
    <row r="300" spans="1:20" s="16" customFormat="1" ht="24.95" customHeight="1" x14ac:dyDescent="0.25">
      <c r="A300" s="9">
        <v>249</v>
      </c>
      <c r="B300" s="40" t="s">
        <v>477</v>
      </c>
      <c r="C300" s="41" t="s">
        <v>144</v>
      </c>
      <c r="D300" s="9" t="s">
        <v>21</v>
      </c>
      <c r="E300" s="18" t="s">
        <v>146</v>
      </c>
      <c r="F300" s="13">
        <v>44907</v>
      </c>
      <c r="G300" s="13">
        <v>45089</v>
      </c>
      <c r="H300" s="14">
        <v>75000</v>
      </c>
      <c r="I300" s="14">
        <v>6309.38</v>
      </c>
      <c r="J300" s="14">
        <v>0</v>
      </c>
      <c r="K300" s="14">
        <f>H300*2.87%</f>
        <v>2152.5</v>
      </c>
      <c r="L300" s="14">
        <f>H300*7.1%</f>
        <v>5325</v>
      </c>
      <c r="M300" s="15">
        <v>748.08</v>
      </c>
      <c r="N300" s="14">
        <f>H300*3.04%</f>
        <v>2280</v>
      </c>
      <c r="O300" s="14">
        <f>H300*7.09%</f>
        <v>5317.5</v>
      </c>
      <c r="P300" s="14">
        <f t="shared" si="513"/>
        <v>15823.08</v>
      </c>
      <c r="Q300" s="14">
        <v>13422.43</v>
      </c>
      <c r="R300" s="14">
        <f t="shared" si="515"/>
        <v>24164.31</v>
      </c>
      <c r="S300" s="14">
        <f t="shared" si="516"/>
        <v>11390.58</v>
      </c>
      <c r="T300" s="14">
        <f t="shared" si="517"/>
        <v>50835.69</v>
      </c>
    </row>
    <row r="301" spans="1:20" s="16" customFormat="1" ht="24.95" customHeight="1" x14ac:dyDescent="0.25">
      <c r="A301" s="9">
        <v>250</v>
      </c>
      <c r="B301" s="12" t="s">
        <v>503</v>
      </c>
      <c r="C301" s="8" t="s">
        <v>144</v>
      </c>
      <c r="D301" s="9" t="s">
        <v>21</v>
      </c>
      <c r="E301" s="18" t="s">
        <v>145</v>
      </c>
      <c r="F301" s="13">
        <v>44927</v>
      </c>
      <c r="G301" s="13">
        <v>45108</v>
      </c>
      <c r="H301" s="14">
        <v>80000</v>
      </c>
      <c r="I301" s="14">
        <v>7400.87</v>
      </c>
      <c r="J301" s="14">
        <v>0</v>
      </c>
      <c r="K301" s="14">
        <f>H301*2.87%</f>
        <v>2296</v>
      </c>
      <c r="L301" s="14">
        <f>H301*7.1%</f>
        <v>5680</v>
      </c>
      <c r="M301" s="14">
        <v>748.08</v>
      </c>
      <c r="N301" s="14">
        <f>H301*3.04%</f>
        <v>2432</v>
      </c>
      <c r="O301" s="14">
        <f>H301*7.09%</f>
        <v>5672</v>
      </c>
      <c r="P301" s="14">
        <f t="shared" si="513"/>
        <v>16828.080000000002</v>
      </c>
      <c r="Q301" s="14">
        <f t="shared" ref="Q301" si="518">J301</f>
        <v>0</v>
      </c>
      <c r="R301" s="14">
        <f t="shared" si="515"/>
        <v>12128.87</v>
      </c>
      <c r="S301" s="14">
        <f t="shared" si="516"/>
        <v>12100.08</v>
      </c>
      <c r="T301" s="14">
        <f t="shared" si="517"/>
        <v>67871.13</v>
      </c>
    </row>
    <row r="302" spans="1:20" s="16" customFormat="1" ht="24.95" customHeight="1" x14ac:dyDescent="0.25">
      <c r="A302" s="9">
        <v>251</v>
      </c>
      <c r="B302" s="12" t="s">
        <v>504</v>
      </c>
      <c r="C302" s="8" t="s">
        <v>144</v>
      </c>
      <c r="D302" s="9" t="s">
        <v>21</v>
      </c>
      <c r="E302" s="18" t="s">
        <v>145</v>
      </c>
      <c r="F302" s="13">
        <v>44927</v>
      </c>
      <c r="G302" s="13">
        <v>45108</v>
      </c>
      <c r="H302" s="14">
        <v>80000</v>
      </c>
      <c r="I302" s="14">
        <v>7400.87</v>
      </c>
      <c r="J302" s="14">
        <v>0</v>
      </c>
      <c r="K302" s="14">
        <f>H302*2.87%</f>
        <v>2296</v>
      </c>
      <c r="L302" s="14">
        <f>H302*7.1%</f>
        <v>5680</v>
      </c>
      <c r="M302" s="14">
        <v>748.08</v>
      </c>
      <c r="N302" s="14">
        <f>H302*3.04%</f>
        <v>2432</v>
      </c>
      <c r="O302" s="14">
        <f>H302*7.09%</f>
        <v>5672</v>
      </c>
      <c r="P302" s="14">
        <f t="shared" ref="P302:P303" si="519">K302+L302+M302+N302+O302</f>
        <v>16828.080000000002</v>
      </c>
      <c r="Q302" s="14">
        <f t="shared" ref="Q302" si="520">J302</f>
        <v>0</v>
      </c>
      <c r="R302" s="14">
        <f t="shared" ref="R302:R303" si="521">I302+K302+N302+Q302</f>
        <v>12128.87</v>
      </c>
      <c r="S302" s="14">
        <f t="shared" ref="S302:S303" si="522">L302+M302+O302</f>
        <v>12100.08</v>
      </c>
      <c r="T302" s="14">
        <f t="shared" ref="T302:T303" si="523">H302-R302</f>
        <v>67871.13</v>
      </c>
    </row>
    <row r="303" spans="1:20" s="16" customFormat="1" ht="24.95" customHeight="1" x14ac:dyDescent="0.25">
      <c r="A303" s="9">
        <v>252</v>
      </c>
      <c r="B303" s="12" t="s">
        <v>509</v>
      </c>
      <c r="C303" s="8" t="s">
        <v>474</v>
      </c>
      <c r="D303" s="9" t="s">
        <v>21</v>
      </c>
      <c r="E303" s="18" t="s">
        <v>145</v>
      </c>
      <c r="F303" s="13">
        <v>44958</v>
      </c>
      <c r="G303" s="13">
        <v>45139</v>
      </c>
      <c r="H303" s="14">
        <v>75000</v>
      </c>
      <c r="I303" s="14">
        <v>6309.38</v>
      </c>
      <c r="J303" s="14">
        <v>0</v>
      </c>
      <c r="K303" s="14">
        <f>H303*2.87%</f>
        <v>2152.5</v>
      </c>
      <c r="L303" s="14">
        <f>H303*7.1%</f>
        <v>5325</v>
      </c>
      <c r="M303" s="14">
        <v>748.08</v>
      </c>
      <c r="N303" s="14">
        <f>H303*3.04%</f>
        <v>2280</v>
      </c>
      <c r="O303" s="14">
        <f>H303*7.09%</f>
        <v>5317.5</v>
      </c>
      <c r="P303" s="14">
        <f t="shared" si="519"/>
        <v>15823.08</v>
      </c>
      <c r="Q303" s="14">
        <v>0</v>
      </c>
      <c r="R303" s="14">
        <f t="shared" si="521"/>
        <v>10741.88</v>
      </c>
      <c r="S303" s="14">
        <f t="shared" si="522"/>
        <v>11390.58</v>
      </c>
      <c r="T303" s="14">
        <f t="shared" si="523"/>
        <v>64258.12</v>
      </c>
    </row>
    <row r="304" spans="1:20" s="16" customFormat="1" ht="24.95" customHeight="1" x14ac:dyDescent="0.25">
      <c r="A304" s="9">
        <v>253</v>
      </c>
      <c r="B304" s="12" t="s">
        <v>70</v>
      </c>
      <c r="C304" s="8" t="s">
        <v>71</v>
      </c>
      <c r="D304" s="9" t="s">
        <v>21</v>
      </c>
      <c r="E304" s="18" t="s">
        <v>146</v>
      </c>
      <c r="F304" s="13">
        <v>44835</v>
      </c>
      <c r="G304" s="13">
        <v>45017</v>
      </c>
      <c r="H304" s="14">
        <v>45000</v>
      </c>
      <c r="I304" s="14">
        <v>1148.33</v>
      </c>
      <c r="J304" s="14">
        <v>0</v>
      </c>
      <c r="K304" s="14">
        <v>1291.5</v>
      </c>
      <c r="L304" s="14">
        <v>3195</v>
      </c>
      <c r="M304" s="36">
        <f t="shared" si="460"/>
        <v>517.5</v>
      </c>
      <c r="N304" s="14">
        <v>1368</v>
      </c>
      <c r="O304" s="14">
        <f t="shared" si="461"/>
        <v>3190.5</v>
      </c>
      <c r="P304" s="14">
        <f t="shared" si="462"/>
        <v>9562.5</v>
      </c>
      <c r="Q304" s="14">
        <f t="shared" si="466"/>
        <v>0</v>
      </c>
      <c r="R304" s="14">
        <f t="shared" si="463"/>
        <v>3807.83</v>
      </c>
      <c r="S304" s="14">
        <f t="shared" si="464"/>
        <v>6903</v>
      </c>
      <c r="T304" s="14">
        <f t="shared" si="465"/>
        <v>41192.17</v>
      </c>
    </row>
    <row r="305" spans="1:20" s="59" customFormat="1" ht="24.95" customHeight="1" x14ac:dyDescent="0.3">
      <c r="A305" s="38" t="s">
        <v>365</v>
      </c>
      <c r="B305" s="10"/>
      <c r="C305" s="10"/>
      <c r="D305" s="10"/>
      <c r="E305" s="10"/>
      <c r="F305" s="23"/>
      <c r="G305" s="23"/>
      <c r="H305" s="10"/>
      <c r="I305" s="10"/>
      <c r="J305" s="10"/>
      <c r="K305" s="10"/>
      <c r="L305" s="10"/>
      <c r="M305" s="33"/>
      <c r="N305" s="10"/>
      <c r="O305" s="10"/>
      <c r="P305" s="10"/>
      <c r="Q305" s="10"/>
      <c r="R305" s="10"/>
      <c r="S305" s="10"/>
      <c r="T305" s="10"/>
    </row>
    <row r="306" spans="1:20" s="11" customFormat="1" ht="24.95" customHeight="1" x14ac:dyDescent="0.25">
      <c r="A306" s="9">
        <v>254</v>
      </c>
      <c r="B306" s="12" t="s">
        <v>270</v>
      </c>
      <c r="C306" s="8" t="s">
        <v>28</v>
      </c>
      <c r="D306" s="9" t="s">
        <v>21</v>
      </c>
      <c r="E306" s="18" t="s">
        <v>145</v>
      </c>
      <c r="F306" s="13">
        <v>44981</v>
      </c>
      <c r="G306" s="13">
        <v>45162</v>
      </c>
      <c r="H306" s="14">
        <v>110000</v>
      </c>
      <c r="I306" s="14">
        <v>14457.62</v>
      </c>
      <c r="J306" s="14">
        <v>0</v>
      </c>
      <c r="K306" s="14">
        <v>3157</v>
      </c>
      <c r="L306" s="14">
        <v>7810</v>
      </c>
      <c r="M306" s="15">
        <v>748.08</v>
      </c>
      <c r="N306" s="14">
        <v>3344</v>
      </c>
      <c r="O306" s="14">
        <v>7799</v>
      </c>
      <c r="P306" s="14">
        <f>K306+L306+M306+N306+O306</f>
        <v>22858.080000000002</v>
      </c>
      <c r="Q306" s="14">
        <v>9946</v>
      </c>
      <c r="R306" s="14">
        <f>I306+K306+N306+Q306</f>
        <v>30904.62</v>
      </c>
      <c r="S306" s="14">
        <f>L306+M306+O306</f>
        <v>16357.08</v>
      </c>
      <c r="T306" s="14">
        <f>H306-R306</f>
        <v>79095.38</v>
      </c>
    </row>
    <row r="307" spans="1:20" s="11" customFormat="1" ht="24.95" customHeight="1" x14ac:dyDescent="0.25">
      <c r="A307" s="9">
        <v>255</v>
      </c>
      <c r="B307" s="12" t="s">
        <v>493</v>
      </c>
      <c r="C307" s="8" t="s">
        <v>494</v>
      </c>
      <c r="D307" s="9" t="s">
        <v>21</v>
      </c>
      <c r="E307" s="18" t="s">
        <v>145</v>
      </c>
      <c r="F307" s="13">
        <v>44927</v>
      </c>
      <c r="G307" s="13">
        <v>45108</v>
      </c>
      <c r="H307" s="14">
        <v>48000</v>
      </c>
      <c r="I307" s="14">
        <v>1571.73</v>
      </c>
      <c r="J307" s="14">
        <v>0</v>
      </c>
      <c r="K307" s="14">
        <v>1377.6</v>
      </c>
      <c r="L307" s="14">
        <v>3408</v>
      </c>
      <c r="M307" s="14">
        <f t="shared" ref="M307" si="524">H307*1.15%</f>
        <v>552</v>
      </c>
      <c r="N307" s="14">
        <v>1459.2</v>
      </c>
      <c r="O307" s="14">
        <f t="shared" ref="O307" si="525">H307*7.09%</f>
        <v>3403.2</v>
      </c>
      <c r="P307" s="14">
        <f t="shared" ref="P307" si="526">K307+L307+M307+N307+O307</f>
        <v>10200</v>
      </c>
      <c r="Q307" s="14">
        <v>0</v>
      </c>
      <c r="R307" s="14">
        <f t="shared" ref="R307" si="527">I307+K307+N307+Q307</f>
        <v>4408.53</v>
      </c>
      <c r="S307" s="14">
        <f t="shared" ref="S307" si="528">L307+M307+O307</f>
        <v>7363.2</v>
      </c>
      <c r="T307" s="14">
        <f t="shared" ref="T307" si="529">H307-R307</f>
        <v>43591.47</v>
      </c>
    </row>
    <row r="308" spans="1:20" s="16" customFormat="1" ht="24.95" customHeight="1" x14ac:dyDescent="0.25">
      <c r="A308" s="9">
        <v>256</v>
      </c>
      <c r="B308" s="12" t="s">
        <v>89</v>
      </c>
      <c r="C308" s="8" t="s">
        <v>142</v>
      </c>
      <c r="D308" s="9" t="s">
        <v>21</v>
      </c>
      <c r="E308" s="18" t="s">
        <v>145</v>
      </c>
      <c r="F308" s="13">
        <v>44881</v>
      </c>
      <c r="G308" s="13">
        <v>45062</v>
      </c>
      <c r="H308" s="14">
        <v>90000</v>
      </c>
      <c r="I308" s="14">
        <v>9753.1200000000008</v>
      </c>
      <c r="J308" s="14">
        <v>0</v>
      </c>
      <c r="K308" s="14">
        <f>H308*2.87%</f>
        <v>2583</v>
      </c>
      <c r="L308" s="14">
        <f>H308*7.1%</f>
        <v>6390</v>
      </c>
      <c r="M308" s="15">
        <v>748.08</v>
      </c>
      <c r="N308" s="14">
        <f>H308*3.04%</f>
        <v>2736</v>
      </c>
      <c r="O308" s="14">
        <f>H308*7.09%</f>
        <v>6381</v>
      </c>
      <c r="P308" s="14">
        <f>K308+L308+M308+N308+O308</f>
        <v>18838.080000000002</v>
      </c>
      <c r="Q308" s="14">
        <f>J308</f>
        <v>0</v>
      </c>
      <c r="R308" s="14">
        <f>I308+K308+N308+Q308</f>
        <v>15072.12</v>
      </c>
      <c r="S308" s="14">
        <f>L308+M308+O308</f>
        <v>13519.08</v>
      </c>
      <c r="T308" s="14">
        <f>H308-R308</f>
        <v>74927.88</v>
      </c>
    </row>
    <row r="309" spans="1:20" s="60" customFormat="1" ht="24.95" customHeight="1" x14ac:dyDescent="0.3">
      <c r="A309" s="38" t="s">
        <v>425</v>
      </c>
      <c r="B309" s="10"/>
      <c r="C309" s="10"/>
      <c r="D309" s="10"/>
      <c r="E309" s="10"/>
      <c r="F309" s="23"/>
      <c r="G309" s="23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s="16" customFormat="1" ht="24.95" customHeight="1" x14ac:dyDescent="0.25">
      <c r="A310" s="19">
        <v>257</v>
      </c>
      <c r="B310" s="12" t="s">
        <v>257</v>
      </c>
      <c r="C310" s="8" t="s">
        <v>28</v>
      </c>
      <c r="D310" s="9" t="s">
        <v>21</v>
      </c>
      <c r="E310" s="9" t="s">
        <v>146</v>
      </c>
      <c r="F310" s="13">
        <v>44981</v>
      </c>
      <c r="G310" s="13">
        <v>45162</v>
      </c>
      <c r="H310" s="14">
        <v>140000</v>
      </c>
      <c r="I310" s="14">
        <v>21514.37</v>
      </c>
      <c r="J310" s="14">
        <v>0</v>
      </c>
      <c r="K310" s="14">
        <f>H310*2.87%</f>
        <v>4018</v>
      </c>
      <c r="L310" s="14">
        <f>H310*7.1%</f>
        <v>9940</v>
      </c>
      <c r="M310" s="15">
        <v>748.08</v>
      </c>
      <c r="N310" s="14">
        <f>H310*3.04%</f>
        <v>4256</v>
      </c>
      <c r="O310" s="14">
        <f>H310*7.09%</f>
        <v>9926</v>
      </c>
      <c r="P310" s="14">
        <f>K310+L310+M310+N310+O310</f>
        <v>28888.080000000002</v>
      </c>
      <c r="Q310" s="14">
        <v>11646</v>
      </c>
      <c r="R310" s="14">
        <f>I310+K310+N310+Q310</f>
        <v>41434.370000000003</v>
      </c>
      <c r="S310" s="14">
        <f>L310+M310+O310</f>
        <v>20614.080000000002</v>
      </c>
      <c r="T310" s="14">
        <f>H310-R310</f>
        <v>98565.63</v>
      </c>
    </row>
    <row r="311" spans="1:20" s="16" customFormat="1" ht="24.95" customHeight="1" x14ac:dyDescent="0.25">
      <c r="A311" s="19">
        <v>258</v>
      </c>
      <c r="B311" s="12" t="s">
        <v>398</v>
      </c>
      <c r="C311" s="8" t="s">
        <v>399</v>
      </c>
      <c r="D311" s="9" t="s">
        <v>21</v>
      </c>
      <c r="E311" s="9" t="s">
        <v>146</v>
      </c>
      <c r="F311" s="13">
        <v>44812</v>
      </c>
      <c r="G311" s="13">
        <v>44993</v>
      </c>
      <c r="H311" s="14">
        <v>60000</v>
      </c>
      <c r="I311" s="14">
        <v>3486.68</v>
      </c>
      <c r="J311" s="14">
        <v>0</v>
      </c>
      <c r="K311" s="14">
        <f>H311*2.87%</f>
        <v>1722</v>
      </c>
      <c r="L311" s="14">
        <f>H311*7.1%</f>
        <v>4260</v>
      </c>
      <c r="M311" s="15">
        <f t="shared" ref="M311" si="530">H311*1.15%</f>
        <v>690</v>
      </c>
      <c r="N311" s="14">
        <f>H311*3.04%</f>
        <v>1824</v>
      </c>
      <c r="O311" s="14">
        <f t="shared" ref="O311" si="531">H311*7.09%</f>
        <v>4254</v>
      </c>
      <c r="P311" s="14">
        <f t="shared" ref="P311" si="532">K311+L311+M311+N311+O311</f>
        <v>12750</v>
      </c>
      <c r="Q311" s="14">
        <f t="shared" ref="Q311" si="533">J311</f>
        <v>0</v>
      </c>
      <c r="R311" s="14">
        <f t="shared" ref="R311" si="534">I311+K311+N311+Q311</f>
        <v>7032.68</v>
      </c>
      <c r="S311" s="14">
        <f t="shared" ref="S311" si="535">L311+M311+O311</f>
        <v>9204</v>
      </c>
      <c r="T311" s="14">
        <f t="shared" ref="T311" si="536">H311-R311</f>
        <v>52967.32</v>
      </c>
    </row>
    <row r="312" spans="1:20" s="60" customFormat="1" ht="24.95" customHeight="1" x14ac:dyDescent="0.3">
      <c r="A312" s="24" t="s">
        <v>64</v>
      </c>
      <c r="B312" s="10"/>
      <c r="C312" s="10"/>
      <c r="D312" s="10"/>
      <c r="E312" s="10"/>
      <c r="F312" s="23"/>
      <c r="G312" s="23"/>
      <c r="H312" s="10"/>
      <c r="I312" s="10"/>
      <c r="J312" s="10"/>
      <c r="K312" s="10"/>
      <c r="L312" s="10"/>
      <c r="M312" s="33"/>
      <c r="N312" s="10"/>
      <c r="O312" s="10"/>
      <c r="P312" s="10"/>
      <c r="Q312" s="10"/>
      <c r="R312" s="10"/>
      <c r="S312" s="10"/>
      <c r="T312" s="10"/>
    </row>
    <row r="313" spans="1:20" s="16" customFormat="1" ht="24.95" customHeight="1" x14ac:dyDescent="0.25">
      <c r="A313" s="9">
        <v>259</v>
      </c>
      <c r="B313" s="12" t="s">
        <v>65</v>
      </c>
      <c r="C313" s="8" t="s">
        <v>418</v>
      </c>
      <c r="D313" s="9" t="s">
        <v>21</v>
      </c>
      <c r="E313" s="18" t="s">
        <v>146</v>
      </c>
      <c r="F313" s="13">
        <v>44811</v>
      </c>
      <c r="G313" s="13">
        <v>44992</v>
      </c>
      <c r="H313" s="14">
        <v>90000</v>
      </c>
      <c r="I313" s="14">
        <v>0</v>
      </c>
      <c r="J313" s="14">
        <v>0</v>
      </c>
      <c r="K313" s="14">
        <v>2583</v>
      </c>
      <c r="L313" s="14">
        <v>6390</v>
      </c>
      <c r="M313" s="15">
        <v>748.08</v>
      </c>
      <c r="N313" s="14">
        <v>2736</v>
      </c>
      <c r="O313" s="14">
        <v>6381</v>
      </c>
      <c r="P313" s="14">
        <f t="shared" ref="P313:P320" si="537">K313+L313+M313+N313+O313</f>
        <v>18838.080000000002</v>
      </c>
      <c r="Q313" s="14">
        <f t="shared" ref="Q313:Q320" si="538">J313</f>
        <v>0</v>
      </c>
      <c r="R313" s="14">
        <f t="shared" ref="R313:R320" si="539">I313+K313+N313+Q313</f>
        <v>5319</v>
      </c>
      <c r="S313" s="14">
        <f t="shared" ref="S313:S320" si="540">L313+M313+O313</f>
        <v>13519.08</v>
      </c>
      <c r="T313" s="14">
        <f t="shared" ref="T313:T320" si="541">H313-R313</f>
        <v>84681</v>
      </c>
    </row>
    <row r="314" spans="1:20" s="16" customFormat="1" ht="24.95" customHeight="1" x14ac:dyDescent="0.25">
      <c r="A314" s="9">
        <v>260</v>
      </c>
      <c r="B314" s="12" t="s">
        <v>66</v>
      </c>
      <c r="C314" s="8" t="s">
        <v>418</v>
      </c>
      <c r="D314" s="9" t="s">
        <v>21</v>
      </c>
      <c r="E314" s="18" t="s">
        <v>145</v>
      </c>
      <c r="F314" s="13">
        <v>44835</v>
      </c>
      <c r="G314" s="13">
        <v>45017</v>
      </c>
      <c r="H314" s="14">
        <v>60000</v>
      </c>
      <c r="I314" s="14">
        <v>3486.68</v>
      </c>
      <c r="J314" s="14">
        <v>0</v>
      </c>
      <c r="K314" s="14">
        <v>1722</v>
      </c>
      <c r="L314" s="14">
        <v>4260</v>
      </c>
      <c r="M314" s="36">
        <f t="shared" ref="M314:M320" si="542">H314*1.15%</f>
        <v>690</v>
      </c>
      <c r="N314" s="14">
        <v>1824</v>
      </c>
      <c r="O314" s="14">
        <f t="shared" ref="O314:O320" si="543">H314*7.09%</f>
        <v>4254</v>
      </c>
      <c r="P314" s="14">
        <f t="shared" si="537"/>
        <v>12750</v>
      </c>
      <c r="Q314" s="14">
        <f t="shared" si="538"/>
        <v>0</v>
      </c>
      <c r="R314" s="14">
        <f t="shared" si="539"/>
        <v>7032.68</v>
      </c>
      <c r="S314" s="14">
        <f t="shared" si="540"/>
        <v>9204</v>
      </c>
      <c r="T314" s="14">
        <f t="shared" si="541"/>
        <v>52967.32</v>
      </c>
    </row>
    <row r="315" spans="1:20" s="16" customFormat="1" ht="24.95" customHeight="1" x14ac:dyDescent="0.25">
      <c r="A315" s="9">
        <v>261</v>
      </c>
      <c r="B315" s="12" t="s">
        <v>67</v>
      </c>
      <c r="C315" s="8" t="s">
        <v>418</v>
      </c>
      <c r="D315" s="9" t="s">
        <v>21</v>
      </c>
      <c r="E315" s="18" t="s">
        <v>146</v>
      </c>
      <c r="F315" s="13">
        <v>44835</v>
      </c>
      <c r="G315" s="13">
        <v>45017</v>
      </c>
      <c r="H315" s="14">
        <v>60000</v>
      </c>
      <c r="I315" s="14">
        <v>3486.68</v>
      </c>
      <c r="J315" s="14">
        <v>0</v>
      </c>
      <c r="K315" s="14">
        <v>1722</v>
      </c>
      <c r="L315" s="14">
        <v>4260</v>
      </c>
      <c r="M315" s="36">
        <f t="shared" si="542"/>
        <v>690</v>
      </c>
      <c r="N315" s="14">
        <v>1824</v>
      </c>
      <c r="O315" s="14">
        <f t="shared" si="543"/>
        <v>4254</v>
      </c>
      <c r="P315" s="14">
        <f t="shared" si="537"/>
        <v>12750</v>
      </c>
      <c r="Q315" s="14">
        <f t="shared" si="538"/>
        <v>0</v>
      </c>
      <c r="R315" s="14">
        <f t="shared" si="539"/>
        <v>7032.68</v>
      </c>
      <c r="S315" s="14">
        <f t="shared" si="540"/>
        <v>9204</v>
      </c>
      <c r="T315" s="14">
        <f t="shared" si="541"/>
        <v>52967.32</v>
      </c>
    </row>
    <row r="316" spans="1:20" s="16" customFormat="1" ht="24.95" customHeight="1" x14ac:dyDescent="0.25">
      <c r="A316" s="9">
        <v>262</v>
      </c>
      <c r="B316" s="12" t="s">
        <v>385</v>
      </c>
      <c r="C316" s="8" t="s">
        <v>419</v>
      </c>
      <c r="D316" s="9" t="s">
        <v>21</v>
      </c>
      <c r="E316" s="18" t="s">
        <v>146</v>
      </c>
      <c r="F316" s="13">
        <v>44812</v>
      </c>
      <c r="G316" s="13">
        <v>44993</v>
      </c>
      <c r="H316" s="14">
        <v>60000</v>
      </c>
      <c r="I316" s="14">
        <v>3486.68</v>
      </c>
      <c r="J316" s="14">
        <v>0</v>
      </c>
      <c r="K316" s="14">
        <v>1722</v>
      </c>
      <c r="L316" s="14">
        <v>4260</v>
      </c>
      <c r="M316" s="36">
        <f t="shared" ref="M316" si="544">H316*1.15%</f>
        <v>690</v>
      </c>
      <c r="N316" s="14">
        <v>1824</v>
      </c>
      <c r="O316" s="14">
        <f t="shared" ref="O316" si="545">H316*7.09%</f>
        <v>4254</v>
      </c>
      <c r="P316" s="14">
        <f t="shared" si="537"/>
        <v>12750</v>
      </c>
      <c r="Q316" s="14">
        <f t="shared" si="538"/>
        <v>0</v>
      </c>
      <c r="R316" s="14">
        <f t="shared" si="539"/>
        <v>7032.68</v>
      </c>
      <c r="S316" s="14">
        <f t="shared" si="540"/>
        <v>9204</v>
      </c>
      <c r="T316" s="14">
        <f t="shared" si="541"/>
        <v>52967.32</v>
      </c>
    </row>
    <row r="317" spans="1:20" s="16" customFormat="1" ht="24.95" customHeight="1" x14ac:dyDescent="0.25">
      <c r="A317" s="9">
        <v>263</v>
      </c>
      <c r="B317" s="12" t="s">
        <v>472</v>
      </c>
      <c r="C317" s="8" t="s">
        <v>418</v>
      </c>
      <c r="D317" s="9" t="s">
        <v>21</v>
      </c>
      <c r="E317" s="18" t="s">
        <v>146</v>
      </c>
      <c r="F317" s="13">
        <v>44907</v>
      </c>
      <c r="G317" s="13">
        <v>45089</v>
      </c>
      <c r="H317" s="14">
        <v>90000</v>
      </c>
      <c r="I317" s="14">
        <v>9753.1200000000008</v>
      </c>
      <c r="J317" s="14">
        <v>0</v>
      </c>
      <c r="K317" s="14">
        <v>2583</v>
      </c>
      <c r="L317" s="14">
        <v>6390</v>
      </c>
      <c r="M317" s="36">
        <v>748.08</v>
      </c>
      <c r="N317" s="14">
        <v>2736</v>
      </c>
      <c r="O317" s="14">
        <v>6381</v>
      </c>
      <c r="P317" s="14">
        <f t="shared" si="537"/>
        <v>18838.080000000002</v>
      </c>
      <c r="Q317" s="14">
        <f t="shared" si="538"/>
        <v>0</v>
      </c>
      <c r="R317" s="14">
        <f t="shared" si="539"/>
        <v>15072.12</v>
      </c>
      <c r="S317" s="14">
        <f t="shared" si="540"/>
        <v>13519.08</v>
      </c>
      <c r="T317" s="14">
        <f t="shared" si="541"/>
        <v>74927.88</v>
      </c>
    </row>
    <row r="318" spans="1:20" s="16" customFormat="1" ht="24.95" customHeight="1" x14ac:dyDescent="0.25">
      <c r="A318" s="9">
        <v>264</v>
      </c>
      <c r="B318" s="12" t="s">
        <v>481</v>
      </c>
      <c r="C318" s="8" t="s">
        <v>474</v>
      </c>
      <c r="D318" s="9" t="s">
        <v>21</v>
      </c>
      <c r="E318" s="18" t="s">
        <v>145</v>
      </c>
      <c r="F318" s="13">
        <v>44936</v>
      </c>
      <c r="G318" s="13">
        <v>45117</v>
      </c>
      <c r="H318" s="14">
        <v>90000</v>
      </c>
      <c r="I318" s="14">
        <v>9753.1200000000008</v>
      </c>
      <c r="J318" s="14">
        <v>0</v>
      </c>
      <c r="K318" s="14">
        <v>2583</v>
      </c>
      <c r="L318" s="14">
        <v>6390</v>
      </c>
      <c r="M318" s="36">
        <v>748.08</v>
      </c>
      <c r="N318" s="14">
        <v>2736</v>
      </c>
      <c r="O318" s="14">
        <v>6381</v>
      </c>
      <c r="P318" s="14">
        <f t="shared" ref="P318:P319" si="546">K318+L318+M318+N318+O318</f>
        <v>18838.080000000002</v>
      </c>
      <c r="Q318" s="14">
        <f t="shared" si="538"/>
        <v>0</v>
      </c>
      <c r="R318" s="14">
        <f t="shared" ref="R318:R319" si="547">I318+K318+N318+Q318</f>
        <v>15072.12</v>
      </c>
      <c r="S318" s="14">
        <f t="shared" ref="S318:S319" si="548">L318+M318+O318</f>
        <v>13519.08</v>
      </c>
      <c r="T318" s="14">
        <f t="shared" ref="T318:T319" si="549">H318-R318</f>
        <v>74927.88</v>
      </c>
    </row>
    <row r="319" spans="1:20" s="16" customFormat="1" ht="24.95" customHeight="1" x14ac:dyDescent="0.25">
      <c r="A319" s="9">
        <v>265</v>
      </c>
      <c r="B319" s="12" t="s">
        <v>505</v>
      </c>
      <c r="C319" s="8" t="s">
        <v>474</v>
      </c>
      <c r="D319" s="9" t="s">
        <v>21</v>
      </c>
      <c r="E319" s="18" t="s">
        <v>146</v>
      </c>
      <c r="F319" s="13">
        <v>44927</v>
      </c>
      <c r="G319" s="13">
        <v>45108</v>
      </c>
      <c r="H319" s="14">
        <v>55000</v>
      </c>
      <c r="I319" s="14">
        <v>2559.6799999999998</v>
      </c>
      <c r="J319" s="14">
        <v>0</v>
      </c>
      <c r="K319" s="14">
        <v>1578.5</v>
      </c>
      <c r="L319" s="14">
        <v>3905</v>
      </c>
      <c r="M319" s="15">
        <f t="shared" ref="M319" si="550">H319*1.15%</f>
        <v>632.5</v>
      </c>
      <c r="N319" s="14">
        <v>1672</v>
      </c>
      <c r="O319" s="14">
        <f t="shared" ref="O319" si="551">H319*7.09%</f>
        <v>3899.5</v>
      </c>
      <c r="P319" s="14">
        <f t="shared" si="546"/>
        <v>11687.5</v>
      </c>
      <c r="Q319" s="14">
        <f t="shared" si="538"/>
        <v>0</v>
      </c>
      <c r="R319" s="14">
        <f t="shared" si="547"/>
        <v>5810.18</v>
      </c>
      <c r="S319" s="14">
        <f t="shared" si="548"/>
        <v>8437</v>
      </c>
      <c r="T319" s="14">
        <f t="shared" si="549"/>
        <v>49189.82</v>
      </c>
    </row>
    <row r="320" spans="1:20" s="16" customFormat="1" ht="24.95" customHeight="1" x14ac:dyDescent="0.25">
      <c r="A320" s="9">
        <v>266</v>
      </c>
      <c r="B320" s="12" t="s">
        <v>174</v>
      </c>
      <c r="C320" s="8" t="s">
        <v>418</v>
      </c>
      <c r="D320" s="9" t="s">
        <v>21</v>
      </c>
      <c r="E320" s="18" t="s">
        <v>146</v>
      </c>
      <c r="F320" s="13">
        <v>44958</v>
      </c>
      <c r="G320" s="13">
        <v>45139</v>
      </c>
      <c r="H320" s="14">
        <v>60000</v>
      </c>
      <c r="I320" s="14">
        <v>3486.68</v>
      </c>
      <c r="J320" s="14">
        <v>0</v>
      </c>
      <c r="K320" s="14">
        <v>1722</v>
      </c>
      <c r="L320" s="14">
        <v>4260</v>
      </c>
      <c r="M320" s="36">
        <f t="shared" si="542"/>
        <v>690</v>
      </c>
      <c r="N320" s="14">
        <v>1824</v>
      </c>
      <c r="O320" s="14">
        <f t="shared" si="543"/>
        <v>4254</v>
      </c>
      <c r="P320" s="14">
        <f t="shared" si="537"/>
        <v>12750</v>
      </c>
      <c r="Q320" s="14">
        <f t="shared" si="538"/>
        <v>0</v>
      </c>
      <c r="R320" s="14">
        <f t="shared" si="539"/>
        <v>7032.68</v>
      </c>
      <c r="S320" s="14">
        <f t="shared" si="540"/>
        <v>9204</v>
      </c>
      <c r="T320" s="14">
        <f t="shared" si="541"/>
        <v>52967.32</v>
      </c>
    </row>
    <row r="321" spans="1:20" s="59" customFormat="1" ht="24.95" customHeight="1" x14ac:dyDescent="0.3">
      <c r="A321" s="24" t="s">
        <v>115</v>
      </c>
      <c r="B321" s="10"/>
      <c r="C321" s="10"/>
      <c r="D321" s="10"/>
      <c r="E321" s="10"/>
      <c r="F321" s="23"/>
      <c r="G321" s="23"/>
      <c r="H321" s="10"/>
      <c r="I321" s="10"/>
      <c r="J321" s="10"/>
      <c r="K321" s="10"/>
      <c r="L321" s="10"/>
      <c r="M321" s="33"/>
      <c r="N321" s="10"/>
      <c r="O321" s="10"/>
      <c r="P321" s="10"/>
      <c r="Q321" s="10"/>
      <c r="R321" s="10"/>
      <c r="S321" s="10"/>
      <c r="T321" s="10"/>
    </row>
    <row r="322" spans="1:20" s="11" customFormat="1" ht="24.95" customHeight="1" x14ac:dyDescent="0.25">
      <c r="A322" s="9">
        <v>267</v>
      </c>
      <c r="B322" s="57" t="s">
        <v>297</v>
      </c>
      <c r="C322" s="21" t="s">
        <v>426</v>
      </c>
      <c r="D322" s="9" t="s">
        <v>21</v>
      </c>
      <c r="E322" s="18" t="s">
        <v>146</v>
      </c>
      <c r="F322" s="13">
        <v>44896</v>
      </c>
      <c r="G322" s="49">
        <v>45078</v>
      </c>
      <c r="H322" s="36">
        <v>165000</v>
      </c>
      <c r="I322" s="36">
        <v>27413.040000000001</v>
      </c>
      <c r="J322" s="36">
        <v>0</v>
      </c>
      <c r="K322" s="36">
        <f t="shared" ref="K322:K329" si="552">H322*2.87%</f>
        <v>4735.5</v>
      </c>
      <c r="L322" s="14">
        <f t="shared" ref="L322:L329" si="553">H322*7.1%</f>
        <v>11715</v>
      </c>
      <c r="M322" s="36">
        <v>748.08</v>
      </c>
      <c r="N322" s="36">
        <v>4943.8</v>
      </c>
      <c r="O322" s="36">
        <v>11530.11</v>
      </c>
      <c r="P322" s="36">
        <f>K322+L322+M322+N322+O322</f>
        <v>33672.49</v>
      </c>
      <c r="Q322" s="36">
        <f>J322</f>
        <v>0</v>
      </c>
      <c r="R322" s="36">
        <f>I322+K322+N322+Q322</f>
        <v>37092.339999999997</v>
      </c>
      <c r="S322" s="36">
        <f>L322+M322+O322</f>
        <v>23993.19</v>
      </c>
      <c r="T322" s="36">
        <f>H322-R322</f>
        <v>127907.66</v>
      </c>
    </row>
    <row r="323" spans="1:20" s="11" customFormat="1" ht="24.95" customHeight="1" x14ac:dyDescent="0.25">
      <c r="A323" s="9">
        <v>268</v>
      </c>
      <c r="B323" s="12" t="s">
        <v>381</v>
      </c>
      <c r="C323" s="21" t="s">
        <v>427</v>
      </c>
      <c r="D323" s="9" t="s">
        <v>21</v>
      </c>
      <c r="E323" s="18" t="s">
        <v>146</v>
      </c>
      <c r="F323" s="13">
        <v>44835</v>
      </c>
      <c r="G323" s="13">
        <v>45017</v>
      </c>
      <c r="H323" s="14">
        <v>85000</v>
      </c>
      <c r="I323" s="14">
        <v>8576.99</v>
      </c>
      <c r="J323" s="14">
        <v>0</v>
      </c>
      <c r="K323" s="14">
        <f t="shared" si="552"/>
        <v>2439.5</v>
      </c>
      <c r="L323" s="14">
        <f t="shared" si="553"/>
        <v>6035</v>
      </c>
      <c r="M323" s="14">
        <v>748.08</v>
      </c>
      <c r="N323" s="14">
        <f t="shared" ref="N323:N329" si="554">H323*3.04%</f>
        <v>2584</v>
      </c>
      <c r="O323" s="14">
        <f>H323*7.09%</f>
        <v>6026.5</v>
      </c>
      <c r="P323" s="14">
        <f>K323+L323+M323+N323+O323</f>
        <v>17833.080000000002</v>
      </c>
      <c r="Q323" s="14">
        <v>0</v>
      </c>
      <c r="R323" s="14">
        <f>I323+K323+N323+Q323</f>
        <v>13600.49</v>
      </c>
      <c r="S323" s="14">
        <f>L323+M323+O323</f>
        <v>12809.58</v>
      </c>
      <c r="T323" s="14">
        <f>H323-R323</f>
        <v>71399.509999999995</v>
      </c>
    </row>
    <row r="324" spans="1:20" s="11" customFormat="1" ht="24.95" customHeight="1" x14ac:dyDescent="0.25">
      <c r="A324" s="9">
        <v>269</v>
      </c>
      <c r="B324" s="12" t="s">
        <v>382</v>
      </c>
      <c r="C324" s="21" t="s">
        <v>428</v>
      </c>
      <c r="D324" s="9" t="s">
        <v>21</v>
      </c>
      <c r="E324" s="18" t="s">
        <v>146</v>
      </c>
      <c r="F324" s="13">
        <v>44835</v>
      </c>
      <c r="G324" s="13">
        <v>45017</v>
      </c>
      <c r="H324" s="14">
        <v>90000</v>
      </c>
      <c r="I324" s="14">
        <v>9753.1200000000008</v>
      </c>
      <c r="J324" s="14">
        <v>0</v>
      </c>
      <c r="K324" s="14">
        <f t="shared" si="552"/>
        <v>2583</v>
      </c>
      <c r="L324" s="14">
        <f t="shared" si="553"/>
        <v>6390</v>
      </c>
      <c r="M324" s="14">
        <v>748.08</v>
      </c>
      <c r="N324" s="14">
        <f t="shared" si="554"/>
        <v>2736</v>
      </c>
      <c r="O324" s="14">
        <f>H324*7.09%</f>
        <v>6381</v>
      </c>
      <c r="P324" s="14">
        <f>K324+L324+M324+N324+O324</f>
        <v>18838.080000000002</v>
      </c>
      <c r="Q324" s="14">
        <f>J324</f>
        <v>0</v>
      </c>
      <c r="R324" s="14">
        <f>I324+K324+N324+Q324</f>
        <v>15072.12</v>
      </c>
      <c r="S324" s="14">
        <f>L324+M324+O324</f>
        <v>13519.08</v>
      </c>
      <c r="T324" s="14">
        <f>H324-R324</f>
        <v>74927.88</v>
      </c>
    </row>
    <row r="325" spans="1:20" s="11" customFormat="1" ht="24.95" customHeight="1" x14ac:dyDescent="0.25">
      <c r="A325" s="9">
        <v>270</v>
      </c>
      <c r="B325" s="12" t="s">
        <v>390</v>
      </c>
      <c r="C325" s="21" t="s">
        <v>428</v>
      </c>
      <c r="D325" s="9" t="s">
        <v>21</v>
      </c>
      <c r="E325" s="18" t="s">
        <v>145</v>
      </c>
      <c r="F325" s="13">
        <v>44835</v>
      </c>
      <c r="G325" s="13">
        <v>45017</v>
      </c>
      <c r="H325" s="14">
        <v>90000</v>
      </c>
      <c r="I325" s="14">
        <v>9753.1200000000008</v>
      </c>
      <c r="J325" s="14">
        <v>0</v>
      </c>
      <c r="K325" s="14">
        <f t="shared" si="552"/>
        <v>2583</v>
      </c>
      <c r="L325" s="14">
        <f t="shared" si="553"/>
        <v>6390</v>
      </c>
      <c r="M325" s="14">
        <v>748.08</v>
      </c>
      <c r="N325" s="14">
        <f t="shared" si="554"/>
        <v>2736</v>
      </c>
      <c r="O325" s="14">
        <f>H325*7.09%</f>
        <v>6381</v>
      </c>
      <c r="P325" s="14">
        <f>K325+L325+M325+N325+O325</f>
        <v>18838.080000000002</v>
      </c>
      <c r="Q325" s="14">
        <f>J325</f>
        <v>0</v>
      </c>
      <c r="R325" s="14">
        <f>I325+K325+N325+Q325</f>
        <v>15072.12</v>
      </c>
      <c r="S325" s="14">
        <f>L325+M325+O325</f>
        <v>13519.08</v>
      </c>
      <c r="T325" s="14">
        <f>H325-R325</f>
        <v>74927.88</v>
      </c>
    </row>
    <row r="326" spans="1:20" s="11" customFormat="1" ht="24.95" customHeight="1" x14ac:dyDescent="0.25">
      <c r="A326" s="9">
        <v>271</v>
      </c>
      <c r="B326" s="12" t="s">
        <v>394</v>
      </c>
      <c r="C326" s="21" t="s">
        <v>429</v>
      </c>
      <c r="D326" s="9" t="s">
        <v>21</v>
      </c>
      <c r="E326" s="18" t="s">
        <v>146</v>
      </c>
      <c r="F326" s="13">
        <v>44835</v>
      </c>
      <c r="G326" s="13">
        <v>45017</v>
      </c>
      <c r="H326" s="14">
        <v>75000</v>
      </c>
      <c r="I326" s="14">
        <v>6309.38</v>
      </c>
      <c r="J326" s="14">
        <v>0</v>
      </c>
      <c r="K326" s="14">
        <f t="shared" si="552"/>
        <v>2152.5</v>
      </c>
      <c r="L326" s="14">
        <f t="shared" si="553"/>
        <v>5325</v>
      </c>
      <c r="M326" s="14">
        <v>748.08</v>
      </c>
      <c r="N326" s="14">
        <f t="shared" si="554"/>
        <v>2280</v>
      </c>
      <c r="O326" s="14">
        <f>H326*7.09%</f>
        <v>5317.5</v>
      </c>
      <c r="P326" s="14">
        <f t="shared" ref="P326" si="555">K326+L326+M326+N326+O326</f>
        <v>15823.08</v>
      </c>
      <c r="Q326" s="14">
        <f t="shared" ref="Q326" si="556">J326</f>
        <v>0</v>
      </c>
      <c r="R326" s="14">
        <f t="shared" ref="R326" si="557">I326+K326+N326+Q326</f>
        <v>10741.88</v>
      </c>
      <c r="S326" s="14">
        <f t="shared" ref="S326" si="558">L326+M326+O326</f>
        <v>11390.58</v>
      </c>
      <c r="T326" s="14">
        <f t="shared" ref="T326" si="559">H326-R326</f>
        <v>64258.12</v>
      </c>
    </row>
    <row r="327" spans="1:20" s="11" customFormat="1" ht="24.95" customHeight="1" x14ac:dyDescent="0.25">
      <c r="A327" s="9">
        <v>272</v>
      </c>
      <c r="B327" s="12" t="s">
        <v>397</v>
      </c>
      <c r="C327" s="21" t="s">
        <v>430</v>
      </c>
      <c r="D327" s="9" t="s">
        <v>21</v>
      </c>
      <c r="E327" s="18" t="s">
        <v>146</v>
      </c>
      <c r="F327" s="13">
        <v>44835</v>
      </c>
      <c r="G327" s="13">
        <v>45017</v>
      </c>
      <c r="H327" s="14">
        <v>75000</v>
      </c>
      <c r="I327" s="14">
        <v>6309.38</v>
      </c>
      <c r="J327" s="14">
        <v>0</v>
      </c>
      <c r="K327" s="14">
        <f t="shared" si="552"/>
        <v>2152.5</v>
      </c>
      <c r="L327" s="14">
        <f t="shared" si="553"/>
        <v>5325</v>
      </c>
      <c r="M327" s="14">
        <v>748.08</v>
      </c>
      <c r="N327" s="14">
        <f t="shared" si="554"/>
        <v>2280</v>
      </c>
      <c r="O327" s="14">
        <f>H327*7.09%</f>
        <v>5317.5</v>
      </c>
      <c r="P327" s="14">
        <f t="shared" ref="P327:P328" si="560">K327+L327+M327+N327+O327</f>
        <v>15823.08</v>
      </c>
      <c r="Q327" s="14">
        <f t="shared" ref="Q327:Q328" si="561">J327</f>
        <v>0</v>
      </c>
      <c r="R327" s="14">
        <f t="shared" ref="R327:R328" si="562">I327+K327+N327+Q327</f>
        <v>10741.88</v>
      </c>
      <c r="S327" s="14">
        <f t="shared" ref="S327:S328" si="563">L327+M327+O327</f>
        <v>11390.58</v>
      </c>
      <c r="T327" s="14">
        <f t="shared" ref="T327:T328" si="564">H327-R327</f>
        <v>64258.12</v>
      </c>
    </row>
    <row r="328" spans="1:20" s="11" customFormat="1" ht="24.95" customHeight="1" x14ac:dyDescent="0.25">
      <c r="A328" s="9">
        <v>273</v>
      </c>
      <c r="B328" s="12" t="s">
        <v>466</v>
      </c>
      <c r="C328" s="21" t="s">
        <v>184</v>
      </c>
      <c r="D328" s="9" t="s">
        <v>21</v>
      </c>
      <c r="E328" s="18" t="s">
        <v>146</v>
      </c>
      <c r="F328" s="13">
        <v>44866</v>
      </c>
      <c r="G328" s="13">
        <v>45047</v>
      </c>
      <c r="H328" s="14">
        <v>60000</v>
      </c>
      <c r="I328" s="14">
        <v>3486.68</v>
      </c>
      <c r="J328" s="14">
        <v>0</v>
      </c>
      <c r="K328" s="14">
        <f>H328*2.87%</f>
        <v>1722</v>
      </c>
      <c r="L328" s="14">
        <f>H328*7.1%</f>
        <v>4260</v>
      </c>
      <c r="M328" s="15">
        <f t="shared" ref="M328" si="565">H328*1.15%</f>
        <v>690</v>
      </c>
      <c r="N328" s="14">
        <f>H328*3.04%</f>
        <v>1824</v>
      </c>
      <c r="O328" s="14">
        <f t="shared" ref="O328" si="566">H328*7.09%</f>
        <v>4254</v>
      </c>
      <c r="P328" s="14">
        <f t="shared" si="560"/>
        <v>12750</v>
      </c>
      <c r="Q328" s="14">
        <f t="shared" si="561"/>
        <v>0</v>
      </c>
      <c r="R328" s="14">
        <f t="shared" si="562"/>
        <v>7032.68</v>
      </c>
      <c r="S328" s="14">
        <f t="shared" si="563"/>
        <v>9204</v>
      </c>
      <c r="T328" s="14">
        <f t="shared" si="564"/>
        <v>52967.32</v>
      </c>
    </row>
    <row r="329" spans="1:20" s="11" customFormat="1" ht="24.95" customHeight="1" x14ac:dyDescent="0.25">
      <c r="A329" s="9">
        <v>274</v>
      </c>
      <c r="B329" s="57" t="s">
        <v>296</v>
      </c>
      <c r="C329" s="21" t="s">
        <v>96</v>
      </c>
      <c r="D329" s="9" t="s">
        <v>21</v>
      </c>
      <c r="E329" s="18" t="s">
        <v>146</v>
      </c>
      <c r="F329" s="13">
        <v>44896</v>
      </c>
      <c r="G329" s="13">
        <v>45078</v>
      </c>
      <c r="H329" s="15">
        <v>60000</v>
      </c>
      <c r="I329" s="14">
        <v>3486.68</v>
      </c>
      <c r="J329" s="14">
        <v>0</v>
      </c>
      <c r="K329" s="14">
        <f t="shared" si="552"/>
        <v>1722</v>
      </c>
      <c r="L329" s="14">
        <f t="shared" si="553"/>
        <v>4260</v>
      </c>
      <c r="M329" s="36">
        <f t="shared" ref="M329" si="567">H329*1.15%</f>
        <v>690</v>
      </c>
      <c r="N329" s="14">
        <f t="shared" si="554"/>
        <v>1824</v>
      </c>
      <c r="O329" s="14">
        <f t="shared" ref="O329" si="568">H329*7.09%</f>
        <v>4254</v>
      </c>
      <c r="P329" s="14">
        <f>K329+L329+M329+N329+O329</f>
        <v>12750</v>
      </c>
      <c r="Q329" s="14">
        <f>J329</f>
        <v>0</v>
      </c>
      <c r="R329" s="14">
        <f>I329+K329+N329+Q329</f>
        <v>7032.68</v>
      </c>
      <c r="S329" s="14">
        <f>L329+M329+O329</f>
        <v>9204</v>
      </c>
      <c r="T329" s="14">
        <f>H329-R329</f>
        <v>52967.32</v>
      </c>
    </row>
    <row r="330" spans="1:20" s="59" customFormat="1" ht="24.95" customHeight="1" x14ac:dyDescent="0.3">
      <c r="A330" s="24" t="s">
        <v>114</v>
      </c>
      <c r="B330" s="10"/>
      <c r="C330" s="10"/>
      <c r="D330" s="10"/>
      <c r="E330" s="10"/>
      <c r="F330" s="23"/>
      <c r="G330" s="23"/>
      <c r="H330" s="10"/>
      <c r="I330" s="10"/>
      <c r="J330" s="10"/>
      <c r="K330" s="10"/>
      <c r="L330" s="10"/>
      <c r="M330" s="33"/>
      <c r="N330" s="10"/>
      <c r="O330" s="10"/>
      <c r="P330" s="10"/>
      <c r="Q330" s="10"/>
      <c r="R330" s="10"/>
      <c r="S330" s="10"/>
      <c r="T330" s="10"/>
    </row>
    <row r="331" spans="1:20" s="16" customFormat="1" ht="24.95" customHeight="1" x14ac:dyDescent="0.25">
      <c r="A331" s="9">
        <v>275</v>
      </c>
      <c r="B331" s="12" t="s">
        <v>72</v>
      </c>
      <c r="C331" s="8" t="s">
        <v>28</v>
      </c>
      <c r="D331" s="9" t="s">
        <v>21</v>
      </c>
      <c r="E331" s="18" t="s">
        <v>146</v>
      </c>
      <c r="F331" s="13">
        <v>44835</v>
      </c>
      <c r="G331" s="13">
        <v>45017</v>
      </c>
      <c r="H331" s="14">
        <v>131000</v>
      </c>
      <c r="I331" s="14">
        <v>19397.34</v>
      </c>
      <c r="J331" s="14">
        <v>0</v>
      </c>
      <c r="K331" s="14">
        <v>3759.7</v>
      </c>
      <c r="L331" s="14">
        <v>9301</v>
      </c>
      <c r="M331" s="15">
        <v>748.08</v>
      </c>
      <c r="N331" s="14">
        <v>3982.4</v>
      </c>
      <c r="O331" s="14">
        <v>9287.9</v>
      </c>
      <c r="P331" s="14">
        <f>K331+L331+M331+N331+O331</f>
        <v>27079.08</v>
      </c>
      <c r="Q331" s="14">
        <f>J331</f>
        <v>0</v>
      </c>
      <c r="R331" s="14">
        <f>I331+K331+N331+Q331</f>
        <v>27139.439999999999</v>
      </c>
      <c r="S331" s="14">
        <f>L331+M331+O331</f>
        <v>19336.98</v>
      </c>
      <c r="T331" s="14">
        <f>H331-R331</f>
        <v>103860.56</v>
      </c>
    </row>
    <row r="332" spans="1:20" s="59" customFormat="1" ht="24.95" customHeight="1" x14ac:dyDescent="0.3">
      <c r="A332" s="24" t="s">
        <v>73</v>
      </c>
      <c r="B332" s="10"/>
      <c r="C332" s="10"/>
      <c r="D332" s="10"/>
      <c r="E332" s="10"/>
      <c r="F332" s="23"/>
      <c r="G332" s="23"/>
      <c r="H332" s="10"/>
      <c r="I332" s="10"/>
      <c r="J332" s="10"/>
      <c r="K332" s="10"/>
      <c r="L332" s="10"/>
      <c r="M332" s="33"/>
      <c r="N332" s="10"/>
      <c r="O332" s="10"/>
      <c r="P332" s="10"/>
      <c r="Q332" s="10"/>
      <c r="R332" s="10"/>
      <c r="S332" s="10"/>
      <c r="T332" s="10"/>
    </row>
    <row r="333" spans="1:20" s="16" customFormat="1" ht="24.95" customHeight="1" x14ac:dyDescent="0.25">
      <c r="A333" s="9">
        <v>276</v>
      </c>
      <c r="B333" s="12" t="s">
        <v>74</v>
      </c>
      <c r="C333" s="8" t="s">
        <v>75</v>
      </c>
      <c r="D333" s="9" t="s">
        <v>21</v>
      </c>
      <c r="E333" s="18" t="s">
        <v>146</v>
      </c>
      <c r="F333" s="13">
        <v>44826</v>
      </c>
      <c r="G333" s="13">
        <v>45007</v>
      </c>
      <c r="H333" s="14">
        <v>40000</v>
      </c>
      <c r="I333" s="14">
        <v>442.65</v>
      </c>
      <c r="J333" s="14">
        <v>0</v>
      </c>
      <c r="K333" s="14">
        <v>1148</v>
      </c>
      <c r="L333" s="14">
        <v>2840</v>
      </c>
      <c r="M333" s="36">
        <f t="shared" ref="M333:M334" si="569">H333*1.15%</f>
        <v>460</v>
      </c>
      <c r="N333" s="14">
        <v>1216</v>
      </c>
      <c r="O333" s="14">
        <f>H333*7.09%</f>
        <v>2836</v>
      </c>
      <c r="P333" s="14">
        <f>K333+L333+M333+N333+O333</f>
        <v>8500</v>
      </c>
      <c r="Q333" s="14">
        <v>19385.759999999998</v>
      </c>
      <c r="R333" s="14">
        <f>I333+K333+N333+Q333</f>
        <v>22192.41</v>
      </c>
      <c r="S333" s="14">
        <f>L333+M333+O333</f>
        <v>6136</v>
      </c>
      <c r="T333" s="14">
        <f>H333-R333</f>
        <v>17807.59</v>
      </c>
    </row>
    <row r="334" spans="1:20" s="16" customFormat="1" ht="24.95" customHeight="1" x14ac:dyDescent="0.25">
      <c r="A334" s="34">
        <v>277</v>
      </c>
      <c r="B334" s="12" t="s">
        <v>285</v>
      </c>
      <c r="C334" s="8" t="s">
        <v>286</v>
      </c>
      <c r="D334" s="9" t="s">
        <v>21</v>
      </c>
      <c r="E334" s="18" t="s">
        <v>146</v>
      </c>
      <c r="F334" s="13">
        <v>44868</v>
      </c>
      <c r="G334" s="13">
        <v>45049</v>
      </c>
      <c r="H334" s="14">
        <v>45000</v>
      </c>
      <c r="I334" s="14">
        <v>1148.33</v>
      </c>
      <c r="J334" s="14">
        <v>0</v>
      </c>
      <c r="K334" s="14">
        <f>H334*2.87%</f>
        <v>1291.5</v>
      </c>
      <c r="L334" s="14">
        <f>H334*7.1%</f>
        <v>3195</v>
      </c>
      <c r="M334" s="36">
        <f t="shared" si="569"/>
        <v>517.5</v>
      </c>
      <c r="N334" s="14">
        <f>H334*3.04%</f>
        <v>1368</v>
      </c>
      <c r="O334" s="14">
        <f>H334*7.09%</f>
        <v>3190.5</v>
      </c>
      <c r="P334" s="14">
        <f>K334+L334+M334+N334+O334</f>
        <v>9562.5</v>
      </c>
      <c r="Q334" s="14">
        <v>10046</v>
      </c>
      <c r="R334" s="14">
        <f>I334+K334+N334+Q334</f>
        <v>13853.83</v>
      </c>
      <c r="S334" s="14">
        <f>L334+M334+O334</f>
        <v>6903</v>
      </c>
      <c r="T334" s="14">
        <f>H334-R334</f>
        <v>31146.17</v>
      </c>
    </row>
    <row r="335" spans="1:20" s="60" customFormat="1" ht="24.95" customHeight="1" x14ac:dyDescent="0.3">
      <c r="A335" s="24" t="s">
        <v>458</v>
      </c>
      <c r="B335" s="10"/>
      <c r="C335" s="10"/>
      <c r="D335" s="10"/>
      <c r="E335" s="10"/>
      <c r="F335" s="23"/>
      <c r="G335" s="23"/>
      <c r="H335" s="10"/>
      <c r="I335" s="10"/>
      <c r="J335" s="10"/>
      <c r="K335" s="10"/>
      <c r="L335" s="10"/>
      <c r="M335" s="33"/>
      <c r="N335" s="10"/>
      <c r="O335" s="10"/>
      <c r="P335" s="10"/>
      <c r="Q335" s="10"/>
      <c r="R335" s="10"/>
      <c r="S335" s="10"/>
      <c r="T335" s="10"/>
    </row>
    <row r="336" spans="1:20" s="16" customFormat="1" ht="24.95" customHeight="1" x14ac:dyDescent="0.25">
      <c r="A336" s="34">
        <v>278</v>
      </c>
      <c r="B336" s="12" t="s">
        <v>459</v>
      </c>
      <c r="C336" s="8" t="s">
        <v>460</v>
      </c>
      <c r="D336" s="9" t="s">
        <v>21</v>
      </c>
      <c r="E336" s="9" t="s">
        <v>146</v>
      </c>
      <c r="F336" s="13">
        <v>44874</v>
      </c>
      <c r="G336" s="13">
        <v>45055</v>
      </c>
      <c r="H336" s="14">
        <v>110000</v>
      </c>
      <c r="I336" s="14">
        <v>14457.62</v>
      </c>
      <c r="J336" s="14">
        <v>0</v>
      </c>
      <c r="K336" s="14">
        <v>3157</v>
      </c>
      <c r="L336" s="14">
        <v>7810</v>
      </c>
      <c r="M336" s="15">
        <v>748.08</v>
      </c>
      <c r="N336" s="14">
        <v>3344</v>
      </c>
      <c r="O336" s="14">
        <v>7799</v>
      </c>
      <c r="P336" s="14">
        <f>K336+L336+M336+N336+O336</f>
        <v>22858.080000000002</v>
      </c>
      <c r="Q336" s="14">
        <v>0</v>
      </c>
      <c r="R336" s="14">
        <f>I336+K336+N336+Q336</f>
        <v>20958.62</v>
      </c>
      <c r="S336" s="14">
        <f>L336+M336+O336</f>
        <v>16357.08</v>
      </c>
      <c r="T336" s="14">
        <f>H336-R336</f>
        <v>89041.38</v>
      </c>
    </row>
    <row r="337" spans="1:20" s="59" customFormat="1" ht="24.95" customHeight="1" x14ac:dyDescent="0.3">
      <c r="A337" s="24" t="s">
        <v>197</v>
      </c>
      <c r="B337" s="10"/>
      <c r="C337" s="10"/>
      <c r="D337" s="10"/>
      <c r="E337" s="10"/>
      <c r="F337" s="23"/>
      <c r="G337" s="23"/>
      <c r="H337" s="10"/>
      <c r="I337" s="10"/>
      <c r="J337" s="10"/>
      <c r="K337" s="10"/>
      <c r="L337" s="10"/>
      <c r="M337" s="33"/>
      <c r="N337" s="10"/>
      <c r="O337" s="10"/>
      <c r="P337" s="10"/>
      <c r="Q337" s="10"/>
      <c r="R337" s="10"/>
      <c r="S337" s="10"/>
      <c r="T337" s="10"/>
    </row>
    <row r="338" spans="1:20" s="16" customFormat="1" ht="24.95" customHeight="1" x14ac:dyDescent="0.25">
      <c r="A338" s="9">
        <v>279</v>
      </c>
      <c r="B338" s="12" t="s">
        <v>194</v>
      </c>
      <c r="C338" s="8" t="s">
        <v>182</v>
      </c>
      <c r="D338" s="9" t="s">
        <v>21</v>
      </c>
      <c r="E338" s="9" t="s">
        <v>146</v>
      </c>
      <c r="F338" s="13">
        <v>44835</v>
      </c>
      <c r="G338" s="13">
        <v>45017</v>
      </c>
      <c r="H338" s="14">
        <v>96000</v>
      </c>
      <c r="I338" s="14">
        <v>11164.47</v>
      </c>
      <c r="J338" s="14">
        <v>0</v>
      </c>
      <c r="K338" s="14">
        <v>2755.2</v>
      </c>
      <c r="L338" s="14">
        <v>6816</v>
      </c>
      <c r="M338" s="14">
        <v>748.08</v>
      </c>
      <c r="N338" s="14">
        <v>2918.4</v>
      </c>
      <c r="O338" s="14">
        <v>6806.4</v>
      </c>
      <c r="P338" s="14">
        <f>K338+L338+M338+N338+O338</f>
        <v>20044.080000000002</v>
      </c>
      <c r="Q338" s="14">
        <f>J338</f>
        <v>0</v>
      </c>
      <c r="R338" s="14">
        <f>I338+K338+N338+Q338</f>
        <v>16838.07</v>
      </c>
      <c r="S338" s="14">
        <f>L338+M338+O338</f>
        <v>14370.48</v>
      </c>
      <c r="T338" s="14">
        <f>H338-R338</f>
        <v>79161.929999999993</v>
      </c>
    </row>
    <row r="339" spans="1:20" s="11" customFormat="1" ht="24.95" customHeight="1" x14ac:dyDescent="0.25">
      <c r="A339" s="9">
        <v>280</v>
      </c>
      <c r="B339" s="12" t="s">
        <v>207</v>
      </c>
      <c r="C339" s="8" t="s">
        <v>43</v>
      </c>
      <c r="D339" s="9" t="s">
        <v>21</v>
      </c>
      <c r="E339" s="18" t="s">
        <v>145</v>
      </c>
      <c r="F339" s="13">
        <v>44958</v>
      </c>
      <c r="G339" s="13">
        <v>45139</v>
      </c>
      <c r="H339" s="14">
        <v>35000</v>
      </c>
      <c r="I339" s="14">
        <v>0</v>
      </c>
      <c r="J339" s="14">
        <v>0</v>
      </c>
      <c r="K339" s="14">
        <f>H339*2.87%</f>
        <v>1004.5</v>
      </c>
      <c r="L339" s="14">
        <f>H339*7.1%</f>
        <v>2485</v>
      </c>
      <c r="M339" s="14">
        <f>H339*1.15%</f>
        <v>402.5</v>
      </c>
      <c r="N339" s="14">
        <f>H339*3.04%</f>
        <v>1064</v>
      </c>
      <c r="O339" s="14">
        <f>H339*7.09%</f>
        <v>2481.5</v>
      </c>
      <c r="P339" s="14">
        <f>K339+L339+M339+N339+O339</f>
        <v>7437.5</v>
      </c>
      <c r="Q339" s="14">
        <f>J339</f>
        <v>0</v>
      </c>
      <c r="R339" s="14">
        <f>I339+K339+N339+Q339</f>
        <v>2068.5</v>
      </c>
      <c r="S339" s="14">
        <f>L339+M339+O339</f>
        <v>5369</v>
      </c>
      <c r="T339" s="14">
        <f>H339-R339</f>
        <v>32931.5</v>
      </c>
    </row>
    <row r="340" spans="1:20" s="59" customFormat="1" ht="24.95" customHeight="1" x14ac:dyDescent="0.3">
      <c r="A340" s="24" t="s">
        <v>102</v>
      </c>
      <c r="B340" s="10"/>
      <c r="C340" s="10"/>
      <c r="D340" s="10"/>
      <c r="E340" s="10"/>
      <c r="F340" s="23"/>
      <c r="G340" s="23"/>
      <c r="H340" s="10"/>
      <c r="I340" s="10"/>
      <c r="J340" s="10"/>
      <c r="K340" s="10"/>
      <c r="L340" s="10"/>
      <c r="M340" s="33"/>
      <c r="N340" s="10"/>
      <c r="O340" s="10"/>
      <c r="P340" s="10"/>
      <c r="Q340" s="10"/>
      <c r="R340" s="10"/>
      <c r="S340" s="10"/>
      <c r="T340" s="10"/>
    </row>
    <row r="341" spans="1:20" s="16" customFormat="1" ht="24.95" customHeight="1" x14ac:dyDescent="0.25">
      <c r="A341" s="9">
        <v>281</v>
      </c>
      <c r="B341" s="12" t="s">
        <v>34</v>
      </c>
      <c r="C341" s="8" t="s">
        <v>144</v>
      </c>
      <c r="D341" s="9" t="s">
        <v>21</v>
      </c>
      <c r="E341" s="18" t="s">
        <v>145</v>
      </c>
      <c r="F341" s="13">
        <v>44835</v>
      </c>
      <c r="G341" s="13">
        <v>45017</v>
      </c>
      <c r="H341" s="14">
        <v>72500</v>
      </c>
      <c r="I341" s="14">
        <v>5838.93</v>
      </c>
      <c r="J341" s="14">
        <v>0</v>
      </c>
      <c r="K341" s="14">
        <v>2080.75</v>
      </c>
      <c r="L341" s="14">
        <v>5147.5</v>
      </c>
      <c r="M341" s="15">
        <v>748.08</v>
      </c>
      <c r="N341" s="14">
        <v>2204</v>
      </c>
      <c r="O341" s="14">
        <v>5140.25</v>
      </c>
      <c r="P341" s="14">
        <f>K341+L341+M341+N341+O341</f>
        <v>15320.58</v>
      </c>
      <c r="Q341" s="14">
        <v>10896</v>
      </c>
      <c r="R341" s="14">
        <f>I341+K341+N341+Q341</f>
        <v>21019.68</v>
      </c>
      <c r="S341" s="14">
        <f>L341+M341+O341</f>
        <v>11035.83</v>
      </c>
      <c r="T341" s="14">
        <f>H341-R341</f>
        <v>51480.32</v>
      </c>
    </row>
    <row r="342" spans="1:20" s="59" customFormat="1" ht="24.95" customHeight="1" x14ac:dyDescent="0.3">
      <c r="A342" s="24" t="s">
        <v>15</v>
      </c>
      <c r="B342" s="10"/>
      <c r="C342" s="10"/>
      <c r="D342" s="10"/>
      <c r="E342" s="10"/>
      <c r="F342" s="23"/>
      <c r="G342" s="23"/>
      <c r="H342" s="10"/>
      <c r="I342" s="10"/>
      <c r="J342" s="10"/>
      <c r="K342" s="10"/>
      <c r="L342" s="10"/>
      <c r="M342" s="33"/>
      <c r="N342" s="10"/>
      <c r="O342" s="10"/>
      <c r="P342" s="10"/>
      <c r="Q342" s="10"/>
      <c r="R342" s="10"/>
      <c r="S342" s="10"/>
      <c r="T342" s="10"/>
    </row>
    <row r="343" spans="1:20" s="11" customFormat="1" ht="24.95" customHeight="1" x14ac:dyDescent="0.25">
      <c r="A343" s="9">
        <v>282</v>
      </c>
      <c r="B343" s="12" t="s">
        <v>243</v>
      </c>
      <c r="C343" s="8" t="s">
        <v>28</v>
      </c>
      <c r="D343" s="9" t="s">
        <v>21</v>
      </c>
      <c r="E343" s="18" t="s">
        <v>146</v>
      </c>
      <c r="F343" s="13">
        <v>44958</v>
      </c>
      <c r="G343" s="13">
        <v>45139</v>
      </c>
      <c r="H343" s="14">
        <v>140000</v>
      </c>
      <c r="I343" s="14">
        <v>21136.26</v>
      </c>
      <c r="J343" s="14">
        <v>0</v>
      </c>
      <c r="K343" s="14">
        <f>H343*2.87%</f>
        <v>4018</v>
      </c>
      <c r="L343" s="14">
        <f>H343*7.1%</f>
        <v>9940</v>
      </c>
      <c r="M343" s="14">
        <v>748.08</v>
      </c>
      <c r="N343" s="14">
        <f>H343*3.04%</f>
        <v>4256</v>
      </c>
      <c r="O343" s="14">
        <f>H343*7.09%</f>
        <v>9926</v>
      </c>
      <c r="P343" s="14">
        <f>K343+L343+M343+N343+O343</f>
        <v>28888.080000000002</v>
      </c>
      <c r="Q343" s="14">
        <v>1512.45</v>
      </c>
      <c r="R343" s="14">
        <f>I343+K343+N343+Q343</f>
        <v>30922.71</v>
      </c>
      <c r="S343" s="14">
        <f>L343+M343+O343</f>
        <v>20614.080000000002</v>
      </c>
      <c r="T343" s="14">
        <f>H343-R343</f>
        <v>109077.29</v>
      </c>
    </row>
    <row r="344" spans="1:20" s="16" customFormat="1" ht="24.95" customHeight="1" x14ac:dyDescent="0.25">
      <c r="A344" s="9">
        <v>283</v>
      </c>
      <c r="B344" s="12" t="s">
        <v>124</v>
      </c>
      <c r="C344" s="8" t="s">
        <v>431</v>
      </c>
      <c r="D344" s="9" t="s">
        <v>21</v>
      </c>
      <c r="E344" s="18" t="s">
        <v>146</v>
      </c>
      <c r="F344" s="13">
        <v>44805</v>
      </c>
      <c r="G344" s="13">
        <v>44986</v>
      </c>
      <c r="H344" s="14">
        <v>65000</v>
      </c>
      <c r="I344" s="14">
        <v>4427.58</v>
      </c>
      <c r="J344" s="14">
        <v>0</v>
      </c>
      <c r="K344" s="14">
        <v>1865.5</v>
      </c>
      <c r="L344" s="14">
        <v>4615</v>
      </c>
      <c r="M344" s="14">
        <f t="shared" ref="M344:M346" si="570">H344*1.15%</f>
        <v>747.5</v>
      </c>
      <c r="N344" s="14">
        <v>1976</v>
      </c>
      <c r="O344" s="14">
        <f t="shared" ref="O344:O346" si="571">H344*7.09%</f>
        <v>4608.5</v>
      </c>
      <c r="P344" s="14">
        <f t="shared" ref="P344:P357" si="572">K344+L344+M344+N344+O344</f>
        <v>13812.5</v>
      </c>
      <c r="Q344" s="14">
        <v>14353.5</v>
      </c>
      <c r="R344" s="14">
        <f t="shared" ref="R344:R357" si="573">I344+K344+N344+Q344</f>
        <v>22622.58</v>
      </c>
      <c r="S344" s="14">
        <f t="shared" ref="S344:S357" si="574">L344+M344+O344</f>
        <v>9971</v>
      </c>
      <c r="T344" s="14">
        <f t="shared" ref="T344:T357" si="575">H344-R344</f>
        <v>42377.42</v>
      </c>
    </row>
    <row r="345" spans="1:20" s="16" customFormat="1" ht="24.95" customHeight="1" x14ac:dyDescent="0.25">
      <c r="A345" s="9">
        <v>284</v>
      </c>
      <c r="B345" s="12" t="s">
        <v>141</v>
      </c>
      <c r="C345" s="8" t="s">
        <v>98</v>
      </c>
      <c r="D345" s="9" t="s">
        <v>21</v>
      </c>
      <c r="E345" s="9" t="s">
        <v>146</v>
      </c>
      <c r="F345" s="13">
        <v>44835</v>
      </c>
      <c r="G345" s="13">
        <v>45017</v>
      </c>
      <c r="H345" s="14">
        <v>48000</v>
      </c>
      <c r="I345" s="14">
        <v>1571.73</v>
      </c>
      <c r="J345" s="14">
        <v>0</v>
      </c>
      <c r="K345" s="14">
        <v>1377.6</v>
      </c>
      <c r="L345" s="14">
        <v>3408</v>
      </c>
      <c r="M345" s="14">
        <f t="shared" si="570"/>
        <v>552</v>
      </c>
      <c r="N345" s="14">
        <v>1459.2</v>
      </c>
      <c r="O345" s="14">
        <f t="shared" si="571"/>
        <v>3403.2</v>
      </c>
      <c r="P345" s="14">
        <f t="shared" si="572"/>
        <v>10200</v>
      </c>
      <c r="Q345" s="14">
        <v>10293.5</v>
      </c>
      <c r="R345" s="14">
        <f t="shared" si="573"/>
        <v>14702.03</v>
      </c>
      <c r="S345" s="14">
        <f t="shared" si="574"/>
        <v>7363.2</v>
      </c>
      <c r="T345" s="14">
        <f t="shared" si="575"/>
        <v>33297.97</v>
      </c>
    </row>
    <row r="346" spans="1:20" s="16" customFormat="1" ht="24.95" customHeight="1" x14ac:dyDescent="0.25">
      <c r="A346" s="9">
        <v>285</v>
      </c>
      <c r="B346" s="12" t="s">
        <v>94</v>
      </c>
      <c r="C346" s="8" t="s">
        <v>98</v>
      </c>
      <c r="D346" s="9" t="s">
        <v>21</v>
      </c>
      <c r="E346" s="18" t="s">
        <v>146</v>
      </c>
      <c r="F346" s="13">
        <v>44850</v>
      </c>
      <c r="G346" s="13">
        <v>45032</v>
      </c>
      <c r="H346" s="14">
        <v>45000</v>
      </c>
      <c r="I346" s="14">
        <v>1148.33</v>
      </c>
      <c r="J346" s="14">
        <v>0</v>
      </c>
      <c r="K346" s="14">
        <v>1291.5</v>
      </c>
      <c r="L346" s="14">
        <v>3195</v>
      </c>
      <c r="M346" s="14">
        <f t="shared" si="570"/>
        <v>517.5</v>
      </c>
      <c r="N346" s="14">
        <v>1368</v>
      </c>
      <c r="O346" s="14">
        <f t="shared" si="571"/>
        <v>3190.5</v>
      </c>
      <c r="P346" s="14">
        <f t="shared" si="572"/>
        <v>9562.5</v>
      </c>
      <c r="Q346" s="14">
        <v>8596</v>
      </c>
      <c r="R346" s="14">
        <f t="shared" si="573"/>
        <v>12403.83</v>
      </c>
      <c r="S346" s="14">
        <f t="shared" si="574"/>
        <v>6903</v>
      </c>
      <c r="T346" s="14">
        <f t="shared" si="575"/>
        <v>32596.17</v>
      </c>
    </row>
    <row r="347" spans="1:20" s="16" customFormat="1" ht="24.95" customHeight="1" x14ac:dyDescent="0.25">
      <c r="A347" s="9">
        <v>286</v>
      </c>
      <c r="B347" s="12" t="s">
        <v>219</v>
      </c>
      <c r="C347" s="8" t="s">
        <v>184</v>
      </c>
      <c r="D347" s="9" t="s">
        <v>21</v>
      </c>
      <c r="E347" s="18" t="s">
        <v>146</v>
      </c>
      <c r="F347" s="13">
        <v>44929</v>
      </c>
      <c r="G347" s="13">
        <v>45110</v>
      </c>
      <c r="H347" s="14">
        <v>75000</v>
      </c>
      <c r="I347" s="14">
        <v>6309.38</v>
      </c>
      <c r="J347" s="14">
        <v>0</v>
      </c>
      <c r="K347" s="14">
        <f>H347*2.87%</f>
        <v>2152.5</v>
      </c>
      <c r="L347" s="14">
        <f>H347*7.1%</f>
        <v>5325</v>
      </c>
      <c r="M347" s="14">
        <v>748.08</v>
      </c>
      <c r="N347" s="14">
        <f>H347*3.04%</f>
        <v>2280</v>
      </c>
      <c r="O347" s="14">
        <f>H347*7.09%</f>
        <v>5317.5</v>
      </c>
      <c r="P347" s="14">
        <f t="shared" si="572"/>
        <v>15823.08</v>
      </c>
      <c r="Q347" s="14">
        <f t="shared" ref="Q347:Q348" si="576">J347</f>
        <v>0</v>
      </c>
      <c r="R347" s="14">
        <f t="shared" si="573"/>
        <v>10741.88</v>
      </c>
      <c r="S347" s="14">
        <f t="shared" si="574"/>
        <v>11390.58</v>
      </c>
      <c r="T347" s="14">
        <f t="shared" si="575"/>
        <v>64258.12</v>
      </c>
    </row>
    <row r="348" spans="1:20" s="16" customFormat="1" ht="24.95" customHeight="1" x14ac:dyDescent="0.25">
      <c r="A348" s="9">
        <v>287</v>
      </c>
      <c r="B348" s="12" t="s">
        <v>266</v>
      </c>
      <c r="C348" s="8" t="s">
        <v>265</v>
      </c>
      <c r="D348" s="9" t="s">
        <v>21</v>
      </c>
      <c r="E348" s="18" t="s">
        <v>146</v>
      </c>
      <c r="F348" s="13">
        <v>44805</v>
      </c>
      <c r="G348" s="13">
        <v>44986</v>
      </c>
      <c r="H348" s="14">
        <v>60000</v>
      </c>
      <c r="I348" s="14">
        <v>3486.68</v>
      </c>
      <c r="J348" s="14">
        <v>0</v>
      </c>
      <c r="K348" s="14">
        <f>H348*2.87%</f>
        <v>1722</v>
      </c>
      <c r="L348" s="14">
        <f>H348*7.1%</f>
        <v>4260</v>
      </c>
      <c r="M348" s="14">
        <f t="shared" ref="M348:M357" si="577">H348*1.15%</f>
        <v>690</v>
      </c>
      <c r="N348" s="14">
        <f>H348*3.04%</f>
        <v>1824</v>
      </c>
      <c r="O348" s="14">
        <f t="shared" ref="O348:O349" si="578">H348*7.09%</f>
        <v>4254</v>
      </c>
      <c r="P348" s="14">
        <f t="shared" si="572"/>
        <v>12750</v>
      </c>
      <c r="Q348" s="14">
        <f t="shared" si="576"/>
        <v>0</v>
      </c>
      <c r="R348" s="14">
        <f t="shared" si="573"/>
        <v>7032.68</v>
      </c>
      <c r="S348" s="14">
        <f t="shared" si="574"/>
        <v>9204</v>
      </c>
      <c r="T348" s="14">
        <f t="shared" si="575"/>
        <v>52967.32</v>
      </c>
    </row>
    <row r="349" spans="1:20" s="16" customFormat="1" ht="24.95" customHeight="1" x14ac:dyDescent="0.25">
      <c r="A349" s="9">
        <v>288</v>
      </c>
      <c r="B349" s="12" t="s">
        <v>267</v>
      </c>
      <c r="C349" s="8" t="s">
        <v>268</v>
      </c>
      <c r="D349" s="9" t="s">
        <v>21</v>
      </c>
      <c r="E349" s="18" t="s">
        <v>146</v>
      </c>
      <c r="F349" s="13">
        <v>44805</v>
      </c>
      <c r="G349" s="13">
        <v>44986</v>
      </c>
      <c r="H349" s="14">
        <v>43000</v>
      </c>
      <c r="I349" s="14">
        <v>866.06</v>
      </c>
      <c r="J349" s="14">
        <v>0</v>
      </c>
      <c r="K349" s="14">
        <v>1234.0999999999999</v>
      </c>
      <c r="L349" s="14">
        <v>3053</v>
      </c>
      <c r="M349" s="36">
        <f t="shared" si="577"/>
        <v>494.5</v>
      </c>
      <c r="N349" s="14">
        <v>1307.2</v>
      </c>
      <c r="O349" s="14">
        <f t="shared" si="578"/>
        <v>3048.7</v>
      </c>
      <c r="P349" s="14">
        <f t="shared" si="572"/>
        <v>9137.5</v>
      </c>
      <c r="Q349" s="14">
        <v>6046</v>
      </c>
      <c r="R349" s="14">
        <f t="shared" si="573"/>
        <v>9453.36</v>
      </c>
      <c r="S349" s="14">
        <f t="shared" si="574"/>
        <v>6596.2</v>
      </c>
      <c r="T349" s="14">
        <f t="shared" si="575"/>
        <v>33546.639999999999</v>
      </c>
    </row>
    <row r="350" spans="1:20" s="16" customFormat="1" ht="24.95" customHeight="1" x14ac:dyDescent="0.25">
      <c r="A350" s="9">
        <v>289</v>
      </c>
      <c r="B350" s="12" t="s">
        <v>300</v>
      </c>
      <c r="C350" s="8" t="s">
        <v>265</v>
      </c>
      <c r="D350" s="9" t="s">
        <v>21</v>
      </c>
      <c r="E350" s="18" t="s">
        <v>146</v>
      </c>
      <c r="F350" s="13">
        <v>44896</v>
      </c>
      <c r="G350" s="13">
        <v>45078</v>
      </c>
      <c r="H350" s="14">
        <v>55000</v>
      </c>
      <c r="I350" s="15">
        <v>2559.6799999999998</v>
      </c>
      <c r="J350" s="14">
        <v>0</v>
      </c>
      <c r="K350" s="15">
        <v>1578.5</v>
      </c>
      <c r="L350" s="14">
        <v>3905</v>
      </c>
      <c r="M350" s="36">
        <f>H350*1.15%</f>
        <v>632.5</v>
      </c>
      <c r="N350" s="15">
        <v>1672</v>
      </c>
      <c r="O350" s="14">
        <f>H350*7.09%</f>
        <v>3899.5</v>
      </c>
      <c r="P350" s="14">
        <f t="shared" si="572"/>
        <v>11687.5</v>
      </c>
      <c r="Q350" s="14">
        <v>0</v>
      </c>
      <c r="R350" s="14">
        <f t="shared" si="573"/>
        <v>5810.18</v>
      </c>
      <c r="S350" s="14">
        <f t="shared" si="574"/>
        <v>8437</v>
      </c>
      <c r="T350" s="14">
        <f t="shared" si="575"/>
        <v>49189.82</v>
      </c>
    </row>
    <row r="351" spans="1:20" s="16" customFormat="1" ht="24.95" customHeight="1" x14ac:dyDescent="0.25">
      <c r="A351" s="9">
        <v>290</v>
      </c>
      <c r="B351" s="12" t="s">
        <v>317</v>
      </c>
      <c r="C351" s="58" t="s">
        <v>432</v>
      </c>
      <c r="D351" s="9" t="s">
        <v>21</v>
      </c>
      <c r="E351" s="18" t="s">
        <v>146</v>
      </c>
      <c r="F351" s="13">
        <v>44927</v>
      </c>
      <c r="G351" s="13">
        <v>45108</v>
      </c>
      <c r="H351" s="14">
        <v>90000</v>
      </c>
      <c r="I351" s="14">
        <v>9753.1200000000008</v>
      </c>
      <c r="J351" s="14">
        <v>0</v>
      </c>
      <c r="K351" s="14">
        <v>2583</v>
      </c>
      <c r="L351" s="14">
        <v>6390</v>
      </c>
      <c r="M351" s="15">
        <v>748.08</v>
      </c>
      <c r="N351" s="14">
        <v>2736</v>
      </c>
      <c r="O351" s="14">
        <v>6381</v>
      </c>
      <c r="P351" s="14">
        <f t="shared" ref="P351" si="579">K351+L351+M351+N351+O351</f>
        <v>18838.080000000002</v>
      </c>
      <c r="Q351" s="14">
        <v>0</v>
      </c>
      <c r="R351" s="14">
        <f t="shared" ref="R351" si="580">I351+K351+N351+Q351</f>
        <v>15072.12</v>
      </c>
      <c r="S351" s="14">
        <f t="shared" ref="S351" si="581">L351+M351+O351</f>
        <v>13519.08</v>
      </c>
      <c r="T351" s="14">
        <f t="shared" ref="T351" si="582">H351-R351</f>
        <v>74927.88</v>
      </c>
    </row>
    <row r="352" spans="1:20" s="16" customFormat="1" ht="24.95" customHeight="1" x14ac:dyDescent="0.25">
      <c r="A352" s="9">
        <v>291</v>
      </c>
      <c r="B352" s="12" t="s">
        <v>318</v>
      </c>
      <c r="C352" s="58" t="s">
        <v>433</v>
      </c>
      <c r="D352" s="9" t="s">
        <v>21</v>
      </c>
      <c r="E352" s="18" t="s">
        <v>145</v>
      </c>
      <c r="F352" s="13">
        <v>44909</v>
      </c>
      <c r="G352" s="13">
        <v>45091</v>
      </c>
      <c r="H352" s="14">
        <v>90000</v>
      </c>
      <c r="I352" s="14">
        <v>9753.1200000000008</v>
      </c>
      <c r="J352" s="14">
        <v>0</v>
      </c>
      <c r="K352" s="14">
        <v>2583</v>
      </c>
      <c r="L352" s="14">
        <v>6390</v>
      </c>
      <c r="M352" s="15">
        <v>748.08</v>
      </c>
      <c r="N352" s="14">
        <v>2736</v>
      </c>
      <c r="O352" s="14">
        <v>6381</v>
      </c>
      <c r="P352" s="14">
        <f t="shared" si="572"/>
        <v>18838.080000000002</v>
      </c>
      <c r="Q352" s="14">
        <v>0</v>
      </c>
      <c r="R352" s="14">
        <f t="shared" si="573"/>
        <v>15072.12</v>
      </c>
      <c r="S352" s="14">
        <f t="shared" si="574"/>
        <v>13519.08</v>
      </c>
      <c r="T352" s="14">
        <f t="shared" si="575"/>
        <v>74927.88</v>
      </c>
    </row>
    <row r="353" spans="1:20" s="16" customFormat="1" ht="24.95" customHeight="1" x14ac:dyDescent="0.25">
      <c r="A353" s="9">
        <v>292</v>
      </c>
      <c r="B353" s="12" t="s">
        <v>336</v>
      </c>
      <c r="C353" s="8" t="s">
        <v>265</v>
      </c>
      <c r="D353" s="9" t="s">
        <v>21</v>
      </c>
      <c r="E353" s="18" t="s">
        <v>146</v>
      </c>
      <c r="F353" s="13">
        <v>44944</v>
      </c>
      <c r="G353" s="13">
        <v>45125</v>
      </c>
      <c r="H353" s="14">
        <v>60000</v>
      </c>
      <c r="I353" s="14">
        <v>3486.68</v>
      </c>
      <c r="J353" s="14">
        <v>0</v>
      </c>
      <c r="K353" s="14">
        <f>H353*2.87%</f>
        <v>1722</v>
      </c>
      <c r="L353" s="14">
        <f>H353*7.1%</f>
        <v>4260</v>
      </c>
      <c r="M353" s="14">
        <f t="shared" ref="M353:M354" si="583">H353*1.15%</f>
        <v>690</v>
      </c>
      <c r="N353" s="14">
        <f>H353*3.04%</f>
        <v>1824</v>
      </c>
      <c r="O353" s="14">
        <f t="shared" ref="O353:O354" si="584">H353*7.09%</f>
        <v>4254</v>
      </c>
      <c r="P353" s="14">
        <f t="shared" ref="P353:P354" si="585">K353+L353+M353+N353+O353</f>
        <v>12750</v>
      </c>
      <c r="Q353" s="14">
        <f t="shared" ref="Q353" si="586">J353</f>
        <v>0</v>
      </c>
      <c r="R353" s="14">
        <f t="shared" ref="R353:R354" si="587">I353+K353+N353+Q353</f>
        <v>7032.68</v>
      </c>
      <c r="S353" s="14">
        <f t="shared" ref="S353:S354" si="588">L353+M353+O353</f>
        <v>9204</v>
      </c>
      <c r="T353" s="14">
        <f t="shared" ref="T353" si="589">H353-R353</f>
        <v>52967.32</v>
      </c>
    </row>
    <row r="354" spans="1:20" s="16" customFormat="1" ht="24.95" customHeight="1" x14ac:dyDescent="0.25">
      <c r="A354" s="9">
        <v>293</v>
      </c>
      <c r="B354" s="12" t="s">
        <v>368</v>
      </c>
      <c r="C354" s="8" t="s">
        <v>265</v>
      </c>
      <c r="D354" s="9" t="s">
        <v>21</v>
      </c>
      <c r="E354" s="18" t="s">
        <v>145</v>
      </c>
      <c r="F354" s="13">
        <v>44958</v>
      </c>
      <c r="G354" s="13">
        <v>45139</v>
      </c>
      <c r="H354" s="14">
        <v>50000</v>
      </c>
      <c r="I354" s="14">
        <v>1854</v>
      </c>
      <c r="J354" s="14">
        <v>0</v>
      </c>
      <c r="K354" s="14">
        <v>1435</v>
      </c>
      <c r="L354" s="14">
        <v>3550</v>
      </c>
      <c r="M354" s="36">
        <f t="shared" si="583"/>
        <v>575</v>
      </c>
      <c r="N354" s="14">
        <v>1520</v>
      </c>
      <c r="O354" s="14">
        <f t="shared" si="584"/>
        <v>3545</v>
      </c>
      <c r="P354" s="14">
        <f t="shared" si="585"/>
        <v>10625</v>
      </c>
      <c r="Q354" s="14">
        <v>14046</v>
      </c>
      <c r="R354" s="14">
        <f t="shared" si="587"/>
        <v>18855</v>
      </c>
      <c r="S354" s="14">
        <f t="shared" si="588"/>
        <v>7670</v>
      </c>
      <c r="T354" s="14">
        <f>H354-R354</f>
        <v>31145</v>
      </c>
    </row>
    <row r="355" spans="1:20" s="16" customFormat="1" ht="24.95" customHeight="1" x14ac:dyDescent="0.25">
      <c r="A355" s="9">
        <v>294</v>
      </c>
      <c r="B355" s="12" t="s">
        <v>450</v>
      </c>
      <c r="C355" s="58" t="s">
        <v>184</v>
      </c>
      <c r="D355" s="9" t="s">
        <v>21</v>
      </c>
      <c r="E355" s="18" t="s">
        <v>146</v>
      </c>
      <c r="F355" s="13">
        <v>44866</v>
      </c>
      <c r="G355" s="13">
        <v>45047</v>
      </c>
      <c r="H355" s="14">
        <v>50000</v>
      </c>
      <c r="I355" s="14">
        <v>1854</v>
      </c>
      <c r="J355" s="14">
        <v>0</v>
      </c>
      <c r="K355" s="14">
        <v>1435</v>
      </c>
      <c r="L355" s="14">
        <v>3550</v>
      </c>
      <c r="M355" s="36">
        <f t="shared" ref="M355:M356" si="590">H355*1.15%</f>
        <v>575</v>
      </c>
      <c r="N355" s="14">
        <v>1520</v>
      </c>
      <c r="O355" s="14">
        <f t="shared" ref="O355:O356" si="591">H355*7.09%</f>
        <v>3545</v>
      </c>
      <c r="P355" s="14">
        <f t="shared" ref="P355:P356" si="592">K355+L355+M355+N355+O355</f>
        <v>10625</v>
      </c>
      <c r="Q355" s="14">
        <f t="shared" ref="Q355:Q356" si="593">J355</f>
        <v>0</v>
      </c>
      <c r="R355" s="14">
        <f t="shared" ref="R355:R356" si="594">I355+K355+N355+Q355</f>
        <v>4809</v>
      </c>
      <c r="S355" s="14">
        <f t="shared" ref="S355:S356" si="595">L355+M355+O355</f>
        <v>7670</v>
      </c>
      <c r="T355" s="14">
        <f>H355-R355</f>
        <v>45191</v>
      </c>
    </row>
    <row r="356" spans="1:20" s="16" customFormat="1" ht="24.95" customHeight="1" x14ac:dyDescent="0.25">
      <c r="A356" s="9">
        <v>295</v>
      </c>
      <c r="B356" s="12" t="s">
        <v>482</v>
      </c>
      <c r="C356" s="58" t="s">
        <v>184</v>
      </c>
      <c r="D356" s="9" t="s">
        <v>21</v>
      </c>
      <c r="E356" s="18" t="s">
        <v>145</v>
      </c>
      <c r="F356" s="13">
        <v>44907</v>
      </c>
      <c r="G356" s="13">
        <v>45089</v>
      </c>
      <c r="H356" s="14">
        <v>60000</v>
      </c>
      <c r="I356" s="14">
        <v>3486.68</v>
      </c>
      <c r="J356" s="14">
        <v>0</v>
      </c>
      <c r="K356" s="14">
        <f>H356*2.87%</f>
        <v>1722</v>
      </c>
      <c r="L356" s="14">
        <f>H356*7.1%</f>
        <v>4260</v>
      </c>
      <c r="M356" s="36">
        <f t="shared" si="590"/>
        <v>690</v>
      </c>
      <c r="N356" s="14">
        <f>H356*3.04%</f>
        <v>1824</v>
      </c>
      <c r="O356" s="14">
        <f t="shared" si="591"/>
        <v>4254</v>
      </c>
      <c r="P356" s="14">
        <f t="shared" si="592"/>
        <v>12750</v>
      </c>
      <c r="Q356" s="14">
        <f t="shared" si="593"/>
        <v>0</v>
      </c>
      <c r="R356" s="14">
        <f t="shared" si="594"/>
        <v>7032.68</v>
      </c>
      <c r="S356" s="14">
        <f t="shared" si="595"/>
        <v>9204</v>
      </c>
      <c r="T356" s="14">
        <f t="shared" ref="T356" si="596">H356-R356</f>
        <v>52967.32</v>
      </c>
    </row>
    <row r="357" spans="1:20" s="16" customFormat="1" ht="24.95" customHeight="1" x14ac:dyDescent="0.25">
      <c r="A357" s="9">
        <v>296</v>
      </c>
      <c r="B357" s="12" t="s">
        <v>76</v>
      </c>
      <c r="C357" s="8" t="s">
        <v>77</v>
      </c>
      <c r="D357" s="9" t="s">
        <v>21</v>
      </c>
      <c r="E357" s="18" t="s">
        <v>145</v>
      </c>
      <c r="F357" s="13">
        <v>44835</v>
      </c>
      <c r="G357" s="13">
        <v>45017</v>
      </c>
      <c r="H357" s="14">
        <v>35000</v>
      </c>
      <c r="I357" s="14">
        <v>0</v>
      </c>
      <c r="J357" s="14">
        <v>0</v>
      </c>
      <c r="K357" s="14">
        <v>1004.5</v>
      </c>
      <c r="L357" s="14">
        <v>2485</v>
      </c>
      <c r="M357" s="36">
        <f t="shared" si="577"/>
        <v>402.5</v>
      </c>
      <c r="N357" s="14">
        <v>1064</v>
      </c>
      <c r="O357" s="14">
        <f>H357*7.09%</f>
        <v>2481.5</v>
      </c>
      <c r="P357" s="14">
        <f t="shared" si="572"/>
        <v>7437.5</v>
      </c>
      <c r="Q357" s="14">
        <v>10308.5</v>
      </c>
      <c r="R357" s="14">
        <f t="shared" si="573"/>
        <v>12377</v>
      </c>
      <c r="S357" s="14">
        <f t="shared" si="574"/>
        <v>5369</v>
      </c>
      <c r="T357" s="14">
        <f t="shared" si="575"/>
        <v>22623</v>
      </c>
    </row>
    <row r="358" spans="1:20" s="59" customFormat="1" ht="24.95" customHeight="1" x14ac:dyDescent="0.3">
      <c r="A358" s="24" t="s">
        <v>78</v>
      </c>
      <c r="B358" s="10"/>
      <c r="C358" s="10"/>
      <c r="D358" s="10"/>
      <c r="E358" s="10"/>
      <c r="F358" s="23"/>
      <c r="G358" s="23"/>
      <c r="H358" s="10"/>
      <c r="I358" s="10"/>
      <c r="J358" s="10"/>
      <c r="K358" s="10"/>
      <c r="L358" s="10"/>
      <c r="M358" s="33"/>
      <c r="N358" s="10"/>
      <c r="O358" s="10"/>
      <c r="P358" s="10"/>
      <c r="Q358" s="10"/>
      <c r="R358" s="10"/>
      <c r="S358" s="10"/>
      <c r="T358" s="10"/>
    </row>
    <row r="359" spans="1:20" s="11" customFormat="1" ht="24.95" customHeight="1" x14ac:dyDescent="0.25">
      <c r="A359" s="9">
        <v>297</v>
      </c>
      <c r="B359" s="12" t="s">
        <v>260</v>
      </c>
      <c r="C359" s="8" t="s">
        <v>28</v>
      </c>
      <c r="D359" s="9" t="s">
        <v>21</v>
      </c>
      <c r="E359" s="9" t="s">
        <v>146</v>
      </c>
      <c r="F359" s="13">
        <v>44958</v>
      </c>
      <c r="G359" s="13">
        <v>45139</v>
      </c>
      <c r="H359" s="14">
        <v>110000</v>
      </c>
      <c r="I359" s="14">
        <v>14457.62</v>
      </c>
      <c r="J359" s="14">
        <v>0</v>
      </c>
      <c r="K359" s="14">
        <v>3157</v>
      </c>
      <c r="L359" s="14">
        <v>7810</v>
      </c>
      <c r="M359" s="15">
        <v>748.08</v>
      </c>
      <c r="N359" s="14">
        <v>3344</v>
      </c>
      <c r="O359" s="14">
        <v>7799</v>
      </c>
      <c r="P359" s="14">
        <f>K359+L359+M359+N359+O359</f>
        <v>22858.080000000002</v>
      </c>
      <c r="Q359" s="14">
        <f>J359</f>
        <v>0</v>
      </c>
      <c r="R359" s="14">
        <f>I359+K359+N359+Q359</f>
        <v>20958.62</v>
      </c>
      <c r="S359" s="14">
        <f>L359+M359+O359</f>
        <v>16357.08</v>
      </c>
      <c r="T359" s="14">
        <f>H359-R359</f>
        <v>89041.38</v>
      </c>
    </row>
    <row r="360" spans="1:20" s="59" customFormat="1" ht="24" customHeight="1" x14ac:dyDescent="0.3">
      <c r="A360" s="24" t="s">
        <v>120</v>
      </c>
      <c r="B360" s="10"/>
      <c r="C360" s="10"/>
      <c r="D360" s="10"/>
      <c r="E360" s="10"/>
      <c r="F360" s="23"/>
      <c r="G360" s="23"/>
      <c r="H360" s="10"/>
      <c r="I360" s="10"/>
      <c r="J360" s="10"/>
      <c r="K360" s="10"/>
      <c r="L360" s="10"/>
      <c r="M360" s="33"/>
      <c r="N360" s="10"/>
      <c r="O360" s="10"/>
      <c r="P360" s="10"/>
      <c r="Q360" s="10"/>
      <c r="R360" s="10"/>
      <c r="S360" s="10"/>
      <c r="T360" s="10"/>
    </row>
    <row r="361" spans="1:20" s="16" customFormat="1" ht="24.95" customHeight="1" x14ac:dyDescent="0.25">
      <c r="A361" s="9">
        <v>298</v>
      </c>
      <c r="B361" s="12" t="s">
        <v>121</v>
      </c>
      <c r="C361" s="8" t="s">
        <v>27</v>
      </c>
      <c r="D361" s="9" t="s">
        <v>21</v>
      </c>
      <c r="E361" s="18" t="s">
        <v>145</v>
      </c>
      <c r="F361" s="13">
        <v>44958</v>
      </c>
      <c r="G361" s="13">
        <v>45139</v>
      </c>
      <c r="H361" s="14">
        <v>90000</v>
      </c>
      <c r="I361" s="14">
        <v>9753.1200000000008</v>
      </c>
      <c r="J361" s="14">
        <v>0</v>
      </c>
      <c r="K361" s="14">
        <v>2583</v>
      </c>
      <c r="L361" s="14">
        <v>6390</v>
      </c>
      <c r="M361" s="15">
        <v>748.08</v>
      </c>
      <c r="N361" s="14">
        <v>2736</v>
      </c>
      <c r="O361" s="14">
        <v>6381</v>
      </c>
      <c r="P361" s="14">
        <f>K361+L361+M361+N361+O361</f>
        <v>18838.080000000002</v>
      </c>
      <c r="Q361" s="14">
        <v>6467.88</v>
      </c>
      <c r="R361" s="14">
        <f>I361+K361+N361+Q361</f>
        <v>21540</v>
      </c>
      <c r="S361" s="14">
        <f>L361+M361+O361</f>
        <v>13519.08</v>
      </c>
      <c r="T361" s="14">
        <f>H361-R361</f>
        <v>68460</v>
      </c>
    </row>
    <row r="362" spans="1:20" s="60" customFormat="1" ht="24.95" customHeight="1" x14ac:dyDescent="0.3">
      <c r="A362" s="24" t="s">
        <v>483</v>
      </c>
      <c r="B362" s="10"/>
      <c r="C362" s="10"/>
      <c r="D362" s="10"/>
      <c r="E362" s="10"/>
      <c r="F362" s="23"/>
      <c r="G362" s="23"/>
      <c r="H362" s="10"/>
      <c r="I362" s="10"/>
      <c r="J362" s="10"/>
      <c r="K362" s="10"/>
      <c r="L362" s="10"/>
      <c r="M362" s="33"/>
      <c r="N362" s="10"/>
      <c r="O362" s="10"/>
      <c r="P362" s="10"/>
      <c r="Q362" s="10"/>
      <c r="R362" s="10"/>
      <c r="S362" s="10"/>
      <c r="T362" s="10"/>
    </row>
    <row r="363" spans="1:20" s="16" customFormat="1" ht="24.95" customHeight="1" x14ac:dyDescent="0.25">
      <c r="A363" s="9">
        <v>299</v>
      </c>
      <c r="B363" s="12" t="s">
        <v>484</v>
      </c>
      <c r="C363" s="8" t="s">
        <v>436</v>
      </c>
      <c r="D363" s="9" t="s">
        <v>21</v>
      </c>
      <c r="E363" s="18" t="s">
        <v>146</v>
      </c>
      <c r="F363" s="13">
        <v>44927</v>
      </c>
      <c r="G363" s="13">
        <v>45108</v>
      </c>
      <c r="H363" s="14">
        <v>140000</v>
      </c>
      <c r="I363" s="14">
        <v>21514.37</v>
      </c>
      <c r="J363" s="14">
        <v>0</v>
      </c>
      <c r="K363" s="14">
        <f>H363*2.87%</f>
        <v>4018</v>
      </c>
      <c r="L363" s="14">
        <f>H363*7.1%</f>
        <v>9940</v>
      </c>
      <c r="M363" s="15">
        <v>748.08</v>
      </c>
      <c r="N363" s="14">
        <f>H363*3.04%</f>
        <v>4256</v>
      </c>
      <c r="O363" s="14">
        <f>H363*7.09%</f>
        <v>9926</v>
      </c>
      <c r="P363" s="14">
        <f>K363+L363+M363+N363+O363</f>
        <v>28888.080000000002</v>
      </c>
      <c r="Q363" s="14">
        <v>0</v>
      </c>
      <c r="R363" s="14">
        <f>I363+K363+N363+Q363</f>
        <v>29788.37</v>
      </c>
      <c r="S363" s="14">
        <f>L363+M363+O363</f>
        <v>20614.080000000002</v>
      </c>
      <c r="T363" s="14">
        <f>H363-R363</f>
        <v>110211.63</v>
      </c>
    </row>
    <row r="364" spans="1:20" s="59" customFormat="1" ht="24.95" customHeight="1" x14ac:dyDescent="0.3">
      <c r="A364" s="24" t="s">
        <v>111</v>
      </c>
      <c r="B364" s="10"/>
      <c r="C364" s="10"/>
      <c r="D364" s="10"/>
      <c r="E364" s="10"/>
      <c r="F364" s="23"/>
      <c r="G364" s="23"/>
      <c r="H364" s="10"/>
      <c r="I364" s="10"/>
      <c r="J364" s="10"/>
      <c r="K364" s="10"/>
      <c r="L364" s="10"/>
      <c r="M364" s="33"/>
      <c r="N364" s="10"/>
      <c r="O364" s="10"/>
      <c r="P364" s="10"/>
      <c r="Q364" s="10"/>
      <c r="R364" s="10"/>
      <c r="S364" s="10"/>
      <c r="T364" s="10"/>
    </row>
    <row r="365" spans="1:20" s="11" customFormat="1" ht="24.95" customHeight="1" x14ac:dyDescent="0.25">
      <c r="A365" s="9">
        <v>300</v>
      </c>
      <c r="B365" s="12" t="s">
        <v>508</v>
      </c>
      <c r="C365" s="8" t="s">
        <v>27</v>
      </c>
      <c r="D365" s="9" t="s">
        <v>21</v>
      </c>
      <c r="E365" s="18" t="s">
        <v>146</v>
      </c>
      <c r="F365" s="13">
        <v>44938</v>
      </c>
      <c r="G365" s="13">
        <v>45119</v>
      </c>
      <c r="H365" s="14">
        <v>131000</v>
      </c>
      <c r="I365" s="14">
        <v>19397.34</v>
      </c>
      <c r="J365" s="14">
        <v>0</v>
      </c>
      <c r="K365" s="14">
        <v>3759.7</v>
      </c>
      <c r="L365" s="14">
        <v>9301</v>
      </c>
      <c r="M365" s="15">
        <v>748.08</v>
      </c>
      <c r="N365" s="14">
        <v>3982.4</v>
      </c>
      <c r="O365" s="14">
        <v>9287.9</v>
      </c>
      <c r="P365" s="14">
        <f>K365+L365+M365+N365+O365</f>
        <v>27079.08</v>
      </c>
      <c r="Q365" s="14">
        <f>J365</f>
        <v>0</v>
      </c>
      <c r="R365" s="14">
        <f>I365+K365+N365+Q365</f>
        <v>27139.439999999999</v>
      </c>
      <c r="S365" s="14">
        <f>L365+M365+O365</f>
        <v>19336.98</v>
      </c>
      <c r="T365" s="14">
        <f>H365-R365</f>
        <v>103860.56</v>
      </c>
    </row>
    <row r="366" spans="1:20" s="16" customFormat="1" ht="24.95" customHeight="1" x14ac:dyDescent="0.25">
      <c r="A366" s="9">
        <v>301</v>
      </c>
      <c r="B366" s="12" t="s">
        <v>85</v>
      </c>
      <c r="C366" s="8" t="s">
        <v>420</v>
      </c>
      <c r="D366" s="9" t="s">
        <v>21</v>
      </c>
      <c r="E366" s="18" t="s">
        <v>146</v>
      </c>
      <c r="F366" s="13">
        <v>44850</v>
      </c>
      <c r="G366" s="13">
        <v>45032</v>
      </c>
      <c r="H366" s="14">
        <v>65000</v>
      </c>
      <c r="I366" s="14">
        <v>4427.58</v>
      </c>
      <c r="J366" s="14">
        <v>0</v>
      </c>
      <c r="K366" s="14">
        <v>1865.5</v>
      </c>
      <c r="L366" s="14">
        <v>4615</v>
      </c>
      <c r="M366" s="14">
        <f>H366*1.15%</f>
        <v>747.5</v>
      </c>
      <c r="N366" s="14">
        <v>1976</v>
      </c>
      <c r="O366" s="14">
        <f t="shared" ref="O366:O380" si="597">H366*7.09%</f>
        <v>4608.5</v>
      </c>
      <c r="P366" s="14">
        <f t="shared" ref="P366:P380" si="598">K366+L366+M366+N366+O366</f>
        <v>13812.5</v>
      </c>
      <c r="Q366" s="14">
        <f t="shared" ref="Q366:Q405" si="599">J366</f>
        <v>0</v>
      </c>
      <c r="R366" s="14">
        <f t="shared" ref="R366:R380" si="600">I366+K366+N366+Q366</f>
        <v>8269.08</v>
      </c>
      <c r="S366" s="14">
        <f t="shared" ref="S366:S380" si="601">L366+M366+O366</f>
        <v>9971</v>
      </c>
      <c r="T366" s="14">
        <f t="shared" ref="T366:T380" si="602">H366-R366</f>
        <v>56730.92</v>
      </c>
    </row>
    <row r="367" spans="1:20" s="16" customFormat="1" ht="24.95" customHeight="1" x14ac:dyDescent="0.25">
      <c r="A367" s="9">
        <v>302</v>
      </c>
      <c r="B367" s="12" t="s">
        <v>284</v>
      </c>
      <c r="C367" s="8" t="s">
        <v>434</v>
      </c>
      <c r="D367" s="9" t="s">
        <v>21</v>
      </c>
      <c r="E367" s="18" t="s">
        <v>146</v>
      </c>
      <c r="F367" s="13">
        <v>44868</v>
      </c>
      <c r="G367" s="13">
        <v>45049</v>
      </c>
      <c r="H367" s="14">
        <v>90000</v>
      </c>
      <c r="I367" s="14">
        <v>9753.1200000000008</v>
      </c>
      <c r="J367" s="14">
        <v>0</v>
      </c>
      <c r="K367" s="14">
        <f>H367*2.87%</f>
        <v>2583</v>
      </c>
      <c r="L367" s="14">
        <f>H367*7.1%</f>
        <v>6390</v>
      </c>
      <c r="M367" s="14">
        <v>748.08</v>
      </c>
      <c r="N367" s="14">
        <f>H367*3.04%</f>
        <v>2736</v>
      </c>
      <c r="O367" s="14">
        <f>H367*7.09%</f>
        <v>6381</v>
      </c>
      <c r="P367" s="14">
        <f t="shared" si="598"/>
        <v>18838.080000000002</v>
      </c>
      <c r="Q367" s="14">
        <f t="shared" si="599"/>
        <v>0</v>
      </c>
      <c r="R367" s="14">
        <f t="shared" si="600"/>
        <v>15072.12</v>
      </c>
      <c r="S367" s="14">
        <f t="shared" si="601"/>
        <v>13519.08</v>
      </c>
      <c r="T367" s="14">
        <f t="shared" si="602"/>
        <v>74927.88</v>
      </c>
    </row>
    <row r="368" spans="1:20" s="16" customFormat="1" ht="24.95" customHeight="1" x14ac:dyDescent="0.25">
      <c r="A368" s="9">
        <v>303</v>
      </c>
      <c r="B368" s="12" t="s">
        <v>82</v>
      </c>
      <c r="C368" s="8" t="s">
        <v>38</v>
      </c>
      <c r="D368" s="9" t="s">
        <v>21</v>
      </c>
      <c r="E368" s="18" t="s">
        <v>146</v>
      </c>
      <c r="F368" s="13">
        <v>44850</v>
      </c>
      <c r="G368" s="13">
        <v>45032</v>
      </c>
      <c r="H368" s="14">
        <v>60000</v>
      </c>
      <c r="I368" s="14">
        <v>2881.7</v>
      </c>
      <c r="J368" s="14">
        <v>0</v>
      </c>
      <c r="K368" s="14">
        <v>1722</v>
      </c>
      <c r="L368" s="14">
        <v>4260</v>
      </c>
      <c r="M368" s="36">
        <f t="shared" ref="M368:M380" si="603">H368*1.15%</f>
        <v>690</v>
      </c>
      <c r="N368" s="14">
        <v>1824</v>
      </c>
      <c r="O368" s="14">
        <f t="shared" si="597"/>
        <v>4254</v>
      </c>
      <c r="P368" s="14">
        <f t="shared" si="598"/>
        <v>12750</v>
      </c>
      <c r="Q368" s="14">
        <v>3024.9</v>
      </c>
      <c r="R368" s="14">
        <f t="shared" si="600"/>
        <v>9452.6</v>
      </c>
      <c r="S368" s="14">
        <f t="shared" si="601"/>
        <v>9204</v>
      </c>
      <c r="T368" s="14">
        <f t="shared" si="602"/>
        <v>50547.4</v>
      </c>
    </row>
    <row r="369" spans="1:20" s="16" customFormat="1" ht="24.95" customHeight="1" x14ac:dyDescent="0.25">
      <c r="A369" s="9">
        <v>304</v>
      </c>
      <c r="B369" s="12" t="s">
        <v>156</v>
      </c>
      <c r="C369" s="8" t="s">
        <v>421</v>
      </c>
      <c r="D369" s="9" t="s">
        <v>21</v>
      </c>
      <c r="E369" s="18" t="s">
        <v>146</v>
      </c>
      <c r="F369" s="13">
        <v>44835</v>
      </c>
      <c r="G369" s="13">
        <v>45017</v>
      </c>
      <c r="H369" s="14">
        <v>60000</v>
      </c>
      <c r="I369" s="14">
        <v>3486.68</v>
      </c>
      <c r="J369" s="14">
        <v>0</v>
      </c>
      <c r="K369" s="14">
        <v>1722</v>
      </c>
      <c r="L369" s="14">
        <v>4260</v>
      </c>
      <c r="M369" s="36">
        <f t="shared" si="603"/>
        <v>690</v>
      </c>
      <c r="N369" s="14">
        <v>1824</v>
      </c>
      <c r="O369" s="14">
        <f t="shared" si="597"/>
        <v>4254</v>
      </c>
      <c r="P369" s="14">
        <f t="shared" si="598"/>
        <v>12750</v>
      </c>
      <c r="Q369" s="14">
        <f t="shared" si="599"/>
        <v>0</v>
      </c>
      <c r="R369" s="14">
        <f t="shared" si="600"/>
        <v>7032.68</v>
      </c>
      <c r="S369" s="14">
        <f t="shared" si="601"/>
        <v>9204</v>
      </c>
      <c r="T369" s="14">
        <f t="shared" si="602"/>
        <v>52967.32</v>
      </c>
    </row>
    <row r="370" spans="1:20" s="16" customFormat="1" ht="24.95" customHeight="1" x14ac:dyDescent="0.25">
      <c r="A370" s="9">
        <v>305</v>
      </c>
      <c r="B370" s="12" t="s">
        <v>189</v>
      </c>
      <c r="C370" s="8" t="s">
        <v>421</v>
      </c>
      <c r="D370" s="9" t="s">
        <v>21</v>
      </c>
      <c r="E370" s="18" t="s">
        <v>146</v>
      </c>
      <c r="F370" s="13">
        <v>44805</v>
      </c>
      <c r="G370" s="13">
        <v>44986</v>
      </c>
      <c r="H370" s="15">
        <v>60000</v>
      </c>
      <c r="I370" s="15">
        <v>3184.19</v>
      </c>
      <c r="J370" s="14">
        <v>0</v>
      </c>
      <c r="K370" s="15">
        <v>1722</v>
      </c>
      <c r="L370" s="14">
        <v>4260</v>
      </c>
      <c r="M370" s="36">
        <f t="shared" si="603"/>
        <v>690</v>
      </c>
      <c r="N370" s="15">
        <v>1824</v>
      </c>
      <c r="O370" s="14">
        <f t="shared" si="597"/>
        <v>4254</v>
      </c>
      <c r="P370" s="14">
        <f t="shared" si="598"/>
        <v>12750</v>
      </c>
      <c r="Q370" s="14">
        <v>1512.45</v>
      </c>
      <c r="R370" s="14">
        <f t="shared" si="600"/>
        <v>8242.64</v>
      </c>
      <c r="S370" s="14">
        <f t="shared" si="601"/>
        <v>9204</v>
      </c>
      <c r="T370" s="14">
        <f t="shared" si="602"/>
        <v>51757.36</v>
      </c>
    </row>
    <row r="371" spans="1:20" s="16" customFormat="1" ht="24.95" customHeight="1" x14ac:dyDescent="0.25">
      <c r="A371" s="9">
        <v>306</v>
      </c>
      <c r="B371" s="12" t="s">
        <v>169</v>
      </c>
      <c r="C371" s="8" t="s">
        <v>421</v>
      </c>
      <c r="D371" s="9" t="s">
        <v>21</v>
      </c>
      <c r="E371" s="9" t="s">
        <v>145</v>
      </c>
      <c r="F371" s="13">
        <v>44940</v>
      </c>
      <c r="G371" s="13">
        <v>45121</v>
      </c>
      <c r="H371" s="14">
        <v>60000</v>
      </c>
      <c r="I371" s="14">
        <v>3486.68</v>
      </c>
      <c r="J371" s="14">
        <v>0</v>
      </c>
      <c r="K371" s="14">
        <v>1722</v>
      </c>
      <c r="L371" s="14">
        <v>4260</v>
      </c>
      <c r="M371" s="36">
        <f t="shared" si="603"/>
        <v>690</v>
      </c>
      <c r="N371" s="14">
        <v>1824</v>
      </c>
      <c r="O371" s="14">
        <f t="shared" si="597"/>
        <v>4254</v>
      </c>
      <c r="P371" s="14">
        <f t="shared" si="598"/>
        <v>12750</v>
      </c>
      <c r="Q371" s="14">
        <f t="shared" si="599"/>
        <v>0</v>
      </c>
      <c r="R371" s="14">
        <f t="shared" si="600"/>
        <v>7032.68</v>
      </c>
      <c r="S371" s="14">
        <f t="shared" si="601"/>
        <v>9204</v>
      </c>
      <c r="T371" s="14">
        <f t="shared" si="602"/>
        <v>52967.32</v>
      </c>
    </row>
    <row r="372" spans="1:20" s="16" customFormat="1" ht="24.95" customHeight="1" x14ac:dyDescent="0.25">
      <c r="A372" s="9">
        <v>307</v>
      </c>
      <c r="B372" s="12" t="s">
        <v>166</v>
      </c>
      <c r="C372" s="8" t="s">
        <v>421</v>
      </c>
      <c r="D372" s="9" t="s">
        <v>21</v>
      </c>
      <c r="E372" s="18" t="s">
        <v>145</v>
      </c>
      <c r="F372" s="13">
        <v>44927</v>
      </c>
      <c r="G372" s="13">
        <v>45108</v>
      </c>
      <c r="H372" s="14">
        <v>60000</v>
      </c>
      <c r="I372" s="14">
        <v>3486.68</v>
      </c>
      <c r="J372" s="14">
        <v>0</v>
      </c>
      <c r="K372" s="14">
        <v>1722</v>
      </c>
      <c r="L372" s="14">
        <v>4260</v>
      </c>
      <c r="M372" s="36">
        <f t="shared" si="603"/>
        <v>690</v>
      </c>
      <c r="N372" s="14">
        <v>1824</v>
      </c>
      <c r="O372" s="14">
        <f t="shared" si="597"/>
        <v>4254</v>
      </c>
      <c r="P372" s="14">
        <f t="shared" si="598"/>
        <v>12750</v>
      </c>
      <c r="Q372" s="14">
        <f t="shared" si="599"/>
        <v>0</v>
      </c>
      <c r="R372" s="14">
        <f t="shared" si="600"/>
        <v>7032.68</v>
      </c>
      <c r="S372" s="14">
        <f t="shared" si="601"/>
        <v>9204</v>
      </c>
      <c r="T372" s="14">
        <f t="shared" si="602"/>
        <v>52967.32</v>
      </c>
    </row>
    <row r="373" spans="1:20" s="16" customFormat="1" ht="24.95" customHeight="1" x14ac:dyDescent="0.25">
      <c r="A373" s="9">
        <v>308</v>
      </c>
      <c r="B373" s="12" t="s">
        <v>154</v>
      </c>
      <c r="C373" s="8" t="s">
        <v>421</v>
      </c>
      <c r="D373" s="9" t="s">
        <v>21</v>
      </c>
      <c r="E373" s="18" t="s">
        <v>146</v>
      </c>
      <c r="F373" s="13">
        <v>44835</v>
      </c>
      <c r="G373" s="13">
        <v>45017</v>
      </c>
      <c r="H373" s="14">
        <v>60000</v>
      </c>
      <c r="I373" s="14">
        <v>3486.68</v>
      </c>
      <c r="J373" s="14">
        <v>0</v>
      </c>
      <c r="K373" s="14">
        <v>1722</v>
      </c>
      <c r="L373" s="14">
        <v>4260</v>
      </c>
      <c r="M373" s="36">
        <f t="shared" si="603"/>
        <v>690</v>
      </c>
      <c r="N373" s="14">
        <v>1824</v>
      </c>
      <c r="O373" s="14">
        <f t="shared" si="597"/>
        <v>4254</v>
      </c>
      <c r="P373" s="14">
        <f t="shared" si="598"/>
        <v>12750</v>
      </c>
      <c r="Q373" s="14">
        <f t="shared" si="599"/>
        <v>0</v>
      </c>
      <c r="R373" s="14">
        <f t="shared" si="600"/>
        <v>7032.68</v>
      </c>
      <c r="S373" s="14">
        <f t="shared" si="601"/>
        <v>9204</v>
      </c>
      <c r="T373" s="14">
        <f t="shared" si="602"/>
        <v>52967.32</v>
      </c>
    </row>
    <row r="374" spans="1:20" s="16" customFormat="1" ht="24.95" customHeight="1" x14ac:dyDescent="0.25">
      <c r="A374" s="9">
        <v>309</v>
      </c>
      <c r="B374" s="12" t="s">
        <v>159</v>
      </c>
      <c r="C374" s="8" t="s">
        <v>418</v>
      </c>
      <c r="D374" s="9" t="s">
        <v>21</v>
      </c>
      <c r="E374" s="18" t="s">
        <v>146</v>
      </c>
      <c r="F374" s="13">
        <v>44835</v>
      </c>
      <c r="G374" s="13">
        <v>45017</v>
      </c>
      <c r="H374" s="14">
        <v>55000</v>
      </c>
      <c r="I374" s="14">
        <v>2559.6799999999998</v>
      </c>
      <c r="J374" s="14">
        <v>0</v>
      </c>
      <c r="K374" s="14">
        <v>1578.5</v>
      </c>
      <c r="L374" s="14">
        <v>3905</v>
      </c>
      <c r="M374" s="36">
        <f t="shared" si="603"/>
        <v>632.5</v>
      </c>
      <c r="N374" s="14">
        <v>1672</v>
      </c>
      <c r="O374" s="14">
        <f t="shared" si="597"/>
        <v>3899.5</v>
      </c>
      <c r="P374" s="14">
        <f t="shared" si="598"/>
        <v>11687.5</v>
      </c>
      <c r="Q374" s="14">
        <f t="shared" si="599"/>
        <v>0</v>
      </c>
      <c r="R374" s="14">
        <f t="shared" si="600"/>
        <v>5810.18</v>
      </c>
      <c r="S374" s="14">
        <f t="shared" si="601"/>
        <v>8437</v>
      </c>
      <c r="T374" s="14">
        <f t="shared" si="602"/>
        <v>49189.82</v>
      </c>
    </row>
    <row r="375" spans="1:20" s="16" customFormat="1" ht="24.95" customHeight="1" x14ac:dyDescent="0.25">
      <c r="A375" s="9">
        <v>310</v>
      </c>
      <c r="B375" s="12" t="s">
        <v>152</v>
      </c>
      <c r="C375" s="8" t="s">
        <v>418</v>
      </c>
      <c r="D375" s="9" t="s">
        <v>21</v>
      </c>
      <c r="E375" s="18" t="s">
        <v>146</v>
      </c>
      <c r="F375" s="13">
        <v>44835</v>
      </c>
      <c r="G375" s="13">
        <v>45017</v>
      </c>
      <c r="H375" s="14">
        <v>55000</v>
      </c>
      <c r="I375" s="14">
        <v>2559.6799999999998</v>
      </c>
      <c r="J375" s="14">
        <v>0</v>
      </c>
      <c r="K375" s="14">
        <v>1578.5</v>
      </c>
      <c r="L375" s="14">
        <v>3905</v>
      </c>
      <c r="M375" s="36">
        <f t="shared" si="603"/>
        <v>632.5</v>
      </c>
      <c r="N375" s="14">
        <v>1672</v>
      </c>
      <c r="O375" s="14">
        <f t="shared" si="597"/>
        <v>3899.5</v>
      </c>
      <c r="P375" s="14">
        <f t="shared" si="598"/>
        <v>11687.5</v>
      </c>
      <c r="Q375" s="14">
        <f t="shared" si="599"/>
        <v>0</v>
      </c>
      <c r="R375" s="14">
        <f t="shared" si="600"/>
        <v>5810.18</v>
      </c>
      <c r="S375" s="14">
        <f t="shared" si="601"/>
        <v>8437</v>
      </c>
      <c r="T375" s="14">
        <f t="shared" si="602"/>
        <v>49189.82</v>
      </c>
    </row>
    <row r="376" spans="1:20" s="16" customFormat="1" ht="24.95" customHeight="1" x14ac:dyDescent="0.25">
      <c r="A376" s="9">
        <v>311</v>
      </c>
      <c r="B376" s="12" t="s">
        <v>151</v>
      </c>
      <c r="C376" s="8" t="s">
        <v>418</v>
      </c>
      <c r="D376" s="9" t="s">
        <v>21</v>
      </c>
      <c r="E376" s="18" t="s">
        <v>146</v>
      </c>
      <c r="F376" s="13">
        <v>44835</v>
      </c>
      <c r="G376" s="13">
        <v>45017</v>
      </c>
      <c r="H376" s="14">
        <v>55000</v>
      </c>
      <c r="I376" s="14">
        <v>2559.6799999999998</v>
      </c>
      <c r="J376" s="14">
        <v>0</v>
      </c>
      <c r="K376" s="14">
        <v>1578.5</v>
      </c>
      <c r="L376" s="14">
        <v>3905</v>
      </c>
      <c r="M376" s="36">
        <f t="shared" si="603"/>
        <v>632.5</v>
      </c>
      <c r="N376" s="14">
        <v>1672</v>
      </c>
      <c r="O376" s="14">
        <f t="shared" si="597"/>
        <v>3899.5</v>
      </c>
      <c r="P376" s="14">
        <f t="shared" si="598"/>
        <v>11687.5</v>
      </c>
      <c r="Q376" s="14">
        <f t="shared" si="599"/>
        <v>0</v>
      </c>
      <c r="R376" s="14">
        <f t="shared" si="600"/>
        <v>5810.18</v>
      </c>
      <c r="S376" s="14">
        <f t="shared" si="601"/>
        <v>8437</v>
      </c>
      <c r="T376" s="14">
        <f t="shared" si="602"/>
        <v>49189.82</v>
      </c>
    </row>
    <row r="377" spans="1:20" s="16" customFormat="1" ht="24.95" customHeight="1" x14ac:dyDescent="0.25">
      <c r="A377" s="9">
        <v>312</v>
      </c>
      <c r="B377" s="12" t="s">
        <v>126</v>
      </c>
      <c r="C377" s="8" t="s">
        <v>77</v>
      </c>
      <c r="D377" s="9" t="s">
        <v>21</v>
      </c>
      <c r="E377" s="9" t="s">
        <v>145</v>
      </c>
      <c r="F377" s="13">
        <v>44805</v>
      </c>
      <c r="G377" s="13">
        <v>44986</v>
      </c>
      <c r="H377" s="14">
        <v>48000</v>
      </c>
      <c r="I377" s="14">
        <v>1571.73</v>
      </c>
      <c r="J377" s="14">
        <v>0</v>
      </c>
      <c r="K377" s="14">
        <v>1377.6</v>
      </c>
      <c r="L377" s="14">
        <v>3408</v>
      </c>
      <c r="M377" s="36">
        <f t="shared" si="603"/>
        <v>552</v>
      </c>
      <c r="N377" s="14">
        <v>1459.2</v>
      </c>
      <c r="O377" s="14">
        <f t="shared" si="597"/>
        <v>3403.2</v>
      </c>
      <c r="P377" s="14">
        <f t="shared" si="598"/>
        <v>10200</v>
      </c>
      <c r="Q377" s="14">
        <f t="shared" si="599"/>
        <v>0</v>
      </c>
      <c r="R377" s="14">
        <f t="shared" si="600"/>
        <v>4408.53</v>
      </c>
      <c r="S377" s="14">
        <f t="shared" si="601"/>
        <v>7363.2</v>
      </c>
      <c r="T377" s="14">
        <f t="shared" si="602"/>
        <v>43591.47</v>
      </c>
    </row>
    <row r="378" spans="1:20" s="16" customFormat="1" ht="24.95" customHeight="1" x14ac:dyDescent="0.25">
      <c r="A378" s="9">
        <v>313</v>
      </c>
      <c r="B378" s="12" t="s">
        <v>495</v>
      </c>
      <c r="C378" s="8" t="s">
        <v>421</v>
      </c>
      <c r="D378" s="9" t="s">
        <v>21</v>
      </c>
      <c r="E378" s="18" t="s">
        <v>146</v>
      </c>
      <c r="F378" s="13">
        <v>44927</v>
      </c>
      <c r="G378" s="13">
        <v>45108</v>
      </c>
      <c r="H378" s="14">
        <v>55000</v>
      </c>
      <c r="I378" s="14">
        <v>2559.6799999999998</v>
      </c>
      <c r="J378" s="14">
        <v>0</v>
      </c>
      <c r="K378" s="14">
        <v>1578.5</v>
      </c>
      <c r="L378" s="14">
        <v>3905</v>
      </c>
      <c r="M378" s="36">
        <f t="shared" ref="M378" si="604">H378*1.15%</f>
        <v>632.5</v>
      </c>
      <c r="N378" s="14">
        <v>1672</v>
      </c>
      <c r="O378" s="14">
        <f t="shared" ref="O378" si="605">H378*7.09%</f>
        <v>3899.5</v>
      </c>
      <c r="P378" s="14">
        <f t="shared" ref="P378" si="606">K378+L378+M378+N378+O378</f>
        <v>11687.5</v>
      </c>
      <c r="Q378" s="14">
        <f t="shared" ref="Q378" si="607">J378</f>
        <v>0</v>
      </c>
      <c r="R378" s="14">
        <f t="shared" ref="R378" si="608">I378+K378+N378+Q378</f>
        <v>5810.18</v>
      </c>
      <c r="S378" s="14">
        <f t="shared" ref="S378" si="609">L378+M378+O378</f>
        <v>8437</v>
      </c>
      <c r="T378" s="14">
        <f t="shared" ref="T378" si="610">H378-R378</f>
        <v>49189.82</v>
      </c>
    </row>
    <row r="379" spans="1:20" s="16" customFormat="1" ht="24.95" customHeight="1" x14ac:dyDescent="0.25">
      <c r="A379" s="9">
        <v>314</v>
      </c>
      <c r="B379" s="12" t="s">
        <v>497</v>
      </c>
      <c r="C379" s="8" t="s">
        <v>496</v>
      </c>
      <c r="D379" s="9" t="s">
        <v>21</v>
      </c>
      <c r="E379" s="18" t="s">
        <v>145</v>
      </c>
      <c r="F379" s="13">
        <v>44927</v>
      </c>
      <c r="G379" s="13">
        <v>45108</v>
      </c>
      <c r="H379" s="14">
        <v>55000</v>
      </c>
      <c r="I379" s="14">
        <v>2559.6799999999998</v>
      </c>
      <c r="J379" s="14">
        <v>0</v>
      </c>
      <c r="K379" s="14">
        <v>1578.5</v>
      </c>
      <c r="L379" s="14">
        <v>3905</v>
      </c>
      <c r="M379" s="36">
        <f t="shared" ref="M379" si="611">H379*1.15%</f>
        <v>632.5</v>
      </c>
      <c r="N379" s="14">
        <v>1672</v>
      </c>
      <c r="O379" s="14">
        <f t="shared" ref="O379" si="612">H379*7.09%</f>
        <v>3899.5</v>
      </c>
      <c r="P379" s="14">
        <f t="shared" ref="P379" si="613">K379+L379+M379+N379+O379</f>
        <v>11687.5</v>
      </c>
      <c r="Q379" s="14">
        <f t="shared" ref="Q379" si="614">J379</f>
        <v>0</v>
      </c>
      <c r="R379" s="14">
        <f t="shared" ref="R379" si="615">I379+K379+N379+Q379</f>
        <v>5810.18</v>
      </c>
      <c r="S379" s="14">
        <f t="shared" ref="S379" si="616">L379+M379+O379</f>
        <v>8437</v>
      </c>
      <c r="T379" s="14">
        <f t="shared" ref="T379" si="617">H379-R379</f>
        <v>49189.82</v>
      </c>
    </row>
    <row r="380" spans="1:20" s="16" customFormat="1" ht="24.95" customHeight="1" x14ac:dyDescent="0.25">
      <c r="A380" s="9">
        <v>315</v>
      </c>
      <c r="B380" s="12" t="s">
        <v>192</v>
      </c>
      <c r="C380" s="8" t="s">
        <v>161</v>
      </c>
      <c r="D380" s="9" t="s">
        <v>21</v>
      </c>
      <c r="E380" s="9" t="s">
        <v>146</v>
      </c>
      <c r="F380" s="13">
        <v>44835</v>
      </c>
      <c r="G380" s="13">
        <v>45017</v>
      </c>
      <c r="H380" s="14">
        <v>45500</v>
      </c>
      <c r="I380" s="14">
        <v>1218.8900000000001</v>
      </c>
      <c r="J380" s="14">
        <v>0</v>
      </c>
      <c r="K380" s="14">
        <v>1305.8499999999999</v>
      </c>
      <c r="L380" s="14">
        <v>3230.5</v>
      </c>
      <c r="M380" s="36">
        <f t="shared" si="603"/>
        <v>523.25</v>
      </c>
      <c r="N380" s="14">
        <v>1383.2</v>
      </c>
      <c r="O380" s="14">
        <f t="shared" si="597"/>
        <v>3225.95</v>
      </c>
      <c r="P380" s="14">
        <f t="shared" si="598"/>
        <v>9668.75</v>
      </c>
      <c r="Q380" s="14">
        <f t="shared" si="599"/>
        <v>0</v>
      </c>
      <c r="R380" s="14">
        <f t="shared" si="600"/>
        <v>3907.94</v>
      </c>
      <c r="S380" s="14">
        <f t="shared" si="601"/>
        <v>6979.7</v>
      </c>
      <c r="T380" s="14">
        <f t="shared" si="602"/>
        <v>41592.06</v>
      </c>
    </row>
    <row r="381" spans="1:20" s="59" customFormat="1" ht="24.95" customHeight="1" x14ac:dyDescent="0.3">
      <c r="A381" s="24" t="s">
        <v>110</v>
      </c>
      <c r="B381" s="10"/>
      <c r="C381" s="10"/>
      <c r="D381" s="10"/>
      <c r="E381" s="10"/>
      <c r="F381" s="23"/>
      <c r="G381" s="23"/>
      <c r="H381" s="10"/>
      <c r="I381" s="10"/>
      <c r="J381" s="10"/>
      <c r="K381" s="10"/>
      <c r="L381" s="10"/>
      <c r="M381" s="33"/>
      <c r="N381" s="10"/>
      <c r="O381" s="10"/>
      <c r="P381" s="10"/>
      <c r="Q381" s="10"/>
      <c r="R381" s="10"/>
      <c r="S381" s="10"/>
      <c r="T381" s="10"/>
    </row>
    <row r="382" spans="1:20" s="16" customFormat="1" ht="24.95" customHeight="1" x14ac:dyDescent="0.25">
      <c r="A382" s="9">
        <v>316</v>
      </c>
      <c r="B382" s="12" t="s">
        <v>79</v>
      </c>
      <c r="C382" s="8" t="s">
        <v>27</v>
      </c>
      <c r="D382" s="9" t="s">
        <v>21</v>
      </c>
      <c r="E382" s="18" t="s">
        <v>145</v>
      </c>
      <c r="F382" s="13">
        <v>44826</v>
      </c>
      <c r="G382" s="13">
        <v>45007</v>
      </c>
      <c r="H382" s="14">
        <v>131000</v>
      </c>
      <c r="I382" s="14">
        <v>19397.34</v>
      </c>
      <c r="J382" s="14">
        <v>0</v>
      </c>
      <c r="K382" s="14">
        <v>3759.7</v>
      </c>
      <c r="L382" s="14">
        <v>9301</v>
      </c>
      <c r="M382" s="15">
        <v>748.08</v>
      </c>
      <c r="N382" s="14">
        <v>3982.4</v>
      </c>
      <c r="O382" s="14">
        <v>9287.9</v>
      </c>
      <c r="P382" s="14">
        <f t="shared" ref="P382:P387" si="618">K382+L382+M382+N382+O382</f>
        <v>27079.08</v>
      </c>
      <c r="Q382" s="14">
        <v>12446</v>
      </c>
      <c r="R382" s="14">
        <f t="shared" ref="R382:R387" si="619">I382+K382+N382+Q382</f>
        <v>39585.440000000002</v>
      </c>
      <c r="S382" s="14">
        <f t="shared" ref="S382:S387" si="620">L382+M382+O382</f>
        <v>19336.98</v>
      </c>
      <c r="T382" s="14">
        <f t="shared" ref="T382:T387" si="621">H382-R382</f>
        <v>91414.56</v>
      </c>
    </row>
    <row r="383" spans="1:20" s="16" customFormat="1" ht="24.95" customHeight="1" x14ac:dyDescent="0.25">
      <c r="A383" s="9">
        <v>317</v>
      </c>
      <c r="B383" s="12" t="s">
        <v>87</v>
      </c>
      <c r="C383" s="8" t="s">
        <v>96</v>
      </c>
      <c r="D383" s="9" t="s">
        <v>21</v>
      </c>
      <c r="E383" s="18" t="s">
        <v>146</v>
      </c>
      <c r="F383" s="13">
        <v>44850</v>
      </c>
      <c r="G383" s="13">
        <v>45032</v>
      </c>
      <c r="H383" s="14">
        <v>75000</v>
      </c>
      <c r="I383" s="14">
        <v>6309.38</v>
      </c>
      <c r="J383" s="14">
        <v>0</v>
      </c>
      <c r="K383" s="14">
        <v>2152.5</v>
      </c>
      <c r="L383" s="14">
        <v>5325</v>
      </c>
      <c r="M383" s="15">
        <v>748.08</v>
      </c>
      <c r="N383" s="14">
        <v>2280</v>
      </c>
      <c r="O383" s="14">
        <v>5317.5</v>
      </c>
      <c r="P383" s="14">
        <f t="shared" si="618"/>
        <v>15823.08</v>
      </c>
      <c r="Q383" s="14">
        <v>25139.41</v>
      </c>
      <c r="R383" s="14">
        <f t="shared" si="619"/>
        <v>35881.29</v>
      </c>
      <c r="S383" s="14">
        <f t="shared" si="620"/>
        <v>11390.58</v>
      </c>
      <c r="T383" s="14">
        <f t="shared" si="621"/>
        <v>39118.71</v>
      </c>
    </row>
    <row r="384" spans="1:20" s="16" customFormat="1" ht="24.95" customHeight="1" x14ac:dyDescent="0.25">
      <c r="A384" s="9">
        <v>318</v>
      </c>
      <c r="B384" s="12" t="s">
        <v>84</v>
      </c>
      <c r="C384" s="8" t="s">
        <v>435</v>
      </c>
      <c r="D384" s="9" t="s">
        <v>21</v>
      </c>
      <c r="E384" s="18" t="s">
        <v>146</v>
      </c>
      <c r="F384" s="13">
        <v>44850</v>
      </c>
      <c r="G384" s="13">
        <v>45032</v>
      </c>
      <c r="H384" s="14">
        <v>75000</v>
      </c>
      <c r="I384" s="14">
        <v>6309.38</v>
      </c>
      <c r="J384" s="14">
        <v>0</v>
      </c>
      <c r="K384" s="14">
        <v>2152.5</v>
      </c>
      <c r="L384" s="14">
        <v>5325</v>
      </c>
      <c r="M384" s="15">
        <v>748.08</v>
      </c>
      <c r="N384" s="14">
        <v>2280</v>
      </c>
      <c r="O384" s="14">
        <v>5317.5</v>
      </c>
      <c r="P384" s="14">
        <f t="shared" si="618"/>
        <v>15823.08</v>
      </c>
      <c r="Q384" s="14">
        <f t="shared" si="599"/>
        <v>0</v>
      </c>
      <c r="R384" s="14">
        <f t="shared" si="619"/>
        <v>10741.88</v>
      </c>
      <c r="S384" s="14">
        <f t="shared" si="620"/>
        <v>11390.58</v>
      </c>
      <c r="T384" s="14">
        <f t="shared" si="621"/>
        <v>64258.12</v>
      </c>
    </row>
    <row r="385" spans="1:20" s="16" customFormat="1" ht="24.95" customHeight="1" x14ac:dyDescent="0.25">
      <c r="A385" s="9">
        <v>319</v>
      </c>
      <c r="B385" s="12" t="s">
        <v>167</v>
      </c>
      <c r="C385" s="8" t="s">
        <v>421</v>
      </c>
      <c r="D385" s="9" t="s">
        <v>21</v>
      </c>
      <c r="E385" s="9" t="s">
        <v>145</v>
      </c>
      <c r="F385" s="13">
        <v>44927</v>
      </c>
      <c r="G385" s="13">
        <v>45108</v>
      </c>
      <c r="H385" s="14">
        <v>60000</v>
      </c>
      <c r="I385" s="14">
        <v>3486.68</v>
      </c>
      <c r="J385" s="14">
        <v>0</v>
      </c>
      <c r="K385" s="14">
        <v>1722</v>
      </c>
      <c r="L385" s="14">
        <v>4260</v>
      </c>
      <c r="M385" s="36">
        <f t="shared" ref="M385:M387" si="622">H385*1.15%</f>
        <v>690</v>
      </c>
      <c r="N385" s="14">
        <v>1824</v>
      </c>
      <c r="O385" s="14">
        <f t="shared" ref="O385:O387" si="623">H385*7.09%</f>
        <v>4254</v>
      </c>
      <c r="P385" s="14">
        <f t="shared" si="618"/>
        <v>12750</v>
      </c>
      <c r="Q385" s="14">
        <v>5646</v>
      </c>
      <c r="R385" s="14">
        <f t="shared" si="619"/>
        <v>12678.68</v>
      </c>
      <c r="S385" s="14">
        <f t="shared" si="620"/>
        <v>9204</v>
      </c>
      <c r="T385" s="14">
        <f t="shared" si="621"/>
        <v>47321.32</v>
      </c>
    </row>
    <row r="386" spans="1:20" s="16" customFormat="1" ht="24.95" customHeight="1" x14ac:dyDescent="0.25">
      <c r="A386" s="9">
        <v>320</v>
      </c>
      <c r="B386" s="12" t="s">
        <v>510</v>
      </c>
      <c r="C386" s="8" t="s">
        <v>500</v>
      </c>
      <c r="D386" s="9" t="s">
        <v>21</v>
      </c>
      <c r="E386" s="18" t="s">
        <v>145</v>
      </c>
      <c r="F386" s="13">
        <v>44835</v>
      </c>
      <c r="G386" s="13">
        <v>45017</v>
      </c>
      <c r="H386" s="14">
        <v>55000</v>
      </c>
      <c r="I386" s="14">
        <v>2559.6799999999998</v>
      </c>
      <c r="J386" s="14">
        <v>0</v>
      </c>
      <c r="K386" s="14">
        <v>1578.5</v>
      </c>
      <c r="L386" s="14">
        <v>3905</v>
      </c>
      <c r="M386" s="36">
        <f t="shared" ref="M386" si="624">H386*1.15%</f>
        <v>632.5</v>
      </c>
      <c r="N386" s="14">
        <v>1672</v>
      </c>
      <c r="O386" s="14">
        <f t="shared" ref="O386" si="625">H386*7.09%</f>
        <v>3899.5</v>
      </c>
      <c r="P386" s="14">
        <f t="shared" si="618"/>
        <v>11687.5</v>
      </c>
      <c r="Q386" s="14">
        <f t="shared" ref="Q386" si="626">J386</f>
        <v>0</v>
      </c>
      <c r="R386" s="14">
        <f t="shared" si="619"/>
        <v>5810.18</v>
      </c>
      <c r="S386" s="14">
        <f t="shared" si="620"/>
        <v>8437</v>
      </c>
      <c r="T386" s="14">
        <f t="shared" si="621"/>
        <v>49189.82</v>
      </c>
    </row>
    <row r="387" spans="1:20" s="16" customFormat="1" ht="24.95" customHeight="1" x14ac:dyDescent="0.25">
      <c r="A387" s="9">
        <v>321</v>
      </c>
      <c r="B387" s="12" t="s">
        <v>135</v>
      </c>
      <c r="C387" s="8" t="s">
        <v>144</v>
      </c>
      <c r="D387" s="9" t="s">
        <v>21</v>
      </c>
      <c r="E387" s="9" t="s">
        <v>145</v>
      </c>
      <c r="F387" s="13">
        <v>44958</v>
      </c>
      <c r="G387" s="13">
        <v>45139</v>
      </c>
      <c r="H387" s="14">
        <v>55000</v>
      </c>
      <c r="I387" s="14">
        <v>2559.6799999999998</v>
      </c>
      <c r="J387" s="14">
        <v>0</v>
      </c>
      <c r="K387" s="14">
        <v>1578.5</v>
      </c>
      <c r="L387" s="14">
        <v>3905</v>
      </c>
      <c r="M387" s="36">
        <f t="shared" si="622"/>
        <v>632.5</v>
      </c>
      <c r="N387" s="14">
        <v>1672</v>
      </c>
      <c r="O387" s="14">
        <f t="shared" si="623"/>
        <v>3899.5</v>
      </c>
      <c r="P387" s="14">
        <f t="shared" si="618"/>
        <v>11687.5</v>
      </c>
      <c r="Q387" s="14">
        <f t="shared" si="599"/>
        <v>0</v>
      </c>
      <c r="R387" s="14">
        <f t="shared" si="619"/>
        <v>5810.18</v>
      </c>
      <c r="S387" s="14">
        <f t="shared" si="620"/>
        <v>8437</v>
      </c>
      <c r="T387" s="14">
        <f t="shared" si="621"/>
        <v>49189.82</v>
      </c>
    </row>
    <row r="388" spans="1:20" s="59" customFormat="1" ht="24.95" customHeight="1" x14ac:dyDescent="0.3">
      <c r="A388" s="24" t="s">
        <v>109</v>
      </c>
      <c r="B388" s="10"/>
      <c r="C388" s="10"/>
      <c r="D388" s="10"/>
      <c r="E388" s="10"/>
      <c r="F388" s="23"/>
      <c r="G388" s="23"/>
      <c r="H388" s="10"/>
      <c r="I388" s="10"/>
      <c r="J388" s="10"/>
      <c r="K388" s="10"/>
      <c r="L388" s="10"/>
      <c r="M388" s="33"/>
      <c r="N388" s="10"/>
      <c r="O388" s="10"/>
      <c r="P388" s="10"/>
      <c r="Q388" s="10"/>
      <c r="R388" s="10"/>
      <c r="S388" s="10"/>
      <c r="T388" s="10"/>
    </row>
    <row r="389" spans="1:20" s="16" customFormat="1" ht="24.95" customHeight="1" x14ac:dyDescent="0.25">
      <c r="A389" s="9">
        <v>322</v>
      </c>
      <c r="B389" s="12" t="s">
        <v>162</v>
      </c>
      <c r="C389" s="8" t="s">
        <v>95</v>
      </c>
      <c r="D389" s="9" t="s">
        <v>21</v>
      </c>
      <c r="E389" s="18" t="s">
        <v>145</v>
      </c>
      <c r="F389" s="13">
        <v>44927</v>
      </c>
      <c r="G389" s="13">
        <v>45108</v>
      </c>
      <c r="H389" s="14">
        <v>90000</v>
      </c>
      <c r="I389" s="14">
        <v>9753.1200000000008</v>
      </c>
      <c r="J389" s="14">
        <v>0</v>
      </c>
      <c r="K389" s="14">
        <v>2583</v>
      </c>
      <c r="L389" s="14">
        <v>6390</v>
      </c>
      <c r="M389" s="15">
        <v>748.08</v>
      </c>
      <c r="N389" s="14">
        <v>2736</v>
      </c>
      <c r="O389" s="14">
        <v>6381</v>
      </c>
      <c r="P389" s="14">
        <f>K389+L389+M389+N389+O389</f>
        <v>18838.080000000002</v>
      </c>
      <c r="Q389" s="14">
        <f t="shared" si="599"/>
        <v>0</v>
      </c>
      <c r="R389" s="14">
        <f>I389+K389+N389+Q389</f>
        <v>15072.12</v>
      </c>
      <c r="S389" s="14">
        <f>L389+M389+O389</f>
        <v>13519.08</v>
      </c>
      <c r="T389" s="14">
        <f>H389-R389</f>
        <v>74927.88</v>
      </c>
    </row>
    <row r="390" spans="1:20" s="16" customFormat="1" ht="24.95" customHeight="1" x14ac:dyDescent="0.25">
      <c r="A390" s="34">
        <v>323</v>
      </c>
      <c r="B390" s="12" t="s">
        <v>498</v>
      </c>
      <c r="C390" s="8" t="s">
        <v>492</v>
      </c>
      <c r="D390" s="9" t="s">
        <v>21</v>
      </c>
      <c r="E390" s="18" t="s">
        <v>145</v>
      </c>
      <c r="F390" s="13">
        <v>44927</v>
      </c>
      <c r="G390" s="13">
        <v>45108</v>
      </c>
      <c r="H390" s="14">
        <v>65000</v>
      </c>
      <c r="I390" s="14">
        <v>4427.58</v>
      </c>
      <c r="J390" s="14">
        <v>0</v>
      </c>
      <c r="K390" s="14">
        <v>1865.5</v>
      </c>
      <c r="L390" s="14">
        <v>4615</v>
      </c>
      <c r="M390" s="14">
        <f>H390*1.15%</f>
        <v>747.5</v>
      </c>
      <c r="N390" s="14">
        <v>1976</v>
      </c>
      <c r="O390" s="14">
        <f t="shared" ref="O390:O392" si="627">H390*7.09%</f>
        <v>4608.5</v>
      </c>
      <c r="P390" s="14">
        <f t="shared" ref="P390:P392" si="628">K390+L390+M390+N390+O390</f>
        <v>13812.5</v>
      </c>
      <c r="Q390" s="14">
        <f t="shared" ref="Q390:Q392" si="629">J390</f>
        <v>0</v>
      </c>
      <c r="R390" s="14">
        <f t="shared" ref="R390:R392" si="630">I390+K390+N390+Q390</f>
        <v>8269.08</v>
      </c>
      <c r="S390" s="14">
        <f t="shared" ref="S390:S392" si="631">L390+M390+O390</f>
        <v>9971</v>
      </c>
      <c r="T390" s="14">
        <f t="shared" ref="T390:T392" si="632">H390-R390</f>
        <v>56730.92</v>
      </c>
    </row>
    <row r="391" spans="1:20" s="16" customFormat="1" ht="24.95" customHeight="1" x14ac:dyDescent="0.25">
      <c r="A391" s="34">
        <v>324</v>
      </c>
      <c r="B391" s="12" t="s">
        <v>502</v>
      </c>
      <c r="C391" s="8" t="s">
        <v>500</v>
      </c>
      <c r="D391" s="9" t="s">
        <v>21</v>
      </c>
      <c r="E391" s="18" t="s">
        <v>146</v>
      </c>
      <c r="F391" s="13">
        <v>44927</v>
      </c>
      <c r="G391" s="13">
        <v>45108</v>
      </c>
      <c r="H391" s="14">
        <v>55000</v>
      </c>
      <c r="I391" s="14">
        <v>2559.6799999999998</v>
      </c>
      <c r="J391" s="14">
        <v>0</v>
      </c>
      <c r="K391" s="14">
        <v>1578.5</v>
      </c>
      <c r="L391" s="14">
        <v>3905</v>
      </c>
      <c r="M391" s="15">
        <f t="shared" ref="M391" si="633">H391*1.15%</f>
        <v>632.5</v>
      </c>
      <c r="N391" s="14">
        <v>1672</v>
      </c>
      <c r="O391" s="14">
        <f t="shared" ref="O391" si="634">H391*7.09%</f>
        <v>3899.5</v>
      </c>
      <c r="P391" s="14">
        <f t="shared" ref="P391" si="635">K391+L391+M391+N391+O391</f>
        <v>11687.5</v>
      </c>
      <c r="Q391" s="14">
        <f t="shared" ref="Q391" si="636">J391</f>
        <v>0</v>
      </c>
      <c r="R391" s="14">
        <f t="shared" ref="R391" si="637">I391+K391+N391+Q391</f>
        <v>5810.18</v>
      </c>
      <c r="S391" s="14">
        <f t="shared" ref="S391" si="638">L391+M391+O391</f>
        <v>8437</v>
      </c>
      <c r="T391" s="14">
        <f t="shared" ref="T391" si="639">H391-R391</f>
        <v>49189.82</v>
      </c>
    </row>
    <row r="392" spans="1:20" s="16" customFormat="1" ht="24.95" customHeight="1" x14ac:dyDescent="0.25">
      <c r="A392" s="34">
        <v>325</v>
      </c>
      <c r="B392" s="12" t="s">
        <v>499</v>
      </c>
      <c r="C392" s="8" t="s">
        <v>500</v>
      </c>
      <c r="D392" s="9" t="s">
        <v>21</v>
      </c>
      <c r="E392" s="18" t="s">
        <v>145</v>
      </c>
      <c r="F392" s="13">
        <v>44958</v>
      </c>
      <c r="G392" s="13">
        <v>45139</v>
      </c>
      <c r="H392" s="14">
        <v>55000</v>
      </c>
      <c r="I392" s="14">
        <v>2559.6799999999998</v>
      </c>
      <c r="J392" s="14">
        <v>0</v>
      </c>
      <c r="K392" s="14">
        <v>1578.5</v>
      </c>
      <c r="L392" s="14">
        <v>3905</v>
      </c>
      <c r="M392" s="15">
        <f t="shared" ref="M392" si="640">H392*1.15%</f>
        <v>632.5</v>
      </c>
      <c r="N392" s="14">
        <v>1672</v>
      </c>
      <c r="O392" s="14">
        <f t="shared" si="627"/>
        <v>3899.5</v>
      </c>
      <c r="P392" s="14">
        <f t="shared" si="628"/>
        <v>11687.5</v>
      </c>
      <c r="Q392" s="14">
        <f t="shared" si="629"/>
        <v>0</v>
      </c>
      <c r="R392" s="14">
        <f t="shared" si="630"/>
        <v>5810.18</v>
      </c>
      <c r="S392" s="14">
        <f t="shared" si="631"/>
        <v>8437</v>
      </c>
      <c r="T392" s="14">
        <f t="shared" si="632"/>
        <v>49189.82</v>
      </c>
    </row>
    <row r="393" spans="1:20" s="59" customFormat="1" ht="24.95" customHeight="1" x14ac:dyDescent="0.3">
      <c r="A393" s="24" t="s">
        <v>112</v>
      </c>
      <c r="B393" s="10"/>
      <c r="C393" s="10"/>
      <c r="D393" s="10"/>
      <c r="E393" s="10"/>
      <c r="F393" s="23"/>
      <c r="G393" s="23"/>
      <c r="H393" s="10"/>
      <c r="I393" s="10"/>
      <c r="J393" s="10"/>
      <c r="K393" s="10"/>
      <c r="L393" s="10"/>
      <c r="M393" s="33"/>
      <c r="N393" s="10"/>
      <c r="O393" s="10"/>
      <c r="P393" s="10"/>
      <c r="Q393" s="10"/>
      <c r="R393" s="10"/>
      <c r="S393" s="10"/>
      <c r="T393" s="10"/>
    </row>
    <row r="394" spans="1:20" s="16" customFormat="1" ht="24.95" customHeight="1" x14ac:dyDescent="0.25">
      <c r="A394" s="9">
        <v>326</v>
      </c>
      <c r="B394" s="12" t="s">
        <v>108</v>
      </c>
      <c r="C394" s="8" t="s">
        <v>436</v>
      </c>
      <c r="D394" s="9" t="s">
        <v>21</v>
      </c>
      <c r="E394" s="18" t="s">
        <v>145</v>
      </c>
      <c r="F394" s="13">
        <v>44958</v>
      </c>
      <c r="G394" s="13">
        <v>45139</v>
      </c>
      <c r="H394" s="14">
        <v>131000</v>
      </c>
      <c r="I394" s="14">
        <v>19397.34</v>
      </c>
      <c r="J394" s="14">
        <v>0</v>
      </c>
      <c r="K394" s="14">
        <v>3759.7</v>
      </c>
      <c r="L394" s="14">
        <v>9301</v>
      </c>
      <c r="M394" s="15">
        <v>748.08</v>
      </c>
      <c r="N394" s="14">
        <v>3982.4</v>
      </c>
      <c r="O394" s="14">
        <v>9287.9</v>
      </c>
      <c r="P394" s="14">
        <f>K394+L394+M394+N394+O394</f>
        <v>27079.08</v>
      </c>
      <c r="Q394" s="14">
        <v>4046</v>
      </c>
      <c r="R394" s="14">
        <f>I394+K394+N394+Q394</f>
        <v>31185.439999999999</v>
      </c>
      <c r="S394" s="14">
        <f>L394+M394+O394</f>
        <v>19336.98</v>
      </c>
      <c r="T394" s="14">
        <f>H394-R394</f>
        <v>99814.56</v>
      </c>
    </row>
    <row r="395" spans="1:20" s="59" customFormat="1" ht="24.95" customHeight="1" x14ac:dyDescent="0.3">
      <c r="A395" s="24" t="s">
        <v>488</v>
      </c>
      <c r="B395" s="10"/>
      <c r="C395" s="10"/>
      <c r="D395" s="10"/>
      <c r="E395" s="10"/>
      <c r="F395" s="23"/>
      <c r="G395" s="23"/>
      <c r="H395" s="10"/>
      <c r="I395" s="10"/>
      <c r="J395" s="10"/>
      <c r="K395" s="10"/>
      <c r="L395" s="10"/>
      <c r="M395" s="33"/>
      <c r="N395" s="10"/>
      <c r="O395" s="10"/>
      <c r="P395" s="10"/>
      <c r="Q395" s="10"/>
      <c r="R395" s="10"/>
      <c r="S395" s="10"/>
      <c r="T395" s="10"/>
    </row>
    <row r="396" spans="1:20" s="11" customFormat="1" ht="24.95" customHeight="1" x14ac:dyDescent="0.25">
      <c r="A396" s="9">
        <v>327</v>
      </c>
      <c r="B396" s="12" t="s">
        <v>489</v>
      </c>
      <c r="C396" s="8" t="s">
        <v>418</v>
      </c>
      <c r="D396" s="9" t="s">
        <v>21</v>
      </c>
      <c r="E396" s="18" t="s">
        <v>146</v>
      </c>
      <c r="F396" s="13">
        <v>44927</v>
      </c>
      <c r="G396" s="13">
        <v>45108</v>
      </c>
      <c r="H396" s="14">
        <v>55000</v>
      </c>
      <c r="I396" s="14">
        <v>2559.6799999999998</v>
      </c>
      <c r="J396" s="14">
        <v>0</v>
      </c>
      <c r="K396" s="14">
        <v>1578.5</v>
      </c>
      <c r="L396" s="14">
        <v>3905</v>
      </c>
      <c r="M396" s="15">
        <f t="shared" ref="M396" si="641">H396*1.15%</f>
        <v>632.5</v>
      </c>
      <c r="N396" s="14">
        <v>1672</v>
      </c>
      <c r="O396" s="14">
        <f t="shared" ref="O396" si="642">H396*7.09%</f>
        <v>3899.5</v>
      </c>
      <c r="P396" s="14">
        <f t="shared" ref="P396" si="643">K396+L396+M396+N396+O396</f>
        <v>11687.5</v>
      </c>
      <c r="Q396" s="14">
        <f t="shared" ref="Q396" si="644">J396</f>
        <v>0</v>
      </c>
      <c r="R396" s="14">
        <f t="shared" ref="R396" si="645">I396+K396+N396+Q396</f>
        <v>5810.18</v>
      </c>
      <c r="S396" s="14">
        <f t="shared" ref="S396" si="646">L396+M396+O396</f>
        <v>8437</v>
      </c>
      <c r="T396" s="14">
        <f t="shared" ref="T396" si="647">H396-R396</f>
        <v>49189.82</v>
      </c>
    </row>
    <row r="397" spans="1:20" s="59" customFormat="1" ht="24.95" customHeight="1" x14ac:dyDescent="0.3">
      <c r="A397" s="24" t="s">
        <v>490</v>
      </c>
      <c r="B397" s="10"/>
      <c r="C397" s="10"/>
      <c r="D397" s="10"/>
      <c r="E397" s="10"/>
      <c r="F397" s="23"/>
      <c r="G397" s="23"/>
      <c r="H397" s="10"/>
      <c r="I397" s="10"/>
      <c r="J397" s="10"/>
      <c r="K397" s="10"/>
      <c r="L397" s="10"/>
      <c r="M397" s="33"/>
      <c r="N397" s="10"/>
      <c r="O397" s="10"/>
      <c r="P397" s="10"/>
      <c r="Q397" s="10"/>
      <c r="R397" s="10"/>
      <c r="S397" s="10"/>
      <c r="T397" s="10"/>
    </row>
    <row r="398" spans="1:20" s="11" customFormat="1" ht="24.95" customHeight="1" x14ac:dyDescent="0.25">
      <c r="A398" s="34">
        <v>328</v>
      </c>
      <c r="B398" s="12" t="s">
        <v>491</v>
      </c>
      <c r="C398" s="8" t="s">
        <v>492</v>
      </c>
      <c r="D398" s="9" t="s">
        <v>21</v>
      </c>
      <c r="E398" s="18" t="s">
        <v>146</v>
      </c>
      <c r="F398" s="13">
        <v>44927</v>
      </c>
      <c r="G398" s="13">
        <v>45108</v>
      </c>
      <c r="H398" s="14">
        <v>75000</v>
      </c>
      <c r="I398" s="14">
        <v>6309.38</v>
      </c>
      <c r="J398" s="14">
        <v>0</v>
      </c>
      <c r="K398" s="14">
        <v>2152.5</v>
      </c>
      <c r="L398" s="36">
        <v>5325</v>
      </c>
      <c r="M398" s="15">
        <v>748.08</v>
      </c>
      <c r="N398" s="14">
        <v>2280</v>
      </c>
      <c r="O398" s="14">
        <v>5317.5</v>
      </c>
      <c r="P398" s="14">
        <f>K398+L398+M398+N398+O398</f>
        <v>15823.08</v>
      </c>
      <c r="Q398" s="14">
        <v>0</v>
      </c>
      <c r="R398" s="14">
        <f>I398+K398+N398+Q398</f>
        <v>10741.88</v>
      </c>
      <c r="S398" s="14">
        <f>L398+M398+O398</f>
        <v>11390.58</v>
      </c>
      <c r="T398" s="14">
        <f>H398-R398</f>
        <v>64258.12</v>
      </c>
    </row>
    <row r="399" spans="1:20" s="11" customFormat="1" ht="24.95" customHeight="1" x14ac:dyDescent="0.25">
      <c r="A399" s="34">
        <v>329</v>
      </c>
      <c r="B399" s="12" t="s">
        <v>501</v>
      </c>
      <c r="C399" s="8" t="s">
        <v>500</v>
      </c>
      <c r="D399" s="9" t="s">
        <v>21</v>
      </c>
      <c r="E399" s="18" t="s">
        <v>146</v>
      </c>
      <c r="F399" s="13">
        <v>44927</v>
      </c>
      <c r="G399" s="13">
        <v>45108</v>
      </c>
      <c r="H399" s="14">
        <v>55000</v>
      </c>
      <c r="I399" s="14">
        <v>2559.6799999999998</v>
      </c>
      <c r="J399" s="14">
        <v>0</v>
      </c>
      <c r="K399" s="14">
        <v>1578.5</v>
      </c>
      <c r="L399" s="36">
        <v>3905</v>
      </c>
      <c r="M399" s="15">
        <f t="shared" ref="M399" si="648">H399*1.15%</f>
        <v>632.5</v>
      </c>
      <c r="N399" s="14">
        <v>1672</v>
      </c>
      <c r="O399" s="14">
        <f t="shared" ref="O399" si="649">H399*7.09%</f>
        <v>3899.5</v>
      </c>
      <c r="P399" s="14">
        <f t="shared" ref="P399" si="650">K399+L399+M399+N399+O399</f>
        <v>11687.5</v>
      </c>
      <c r="Q399" s="14">
        <f t="shared" ref="Q399" si="651">J399</f>
        <v>0</v>
      </c>
      <c r="R399" s="14">
        <f t="shared" ref="R399" si="652">I399+K399+N399+Q399</f>
        <v>5810.18</v>
      </c>
      <c r="S399" s="14">
        <f t="shared" ref="S399" si="653">L399+M399+O399</f>
        <v>8437</v>
      </c>
      <c r="T399" s="14">
        <f t="shared" ref="T399" si="654">H399-R399</f>
        <v>49189.82</v>
      </c>
    </row>
    <row r="400" spans="1:20" s="60" customFormat="1" ht="24.95" customHeight="1" x14ac:dyDescent="0.3">
      <c r="A400" s="24" t="s">
        <v>254</v>
      </c>
      <c r="B400" s="10"/>
      <c r="C400" s="10"/>
      <c r="D400" s="10"/>
      <c r="E400" s="10"/>
      <c r="F400" s="23"/>
      <c r="G400" s="23"/>
      <c r="H400" s="10"/>
      <c r="I400" s="10"/>
      <c r="J400" s="10"/>
      <c r="K400" s="10"/>
      <c r="L400" s="10"/>
      <c r="M400" s="33"/>
      <c r="N400" s="10"/>
      <c r="O400" s="10"/>
      <c r="P400" s="10"/>
      <c r="Q400" s="10"/>
      <c r="R400" s="10"/>
      <c r="S400" s="10"/>
      <c r="T400" s="10"/>
    </row>
    <row r="401" spans="1:20" s="16" customFormat="1" ht="24.95" customHeight="1" x14ac:dyDescent="0.25">
      <c r="A401" s="9">
        <v>330</v>
      </c>
      <c r="B401" s="12" t="s">
        <v>61</v>
      </c>
      <c r="C401" s="8" t="s">
        <v>436</v>
      </c>
      <c r="D401" s="9" t="s">
        <v>21</v>
      </c>
      <c r="E401" s="18" t="s">
        <v>145</v>
      </c>
      <c r="F401" s="13">
        <v>44811</v>
      </c>
      <c r="G401" s="13">
        <v>44992</v>
      </c>
      <c r="H401" s="14">
        <v>131000</v>
      </c>
      <c r="I401" s="14">
        <v>19397.34</v>
      </c>
      <c r="J401" s="14">
        <v>0</v>
      </c>
      <c r="K401" s="14">
        <v>3759.7</v>
      </c>
      <c r="L401" s="36">
        <v>9301</v>
      </c>
      <c r="M401" s="15">
        <v>748.08</v>
      </c>
      <c r="N401" s="14">
        <v>3982.4</v>
      </c>
      <c r="O401" s="14">
        <v>9287.9</v>
      </c>
      <c r="P401" s="14">
        <f>K401+L401+M401+N401+O401</f>
        <v>27079.08</v>
      </c>
      <c r="Q401" s="14">
        <v>52171.4</v>
      </c>
      <c r="R401" s="14">
        <f>I401+K401+N401+Q401</f>
        <v>79310.84</v>
      </c>
      <c r="S401" s="14">
        <f>L401+M401+O401</f>
        <v>19336.98</v>
      </c>
      <c r="T401" s="14">
        <f>H401-R401</f>
        <v>51689.16</v>
      </c>
    </row>
    <row r="402" spans="1:20" s="60" customFormat="1" ht="24.95" customHeight="1" x14ac:dyDescent="0.3">
      <c r="A402" s="24" t="s">
        <v>506</v>
      </c>
      <c r="B402" s="10"/>
      <c r="C402" s="10"/>
      <c r="D402" s="10"/>
      <c r="E402" s="10"/>
      <c r="F402" s="23"/>
      <c r="G402" s="23"/>
      <c r="H402" s="10"/>
      <c r="I402" s="10"/>
      <c r="J402" s="10"/>
      <c r="K402" s="10"/>
      <c r="L402" s="10"/>
      <c r="M402" s="33"/>
      <c r="N402" s="10"/>
      <c r="O402" s="10"/>
      <c r="P402" s="10"/>
      <c r="Q402" s="10"/>
      <c r="R402" s="10"/>
      <c r="S402" s="10"/>
      <c r="T402" s="10"/>
    </row>
    <row r="403" spans="1:20" s="16" customFormat="1" ht="24.95" customHeight="1" x14ac:dyDescent="0.25">
      <c r="A403" s="9">
        <v>331</v>
      </c>
      <c r="B403" s="12" t="s">
        <v>507</v>
      </c>
      <c r="C403" s="8" t="s">
        <v>27</v>
      </c>
      <c r="D403" s="9" t="s">
        <v>21</v>
      </c>
      <c r="E403" s="18" t="s">
        <v>145</v>
      </c>
      <c r="F403" s="13">
        <v>44927</v>
      </c>
      <c r="G403" s="13">
        <v>45108</v>
      </c>
      <c r="H403" s="14">
        <v>115000</v>
      </c>
      <c r="I403" s="14">
        <v>15633.74</v>
      </c>
      <c r="J403" s="14">
        <v>0</v>
      </c>
      <c r="K403" s="14">
        <v>3300.5</v>
      </c>
      <c r="L403" s="36">
        <v>8165</v>
      </c>
      <c r="M403" s="15">
        <v>748.08</v>
      </c>
      <c r="N403" s="14">
        <v>3496</v>
      </c>
      <c r="O403" s="14">
        <v>8153.5</v>
      </c>
      <c r="P403" s="14">
        <f>K403+L403+M403+N403+O403</f>
        <v>23863.08</v>
      </c>
      <c r="Q403" s="14">
        <f>J403</f>
        <v>0</v>
      </c>
      <c r="R403" s="14">
        <f>I403+K403+N403+Q403</f>
        <v>22430.240000000002</v>
      </c>
      <c r="S403" s="14">
        <f>L403+M403+O403</f>
        <v>17066.580000000002</v>
      </c>
      <c r="T403" s="14">
        <f>H403-R403</f>
        <v>92569.76</v>
      </c>
    </row>
    <row r="404" spans="1:20" s="59" customFormat="1" ht="24.95" customHeight="1" x14ac:dyDescent="0.3">
      <c r="A404" s="24" t="s">
        <v>148</v>
      </c>
      <c r="B404" s="10"/>
      <c r="C404" s="10"/>
      <c r="D404" s="10"/>
      <c r="E404" s="10"/>
      <c r="F404" s="23"/>
      <c r="G404" s="23"/>
      <c r="H404" s="10"/>
      <c r="I404" s="10"/>
      <c r="J404" s="10"/>
      <c r="K404" s="10"/>
      <c r="L404" s="10"/>
      <c r="M404" s="33"/>
      <c r="N404" s="10"/>
      <c r="O404" s="10"/>
      <c r="P404" s="10"/>
      <c r="Q404" s="10"/>
      <c r="R404" s="10"/>
      <c r="S404" s="10"/>
      <c r="T404" s="10"/>
    </row>
    <row r="405" spans="1:20" s="16" customFormat="1" ht="24.95" customHeight="1" x14ac:dyDescent="0.25">
      <c r="A405" s="46">
        <v>332</v>
      </c>
      <c r="B405" s="47" t="s">
        <v>136</v>
      </c>
      <c r="C405" s="48" t="s">
        <v>144</v>
      </c>
      <c r="D405" s="46" t="s">
        <v>21</v>
      </c>
      <c r="E405" s="46" t="s">
        <v>145</v>
      </c>
      <c r="F405" s="49">
        <v>44835</v>
      </c>
      <c r="G405" s="49">
        <v>45017</v>
      </c>
      <c r="H405" s="36">
        <v>55000</v>
      </c>
      <c r="I405" s="36">
        <v>2559.6799999999998</v>
      </c>
      <c r="J405" s="36">
        <v>0</v>
      </c>
      <c r="K405" s="36">
        <v>1578.5</v>
      </c>
      <c r="L405" s="36">
        <v>3905</v>
      </c>
      <c r="M405" s="36">
        <f>H405*1.15%</f>
        <v>632.5</v>
      </c>
      <c r="N405" s="36">
        <v>1672</v>
      </c>
      <c r="O405" s="36">
        <f>H405*7.09%</f>
        <v>3899.5</v>
      </c>
      <c r="P405" s="36">
        <f>K405+L405+M405+N405+O405</f>
        <v>11687.5</v>
      </c>
      <c r="Q405" s="36">
        <f t="shared" si="599"/>
        <v>0</v>
      </c>
      <c r="R405" s="36">
        <f>I405+K405+N405+Q405</f>
        <v>5810.18</v>
      </c>
      <c r="S405" s="36">
        <f>L405+M405+O405</f>
        <v>8437</v>
      </c>
      <c r="T405" s="36">
        <f>H405-R405</f>
        <v>49189.82</v>
      </c>
    </row>
    <row r="406" spans="1:20" s="1" customFormat="1" ht="24.95" customHeight="1" x14ac:dyDescent="0.25">
      <c r="A406" s="61"/>
      <c r="B406" s="61"/>
      <c r="C406" s="61"/>
      <c r="D406" s="61"/>
      <c r="E406" s="61"/>
      <c r="F406" s="61"/>
      <c r="G406" s="61"/>
      <c r="H406" s="50">
        <f>SUM(H18:H405)</f>
        <v>23362000</v>
      </c>
      <c r="I406" s="50">
        <f>SUM(I17:I405)</f>
        <v>1962628.45</v>
      </c>
      <c r="J406" s="50">
        <v>0</v>
      </c>
      <c r="K406" s="50">
        <f>SUM(K17:K405)</f>
        <v>670489.4</v>
      </c>
      <c r="L406" s="50">
        <f>+SUM(L18:L405)</f>
        <v>1658702</v>
      </c>
      <c r="M406" s="50">
        <f>SUM(M18:M405)</f>
        <v>219787.49</v>
      </c>
      <c r="N406" s="50">
        <f t="shared" ref="N406:T406" si="655">SUM(N17:N405)</f>
        <v>708563.2</v>
      </c>
      <c r="O406" s="50">
        <f t="shared" si="655"/>
        <v>1652537.18</v>
      </c>
      <c r="P406" s="50">
        <f t="shared" si="655"/>
        <v>4910079.2699999996</v>
      </c>
      <c r="Q406" s="50">
        <f t="shared" si="655"/>
        <v>995789.75</v>
      </c>
      <c r="R406" s="50">
        <f t="shared" si="655"/>
        <v>4337470.8</v>
      </c>
      <c r="S406" s="50">
        <f t="shared" si="655"/>
        <v>3531026.67</v>
      </c>
      <c r="T406" s="50">
        <f t="shared" si="655"/>
        <v>19024529.199999999</v>
      </c>
    </row>
    <row r="407" spans="1:20" ht="24.95" customHeight="1" x14ac:dyDescent="0.25">
      <c r="J407" s="6"/>
      <c r="L407" s="45">
        <f>SUM(L17:L405)</f>
        <v>1658702</v>
      </c>
      <c r="P407" s="3"/>
      <c r="S407" s="3"/>
    </row>
    <row r="408" spans="1:20" ht="24.95" customHeight="1" x14ac:dyDescent="0.25">
      <c r="J408" s="6"/>
      <c r="L408" s="3"/>
      <c r="P408" s="3"/>
      <c r="S408" s="3"/>
    </row>
    <row r="409" spans="1:20" ht="24.95" customHeight="1" x14ac:dyDescent="0.25">
      <c r="J409" s="6"/>
    </row>
    <row r="410" spans="1:20" ht="24.95" customHeight="1" x14ac:dyDescent="0.25">
      <c r="J410" s="6"/>
    </row>
    <row r="411" spans="1:20" ht="23.25" customHeight="1" x14ac:dyDescent="0.25">
      <c r="J411" s="6"/>
    </row>
    <row r="412" spans="1:20" ht="24.95" customHeight="1" x14ac:dyDescent="0.25">
      <c r="J412" s="6"/>
    </row>
    <row r="413" spans="1:20" ht="24.95" customHeight="1" x14ac:dyDescent="0.25">
      <c r="J413" s="6"/>
    </row>
    <row r="414" spans="1:20" ht="24.95" customHeight="1" x14ac:dyDescent="0.25">
      <c r="J414" s="6"/>
    </row>
    <row r="415" spans="1:20" ht="24.95" customHeight="1" x14ac:dyDescent="0.25">
      <c r="J415" s="6"/>
    </row>
    <row r="416" spans="1:20" ht="24.95" customHeight="1" x14ac:dyDescent="0.25">
      <c r="J416" s="6"/>
    </row>
    <row r="417" spans="13:15" ht="24.95" customHeight="1" x14ac:dyDescent="0.25"/>
    <row r="418" spans="13:15" ht="24.95" customHeight="1" x14ac:dyDescent="0.25">
      <c r="M418" s="27"/>
      <c r="O418" s="27"/>
    </row>
    <row r="419" spans="13:15" ht="24.95" customHeight="1" x14ac:dyDescent="0.25"/>
    <row r="420" spans="13:15" ht="24.95" customHeight="1" x14ac:dyDescent="0.25"/>
    <row r="421" spans="13:15" ht="24.95" customHeight="1" x14ac:dyDescent="0.25"/>
    <row r="422" spans="13:15" ht="24.95" customHeight="1" x14ac:dyDescent="0.25"/>
    <row r="423" spans="13:15" ht="24.95" customHeight="1" x14ac:dyDescent="0.25"/>
    <row r="424" spans="13:15" ht="24.95" customHeight="1" x14ac:dyDescent="0.25"/>
    <row r="425" spans="13:15" ht="24.95" customHeight="1" x14ac:dyDescent="0.25"/>
    <row r="426" spans="13:15" ht="24.95" customHeight="1" x14ac:dyDescent="0.25"/>
    <row r="427" spans="13:15" ht="24.95" customHeight="1" x14ac:dyDescent="0.25"/>
    <row r="428" spans="13:15" ht="24.95" customHeight="1" x14ac:dyDescent="0.25"/>
    <row r="429" spans="13:15" ht="24.95" customHeight="1" x14ac:dyDescent="0.25"/>
    <row r="430" spans="13:15" ht="24.95" customHeight="1" x14ac:dyDescent="0.25"/>
    <row r="431" spans="13:15" ht="24.95" customHeight="1" x14ac:dyDescent="0.25"/>
    <row r="432" spans="13:15" ht="24.95" customHeight="1" x14ac:dyDescent="0.25"/>
    <row r="433" ht="24.95" customHeight="1" x14ac:dyDescent="0.25"/>
    <row r="434" ht="24.95" customHeight="1" x14ac:dyDescent="0.25"/>
    <row r="435" ht="24.95" customHeight="1" x14ac:dyDescent="0.25"/>
    <row r="436" ht="24.95" customHeight="1" x14ac:dyDescent="0.25"/>
    <row r="437" ht="24.95" customHeight="1" x14ac:dyDescent="0.25"/>
    <row r="438" ht="24.95" customHeight="1" x14ac:dyDescent="0.25"/>
    <row r="439" ht="24.95" customHeight="1" x14ac:dyDescent="0.25"/>
    <row r="440" ht="24.95" customHeight="1" x14ac:dyDescent="0.25"/>
    <row r="441" ht="24.95" customHeight="1" x14ac:dyDescent="0.25"/>
    <row r="442" ht="24.95" customHeight="1" x14ac:dyDescent="0.25"/>
    <row r="443" ht="24.95" customHeight="1" x14ac:dyDescent="0.25"/>
    <row r="444" ht="24.95" customHeight="1" x14ac:dyDescent="0.25"/>
    <row r="445" ht="24.95" customHeight="1" x14ac:dyDescent="0.25"/>
    <row r="446" ht="24.95" customHeight="1" x14ac:dyDescent="0.25"/>
    <row r="447" ht="24.95" customHeight="1" x14ac:dyDescent="0.25"/>
    <row r="448" ht="24.95" customHeight="1" x14ac:dyDescent="0.25"/>
    <row r="449" ht="24.95" customHeight="1" x14ac:dyDescent="0.25"/>
    <row r="450" ht="24.95" customHeight="1" x14ac:dyDescent="0.25"/>
    <row r="451" ht="24.95" customHeight="1" x14ac:dyDescent="0.25"/>
    <row r="452" ht="24.95" customHeight="1" x14ac:dyDescent="0.25"/>
    <row r="453" ht="24.95" customHeight="1" x14ac:dyDescent="0.25"/>
    <row r="454" ht="24.95" customHeight="1" x14ac:dyDescent="0.25"/>
    <row r="455" ht="24.95" customHeight="1" x14ac:dyDescent="0.25"/>
    <row r="456" ht="24.95" customHeight="1" x14ac:dyDescent="0.25"/>
    <row r="457" ht="24.95" customHeight="1" x14ac:dyDescent="0.25"/>
    <row r="458" ht="24.95" customHeight="1" x14ac:dyDescent="0.25"/>
    <row r="459" ht="24.95" customHeight="1" x14ac:dyDescent="0.25"/>
    <row r="460" ht="24.95" customHeight="1" x14ac:dyDescent="0.25"/>
    <row r="461" ht="24.95" customHeight="1" x14ac:dyDescent="0.25"/>
    <row r="462" ht="24.95" customHeight="1" x14ac:dyDescent="0.25"/>
    <row r="463" ht="24.95" customHeight="1" x14ac:dyDescent="0.25"/>
    <row r="464" ht="24.95" customHeight="1" x14ac:dyDescent="0.25"/>
    <row r="465" ht="24.95" customHeight="1" x14ac:dyDescent="0.25"/>
    <row r="466" ht="24.95" customHeight="1" x14ac:dyDescent="0.25"/>
    <row r="467" ht="24.95" customHeight="1" x14ac:dyDescent="0.25"/>
    <row r="468" ht="24.95" customHeight="1" x14ac:dyDescent="0.25"/>
    <row r="469" ht="24.95" customHeight="1" x14ac:dyDescent="0.25"/>
    <row r="470" ht="24.95" customHeight="1" x14ac:dyDescent="0.25"/>
    <row r="471" ht="24.95" customHeight="1" x14ac:dyDescent="0.25"/>
    <row r="472" ht="24.95" customHeight="1" x14ac:dyDescent="0.25"/>
    <row r="473" ht="24.95" customHeight="1" x14ac:dyDescent="0.25"/>
    <row r="474" ht="24.95" customHeight="1" x14ac:dyDescent="0.25"/>
    <row r="475" ht="24.95" customHeight="1" x14ac:dyDescent="0.25"/>
    <row r="476" ht="24.95" customHeight="1" x14ac:dyDescent="0.25"/>
    <row r="477" ht="24.95" customHeight="1" x14ac:dyDescent="0.25"/>
    <row r="478" ht="24.95" customHeight="1" x14ac:dyDescent="0.25"/>
    <row r="479" ht="24.95" customHeight="1" x14ac:dyDescent="0.25"/>
    <row r="480" ht="24.95" customHeight="1" x14ac:dyDescent="0.25"/>
    <row r="481" ht="24.95" customHeight="1" x14ac:dyDescent="0.25"/>
    <row r="482" ht="24.95" customHeight="1" x14ac:dyDescent="0.25"/>
    <row r="483" ht="24.95" customHeight="1" x14ac:dyDescent="0.25"/>
    <row r="484" ht="24.95" customHeight="1" x14ac:dyDescent="0.25"/>
    <row r="485" ht="24.95" customHeight="1" x14ac:dyDescent="0.25"/>
    <row r="486" ht="24.95" customHeight="1" x14ac:dyDescent="0.25"/>
    <row r="487" ht="24.95" customHeight="1" x14ac:dyDescent="0.25"/>
    <row r="488" ht="24.95" customHeight="1" x14ac:dyDescent="0.25"/>
    <row r="489" ht="24.95" customHeight="1" x14ac:dyDescent="0.25"/>
  </sheetData>
  <autoFilter ref="F16:G407" xr:uid="{00000000-0009-0000-0000-000000000000}"/>
  <mergeCells count="25">
    <mergeCell ref="S15:S16"/>
    <mergeCell ref="A14:A16"/>
    <mergeCell ref="B14:B16"/>
    <mergeCell ref="J14:J16"/>
    <mergeCell ref="C14:C16"/>
    <mergeCell ref="P15:P16"/>
    <mergeCell ref="K14:P14"/>
    <mergeCell ref="D14:D16"/>
    <mergeCell ref="E14:E16"/>
    <mergeCell ref="A406:G406"/>
    <mergeCell ref="A6:T7"/>
    <mergeCell ref="A8:T8"/>
    <mergeCell ref="A9:T9"/>
    <mergeCell ref="R14:S14"/>
    <mergeCell ref="T14:T16"/>
    <mergeCell ref="K15:L15"/>
    <mergeCell ref="M15:M16"/>
    <mergeCell ref="N15:O15"/>
    <mergeCell ref="R15:R16"/>
    <mergeCell ref="H14:H16"/>
    <mergeCell ref="I14:I16"/>
    <mergeCell ref="A12:T12"/>
    <mergeCell ref="F14:G15"/>
    <mergeCell ref="A10:T10"/>
    <mergeCell ref="A13:T13"/>
  </mergeCells>
  <printOptions horizontalCentered="1"/>
  <pageMargins left="0.17" right="0.19685039370078741" top="0.27559055118110237" bottom="0.19685039370078741" header="0.27559055118110237" footer="0.11811023622047245"/>
  <pageSetup paperSize="5" scale="44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rowBreaks count="1" manualBreakCount="1">
    <brk id="408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2023-03-06T20:56:08Z</cp:lastPrinted>
  <dcterms:created xsi:type="dcterms:W3CDTF">2017-09-27T15:04:47Z</dcterms:created>
  <dcterms:modified xsi:type="dcterms:W3CDTF">2023-03-06T20:56:28Z</dcterms:modified>
</cp:coreProperties>
</file>