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Noviembre 2022\TRANSPARENCIA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Sheet1!$G$1:$G$468</definedName>
    <definedName name="DATOS">#REF!</definedName>
    <definedName name="DATOSS">#REF!</definedName>
    <definedName name="_xlnm.Print_Area" localSheetId="0">Sheet1!$A$1:$T$380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2" i="1" l="1"/>
  <c r="O192" i="1"/>
  <c r="N192" i="1"/>
  <c r="L192" i="1"/>
  <c r="S192" i="1" s="1"/>
  <c r="K192" i="1"/>
  <c r="S177" i="1"/>
  <c r="R177" i="1"/>
  <c r="T177" i="1" s="1"/>
  <c r="P177" i="1"/>
  <c r="Q70" i="1"/>
  <c r="O70" i="1"/>
  <c r="N70" i="1"/>
  <c r="M70" i="1"/>
  <c r="L70" i="1"/>
  <c r="K70" i="1"/>
  <c r="R70" i="1" s="1"/>
  <c r="T70" i="1" s="1"/>
  <c r="Q338" i="1"/>
  <c r="R338" i="1" s="1"/>
  <c r="T338" i="1" s="1"/>
  <c r="O338" i="1"/>
  <c r="M338" i="1"/>
  <c r="Q48" i="1"/>
  <c r="O48" i="1"/>
  <c r="N48" i="1"/>
  <c r="L48" i="1"/>
  <c r="S48" i="1" s="1"/>
  <c r="K48" i="1"/>
  <c r="S49" i="1"/>
  <c r="R49" i="1"/>
  <c r="T49" i="1" s="1"/>
  <c r="Q49" i="1"/>
  <c r="P49" i="1"/>
  <c r="Q50" i="1"/>
  <c r="O50" i="1"/>
  <c r="N50" i="1"/>
  <c r="M50" i="1"/>
  <c r="L50" i="1"/>
  <c r="K50" i="1"/>
  <c r="Q173" i="1"/>
  <c r="O173" i="1"/>
  <c r="N173" i="1"/>
  <c r="M173" i="1"/>
  <c r="L173" i="1"/>
  <c r="K173" i="1"/>
  <c r="R173" i="1" s="1"/>
  <c r="T173" i="1" s="1"/>
  <c r="O172" i="1"/>
  <c r="N172" i="1"/>
  <c r="L172" i="1"/>
  <c r="K172" i="1"/>
  <c r="Q171" i="1"/>
  <c r="O171" i="1"/>
  <c r="N171" i="1"/>
  <c r="M171" i="1"/>
  <c r="L171" i="1"/>
  <c r="K171" i="1"/>
  <c r="Q174" i="1"/>
  <c r="R174" i="1" s="1"/>
  <c r="T174" i="1" s="1"/>
  <c r="O174" i="1"/>
  <c r="M174" i="1"/>
  <c r="Q170" i="1"/>
  <c r="R170" i="1" s="1"/>
  <c r="T170" i="1" s="1"/>
  <c r="O170" i="1"/>
  <c r="M170" i="1"/>
  <c r="O207" i="1"/>
  <c r="N207" i="1"/>
  <c r="L207" i="1"/>
  <c r="K207" i="1"/>
  <c r="Q208" i="1"/>
  <c r="O208" i="1"/>
  <c r="N208" i="1"/>
  <c r="L208" i="1"/>
  <c r="K208" i="1"/>
  <c r="S206" i="1"/>
  <c r="Q206" i="1"/>
  <c r="R206" i="1" s="1"/>
  <c r="T206" i="1" s="1"/>
  <c r="P206" i="1"/>
  <c r="Q299" i="1"/>
  <c r="O299" i="1"/>
  <c r="N299" i="1"/>
  <c r="L299" i="1"/>
  <c r="K299" i="1"/>
  <c r="Q298" i="1"/>
  <c r="O298" i="1"/>
  <c r="N298" i="1"/>
  <c r="M298" i="1"/>
  <c r="L298" i="1"/>
  <c r="K298" i="1"/>
  <c r="Q47" i="1"/>
  <c r="O47" i="1"/>
  <c r="N47" i="1"/>
  <c r="M47" i="1"/>
  <c r="L47" i="1"/>
  <c r="K47" i="1"/>
  <c r="O108" i="1"/>
  <c r="N108" i="1"/>
  <c r="L108" i="1"/>
  <c r="K108" i="1"/>
  <c r="S298" i="1" l="1"/>
  <c r="S50" i="1"/>
  <c r="R298" i="1"/>
  <c r="T298" i="1" s="1"/>
  <c r="R207" i="1"/>
  <c r="T207" i="1" s="1"/>
  <c r="S207" i="1"/>
  <c r="S173" i="1"/>
  <c r="R192" i="1"/>
  <c r="T192" i="1" s="1"/>
  <c r="R208" i="1"/>
  <c r="T208" i="1" s="1"/>
  <c r="S299" i="1"/>
  <c r="S208" i="1"/>
  <c r="R50" i="1"/>
  <c r="T50" i="1" s="1"/>
  <c r="P192" i="1"/>
  <c r="S70" i="1"/>
  <c r="P338" i="1"/>
  <c r="R48" i="1"/>
  <c r="T48" i="1" s="1"/>
  <c r="S174" i="1"/>
  <c r="R172" i="1"/>
  <c r="T172" i="1" s="1"/>
  <c r="S338" i="1"/>
  <c r="R299" i="1"/>
  <c r="T299" i="1" s="1"/>
  <c r="S172" i="1"/>
  <c r="P70" i="1"/>
  <c r="P173" i="1"/>
  <c r="R171" i="1"/>
  <c r="T171" i="1" s="1"/>
  <c r="S171" i="1"/>
  <c r="S170" i="1"/>
  <c r="P48" i="1"/>
  <c r="P50" i="1"/>
  <c r="P172" i="1"/>
  <c r="P171" i="1"/>
  <c r="P174" i="1"/>
  <c r="P170" i="1"/>
  <c r="P207" i="1"/>
  <c r="P208" i="1"/>
  <c r="S47" i="1"/>
  <c r="P299" i="1"/>
  <c r="P298" i="1"/>
  <c r="S108" i="1"/>
  <c r="P47" i="1"/>
  <c r="R47" i="1"/>
  <c r="T47" i="1" s="1"/>
  <c r="P108" i="1"/>
  <c r="R108" i="1"/>
  <c r="T108" i="1" s="1"/>
  <c r="O326" i="1"/>
  <c r="N326" i="1"/>
  <c r="L326" i="1"/>
  <c r="K326" i="1"/>
  <c r="R139" i="1"/>
  <c r="O139" i="1"/>
  <c r="Q256" i="1"/>
  <c r="O256" i="1"/>
  <c r="N256" i="1"/>
  <c r="L256" i="1"/>
  <c r="K256" i="1"/>
  <c r="Q297" i="1"/>
  <c r="O297" i="1"/>
  <c r="N297" i="1"/>
  <c r="M297" i="1"/>
  <c r="L297" i="1"/>
  <c r="K297" i="1"/>
  <c r="R326" i="1" l="1"/>
  <c r="T326" i="1" s="1"/>
  <c r="S256" i="1"/>
  <c r="R256" i="1"/>
  <c r="T256" i="1" s="1"/>
  <c r="S297" i="1"/>
  <c r="S326" i="1"/>
  <c r="P326" i="1"/>
  <c r="P256" i="1"/>
  <c r="R297" i="1"/>
  <c r="T297" i="1" s="1"/>
  <c r="P297" i="1"/>
  <c r="R296" i="1"/>
  <c r="T296" i="1" s="1"/>
  <c r="O296" i="1"/>
  <c r="M296" i="1"/>
  <c r="O118" i="1"/>
  <c r="N118" i="1"/>
  <c r="L118" i="1"/>
  <c r="K118" i="1"/>
  <c r="Q306" i="1"/>
  <c r="O306" i="1"/>
  <c r="N306" i="1"/>
  <c r="M306" i="1"/>
  <c r="L306" i="1"/>
  <c r="K306" i="1"/>
  <c r="Q313" i="1"/>
  <c r="O313" i="1"/>
  <c r="N313" i="1"/>
  <c r="L313" i="1"/>
  <c r="K313" i="1"/>
  <c r="S205" i="1"/>
  <c r="Q205" i="1"/>
  <c r="R205" i="1" s="1"/>
  <c r="T205" i="1" s="1"/>
  <c r="P205" i="1"/>
  <c r="S110" i="1"/>
  <c r="R110" i="1"/>
  <c r="T110" i="1" s="1"/>
  <c r="P110" i="1"/>
  <c r="Q312" i="1"/>
  <c r="O312" i="1"/>
  <c r="N312" i="1"/>
  <c r="L312" i="1"/>
  <c r="K312" i="1"/>
  <c r="S34" i="1"/>
  <c r="Q34" i="1"/>
  <c r="R34" i="1" s="1"/>
  <c r="T34" i="1" s="1"/>
  <c r="P34" i="1"/>
  <c r="R31" i="1"/>
  <c r="T31" i="1" s="1"/>
  <c r="O31" i="1"/>
  <c r="M31" i="1"/>
  <c r="Q311" i="1"/>
  <c r="O311" i="1"/>
  <c r="N311" i="1"/>
  <c r="L311" i="1"/>
  <c r="K311" i="1"/>
  <c r="R295" i="1"/>
  <c r="T295" i="1" s="1"/>
  <c r="O295" i="1"/>
  <c r="M295" i="1"/>
  <c r="R294" i="1"/>
  <c r="T294" i="1" s="1"/>
  <c r="O294" i="1"/>
  <c r="M294" i="1"/>
  <c r="Q251" i="1"/>
  <c r="R251" i="1" s="1"/>
  <c r="T251" i="1" s="1"/>
  <c r="O251" i="1"/>
  <c r="M251" i="1"/>
  <c r="Q310" i="1"/>
  <c r="O310" i="1"/>
  <c r="N310" i="1"/>
  <c r="L310" i="1"/>
  <c r="K310" i="1"/>
  <c r="O309" i="1"/>
  <c r="N309" i="1"/>
  <c r="L309" i="1"/>
  <c r="K309" i="1"/>
  <c r="R293" i="1"/>
  <c r="T293" i="1" s="1"/>
  <c r="O293" i="1"/>
  <c r="M293" i="1"/>
  <c r="S109" i="1"/>
  <c r="R109" i="1"/>
  <c r="T109" i="1" s="1"/>
  <c r="P109" i="1"/>
  <c r="O245" i="1"/>
  <c r="N245" i="1"/>
  <c r="M245" i="1"/>
  <c r="L245" i="1"/>
  <c r="K245" i="1"/>
  <c r="S118" i="1" l="1"/>
  <c r="S310" i="1"/>
  <c r="R306" i="1"/>
  <c r="T306" i="1" s="1"/>
  <c r="R312" i="1"/>
  <c r="T312" i="1" s="1"/>
  <c r="S312" i="1"/>
  <c r="S306" i="1"/>
  <c r="S296" i="1"/>
  <c r="P296" i="1"/>
  <c r="R118" i="1"/>
  <c r="T118" i="1" s="1"/>
  <c r="P118" i="1"/>
  <c r="P306" i="1"/>
  <c r="R313" i="1"/>
  <c r="T313" i="1" s="1"/>
  <c r="S295" i="1"/>
  <c r="P310" i="1"/>
  <c r="S31" i="1"/>
  <c r="S313" i="1"/>
  <c r="P313" i="1"/>
  <c r="P312" i="1"/>
  <c r="S311" i="1"/>
  <c r="S309" i="1"/>
  <c r="S251" i="1"/>
  <c r="S294" i="1"/>
  <c r="P31" i="1"/>
  <c r="R309" i="1"/>
  <c r="T309" i="1" s="1"/>
  <c r="R311" i="1"/>
  <c r="T311" i="1" s="1"/>
  <c r="P311" i="1"/>
  <c r="P295" i="1"/>
  <c r="P294" i="1"/>
  <c r="P251" i="1"/>
  <c r="R310" i="1"/>
  <c r="T310" i="1" s="1"/>
  <c r="P309" i="1"/>
  <c r="R245" i="1"/>
  <c r="T245" i="1" s="1"/>
  <c r="S245" i="1"/>
  <c r="S293" i="1"/>
  <c r="P293" i="1"/>
  <c r="P245" i="1"/>
  <c r="Q218" i="1"/>
  <c r="O218" i="1"/>
  <c r="N218" i="1"/>
  <c r="L218" i="1"/>
  <c r="K218" i="1"/>
  <c r="Q337" i="1"/>
  <c r="R337" i="1" s="1"/>
  <c r="T337" i="1" s="1"/>
  <c r="O337" i="1"/>
  <c r="M337" i="1"/>
  <c r="Q268" i="1"/>
  <c r="R268" i="1" s="1"/>
  <c r="T268" i="1" s="1"/>
  <c r="O268" i="1"/>
  <c r="M268" i="1"/>
  <c r="R218" i="1" l="1"/>
  <c r="T218" i="1" s="1"/>
  <c r="S218" i="1"/>
  <c r="S337" i="1"/>
  <c r="S268" i="1"/>
  <c r="P218" i="1"/>
  <c r="P337" i="1"/>
  <c r="P268" i="1"/>
  <c r="S30" i="1"/>
  <c r="Q30" i="1"/>
  <c r="R30" i="1" s="1"/>
  <c r="T30" i="1" s="1"/>
  <c r="P30" i="1"/>
  <c r="O69" i="1"/>
  <c r="N69" i="1"/>
  <c r="L69" i="1"/>
  <c r="K69" i="1"/>
  <c r="R69" i="1" s="1"/>
  <c r="T69" i="1" s="1"/>
  <c r="S69" i="1" l="1"/>
  <c r="P69" i="1"/>
  <c r="O92" i="1" l="1"/>
  <c r="N92" i="1"/>
  <c r="M92" i="1"/>
  <c r="L92" i="1"/>
  <c r="K92" i="1"/>
  <c r="R140" i="1"/>
  <c r="T140" i="1" s="1"/>
  <c r="O140" i="1"/>
  <c r="M140" i="1"/>
  <c r="O98" i="1"/>
  <c r="N98" i="1"/>
  <c r="L98" i="1"/>
  <c r="K98" i="1"/>
  <c r="S96" i="1"/>
  <c r="Q96" i="1"/>
  <c r="R96" i="1" s="1"/>
  <c r="T96" i="1" s="1"/>
  <c r="P96" i="1"/>
  <c r="R92" i="1" l="1"/>
  <c r="T92" i="1" s="1"/>
  <c r="S92" i="1"/>
  <c r="P92" i="1"/>
  <c r="P140" i="1"/>
  <c r="S140" i="1"/>
  <c r="S98" i="1"/>
  <c r="R98" i="1"/>
  <c r="T98" i="1" s="1"/>
  <c r="P98" i="1"/>
  <c r="O113" i="1"/>
  <c r="N113" i="1"/>
  <c r="L113" i="1"/>
  <c r="K113" i="1"/>
  <c r="S113" i="1" l="1"/>
  <c r="R113" i="1"/>
  <c r="T113" i="1" s="1"/>
  <c r="P113" i="1"/>
  <c r="Q186" i="1"/>
  <c r="Q267" i="1"/>
  <c r="O267" i="1"/>
  <c r="N267" i="1"/>
  <c r="M267" i="1"/>
  <c r="L267" i="1"/>
  <c r="K267" i="1"/>
  <c r="Q292" i="1"/>
  <c r="R292" i="1" s="1"/>
  <c r="T292" i="1" s="1"/>
  <c r="O292" i="1"/>
  <c r="M292" i="1"/>
  <c r="Q169" i="1"/>
  <c r="R169" i="1" s="1"/>
  <c r="T169" i="1" s="1"/>
  <c r="O169" i="1"/>
  <c r="M169" i="1"/>
  <c r="Q168" i="1"/>
  <c r="R168" i="1" s="1"/>
  <c r="T168" i="1" s="1"/>
  <c r="O168" i="1"/>
  <c r="M168" i="1"/>
  <c r="Q244" i="1"/>
  <c r="O244" i="1"/>
  <c r="N244" i="1"/>
  <c r="M244" i="1"/>
  <c r="L244" i="1"/>
  <c r="K244" i="1"/>
  <c r="Q68" i="1"/>
  <c r="R68" i="1" s="1"/>
  <c r="T68" i="1" s="1"/>
  <c r="O68" i="1"/>
  <c r="M68" i="1"/>
  <c r="Q167" i="1"/>
  <c r="R167" i="1" s="1"/>
  <c r="T167" i="1" s="1"/>
  <c r="O167" i="1"/>
  <c r="M167" i="1"/>
  <c r="Q166" i="1"/>
  <c r="O166" i="1"/>
  <c r="N166" i="1"/>
  <c r="M166" i="1"/>
  <c r="L166" i="1"/>
  <c r="K166" i="1"/>
  <c r="Q165" i="1"/>
  <c r="R165" i="1" s="1"/>
  <c r="T165" i="1" s="1"/>
  <c r="O165" i="1"/>
  <c r="M165" i="1"/>
  <c r="S101" i="1"/>
  <c r="R101" i="1"/>
  <c r="T101" i="1" s="1"/>
  <c r="P101" i="1"/>
  <c r="Q164" i="1"/>
  <c r="R164" i="1" s="1"/>
  <c r="T164" i="1" s="1"/>
  <c r="O164" i="1"/>
  <c r="M164" i="1"/>
  <c r="Q163" i="1"/>
  <c r="R163" i="1" s="1"/>
  <c r="T163" i="1" s="1"/>
  <c r="O163" i="1"/>
  <c r="M163" i="1"/>
  <c r="Q233" i="1"/>
  <c r="L233" i="1"/>
  <c r="S233" i="1" s="1"/>
  <c r="K233" i="1"/>
  <c r="S243" i="1"/>
  <c r="Q243" i="1"/>
  <c r="R243" i="1" s="1"/>
  <c r="T243" i="1" s="1"/>
  <c r="P243" i="1"/>
  <c r="R162" i="1"/>
  <c r="T162" i="1" s="1"/>
  <c r="O162" i="1"/>
  <c r="M162" i="1"/>
  <c r="Q291" i="1"/>
  <c r="O291" i="1"/>
  <c r="N291" i="1"/>
  <c r="L291" i="1"/>
  <c r="K291" i="1"/>
  <c r="S290" i="1"/>
  <c r="Q290" i="1"/>
  <c r="R290" i="1" s="1"/>
  <c r="T290" i="1" s="1"/>
  <c r="P290" i="1"/>
  <c r="Q46" i="1"/>
  <c r="O46" i="1"/>
  <c r="N46" i="1"/>
  <c r="M46" i="1"/>
  <c r="L46" i="1"/>
  <c r="K46" i="1"/>
  <c r="O161" i="1"/>
  <c r="N161" i="1"/>
  <c r="L161" i="1"/>
  <c r="K161" i="1"/>
  <c r="S266" i="1"/>
  <c r="R266" i="1"/>
  <c r="T266" i="1" s="1"/>
  <c r="P266" i="1"/>
  <c r="Q160" i="1"/>
  <c r="O160" i="1"/>
  <c r="N160" i="1"/>
  <c r="M160" i="1"/>
  <c r="L160" i="1"/>
  <c r="K160" i="1"/>
  <c r="Q336" i="1"/>
  <c r="O336" i="1"/>
  <c r="N336" i="1"/>
  <c r="M336" i="1"/>
  <c r="L336" i="1"/>
  <c r="K336" i="1"/>
  <c r="R29" i="1"/>
  <c r="T29" i="1" s="1"/>
  <c r="O29" i="1"/>
  <c r="M29" i="1"/>
  <c r="S53" i="1"/>
  <c r="R53" i="1"/>
  <c r="T53" i="1" s="1"/>
  <c r="P53" i="1"/>
  <c r="Q159" i="1"/>
  <c r="R159" i="1" s="1"/>
  <c r="T159" i="1" s="1"/>
  <c r="O159" i="1"/>
  <c r="M159" i="1"/>
  <c r="Q67" i="1"/>
  <c r="R67" i="1" s="1"/>
  <c r="T67" i="1" s="1"/>
  <c r="O67" i="1"/>
  <c r="M67" i="1"/>
  <c r="Q215" i="1"/>
  <c r="R215" i="1" s="1"/>
  <c r="T215" i="1" s="1"/>
  <c r="O215" i="1"/>
  <c r="M215" i="1"/>
  <c r="S289" i="1"/>
  <c r="Q289" i="1"/>
  <c r="R289" i="1" s="1"/>
  <c r="T289" i="1" s="1"/>
  <c r="P289" i="1"/>
  <c r="S28" i="1"/>
  <c r="Q28" i="1"/>
  <c r="R28" i="1" s="1"/>
  <c r="T28" i="1" s="1"/>
  <c r="P28" i="1"/>
  <c r="Q45" i="1"/>
  <c r="O45" i="1"/>
  <c r="N45" i="1"/>
  <c r="M45" i="1"/>
  <c r="L45" i="1"/>
  <c r="K45" i="1"/>
  <c r="S89" i="1"/>
  <c r="R89" i="1"/>
  <c r="T89" i="1" s="1"/>
  <c r="P89" i="1"/>
  <c r="S67" i="1" l="1"/>
  <c r="S291" i="1"/>
  <c r="S164" i="1"/>
  <c r="R244" i="1"/>
  <c r="T244" i="1" s="1"/>
  <c r="P169" i="1"/>
  <c r="S29" i="1"/>
  <c r="R336" i="1"/>
  <c r="T336" i="1" s="1"/>
  <c r="P233" i="1"/>
  <c r="S292" i="1"/>
  <c r="P336" i="1"/>
  <c r="S336" i="1"/>
  <c r="R291" i="1"/>
  <c r="T291" i="1" s="1"/>
  <c r="R267" i="1"/>
  <c r="T267" i="1" s="1"/>
  <c r="S46" i="1"/>
  <c r="S267" i="1"/>
  <c r="S68" i="1"/>
  <c r="R46" i="1"/>
  <c r="T46" i="1" s="1"/>
  <c r="R233" i="1"/>
  <c r="T233" i="1" s="1"/>
  <c r="P267" i="1"/>
  <c r="P166" i="1"/>
  <c r="P292" i="1"/>
  <c r="S168" i="1"/>
  <c r="S169" i="1"/>
  <c r="S167" i="1"/>
  <c r="P168" i="1"/>
  <c r="P165" i="1"/>
  <c r="S162" i="1"/>
  <c r="S244" i="1"/>
  <c r="P244" i="1"/>
  <c r="S165" i="1"/>
  <c r="R166" i="1"/>
  <c r="T166" i="1" s="1"/>
  <c r="P68" i="1"/>
  <c r="P167" i="1"/>
  <c r="S166" i="1"/>
  <c r="P164" i="1"/>
  <c r="P162" i="1"/>
  <c r="P163" i="1"/>
  <c r="S163" i="1"/>
  <c r="P291" i="1"/>
  <c r="S159" i="1"/>
  <c r="R161" i="1"/>
  <c r="T161" i="1" s="1"/>
  <c r="S160" i="1"/>
  <c r="S161" i="1"/>
  <c r="P46" i="1"/>
  <c r="P161" i="1"/>
  <c r="R160" i="1"/>
  <c r="T160" i="1" s="1"/>
  <c r="P160" i="1"/>
  <c r="P29" i="1"/>
  <c r="P67" i="1"/>
  <c r="S215" i="1"/>
  <c r="S45" i="1"/>
  <c r="P159" i="1"/>
  <c r="P215" i="1"/>
  <c r="R45" i="1"/>
  <c r="T45" i="1" s="1"/>
  <c r="P45" i="1"/>
  <c r="H378" i="1"/>
  <c r="Q179" i="1"/>
  <c r="O179" i="1"/>
  <c r="N179" i="1"/>
  <c r="L179" i="1"/>
  <c r="K179" i="1"/>
  <c r="S179" i="1" l="1"/>
  <c r="R179" i="1"/>
  <c r="T179" i="1" s="1"/>
  <c r="P179" i="1"/>
  <c r="R20" i="1"/>
  <c r="T20" i="1" s="1"/>
  <c r="O20" i="1"/>
  <c r="M20" i="1"/>
  <c r="S20" i="1" l="1"/>
  <c r="P20" i="1"/>
  <c r="O158" i="1" l="1"/>
  <c r="N158" i="1"/>
  <c r="L158" i="1"/>
  <c r="K158" i="1"/>
  <c r="R158" i="1" l="1"/>
  <c r="T158" i="1" s="1"/>
  <c r="S158" i="1"/>
  <c r="P158" i="1"/>
  <c r="Q66" i="1"/>
  <c r="O66" i="1"/>
  <c r="N66" i="1"/>
  <c r="M66" i="1"/>
  <c r="L66" i="1"/>
  <c r="K66" i="1"/>
  <c r="Q19" i="1"/>
  <c r="R19" i="1" s="1"/>
  <c r="T19" i="1" s="1"/>
  <c r="O19" i="1"/>
  <c r="M19" i="1"/>
  <c r="S271" i="1"/>
  <c r="Q271" i="1"/>
  <c r="R271" i="1" s="1"/>
  <c r="T271" i="1" s="1"/>
  <c r="P271" i="1"/>
  <c r="P19" i="1" l="1"/>
  <c r="R66" i="1"/>
  <c r="T66" i="1" s="1"/>
  <c r="S66" i="1"/>
  <c r="P66" i="1"/>
  <c r="S19" i="1"/>
  <c r="Q44" i="1" l="1"/>
  <c r="O44" i="1"/>
  <c r="N44" i="1"/>
  <c r="M44" i="1"/>
  <c r="L44" i="1"/>
  <c r="K44" i="1"/>
  <c r="Q157" i="1"/>
  <c r="R157" i="1" s="1"/>
  <c r="T157" i="1" s="1"/>
  <c r="O157" i="1"/>
  <c r="M157" i="1"/>
  <c r="Q65" i="1"/>
  <c r="O65" i="1"/>
  <c r="N65" i="1"/>
  <c r="M65" i="1"/>
  <c r="L65" i="1"/>
  <c r="K65" i="1"/>
  <c r="S335" i="1"/>
  <c r="R335" i="1"/>
  <c r="T335" i="1" s="1"/>
  <c r="P335" i="1"/>
  <c r="Q334" i="1"/>
  <c r="R334" i="1" s="1"/>
  <c r="T334" i="1" s="1"/>
  <c r="O334" i="1"/>
  <c r="M334" i="1"/>
  <c r="Q156" i="1"/>
  <c r="R156" i="1" s="1"/>
  <c r="T156" i="1" s="1"/>
  <c r="O156" i="1"/>
  <c r="M156" i="1"/>
  <c r="O43" i="1"/>
  <c r="N43" i="1"/>
  <c r="M43" i="1"/>
  <c r="L43" i="1"/>
  <c r="K43" i="1"/>
  <c r="Q254" i="1"/>
  <c r="L254" i="1"/>
  <c r="S254" i="1" s="1"/>
  <c r="K254" i="1"/>
  <c r="S156" i="1" l="1"/>
  <c r="S157" i="1"/>
  <c r="S334" i="1"/>
  <c r="S44" i="1"/>
  <c r="S65" i="1"/>
  <c r="R44" i="1"/>
  <c r="T44" i="1" s="1"/>
  <c r="P157" i="1"/>
  <c r="P43" i="1"/>
  <c r="P65" i="1"/>
  <c r="R254" i="1"/>
  <c r="T254" i="1" s="1"/>
  <c r="R65" i="1"/>
  <c r="T65" i="1" s="1"/>
  <c r="P44" i="1"/>
  <c r="P334" i="1"/>
  <c r="P156" i="1"/>
  <c r="S43" i="1"/>
  <c r="R43" i="1"/>
  <c r="T43" i="1" s="1"/>
  <c r="P254" i="1"/>
  <c r="O32" i="1"/>
  <c r="N32" i="1"/>
  <c r="M32" i="1"/>
  <c r="L32" i="1"/>
  <c r="K32" i="1"/>
  <c r="Q71" i="1"/>
  <c r="O71" i="1"/>
  <c r="N71" i="1"/>
  <c r="M71" i="1"/>
  <c r="L71" i="1"/>
  <c r="K71" i="1"/>
  <c r="Q155" i="1"/>
  <c r="O155" i="1"/>
  <c r="N155" i="1"/>
  <c r="M155" i="1"/>
  <c r="L155" i="1"/>
  <c r="K155" i="1"/>
  <c r="Q64" i="1"/>
  <c r="O64" i="1"/>
  <c r="N64" i="1"/>
  <c r="M64" i="1"/>
  <c r="L64" i="1"/>
  <c r="K64" i="1"/>
  <c r="Q288" i="1"/>
  <c r="R288" i="1" s="1"/>
  <c r="T288" i="1" s="1"/>
  <c r="O288" i="1"/>
  <c r="M288" i="1"/>
  <c r="Q287" i="1"/>
  <c r="O287" i="1"/>
  <c r="N287" i="1"/>
  <c r="M287" i="1"/>
  <c r="L287" i="1"/>
  <c r="K287" i="1"/>
  <c r="K285" i="1"/>
  <c r="L285" i="1"/>
  <c r="N285" i="1"/>
  <c r="O285" i="1"/>
  <c r="Q286" i="1"/>
  <c r="R286" i="1" s="1"/>
  <c r="T286" i="1" s="1"/>
  <c r="O286" i="1"/>
  <c r="M286" i="1"/>
  <c r="O63" i="1"/>
  <c r="N63" i="1"/>
  <c r="L63" i="1"/>
  <c r="K63" i="1"/>
  <c r="Q154" i="1"/>
  <c r="O154" i="1"/>
  <c r="N154" i="1"/>
  <c r="M154" i="1"/>
  <c r="L154" i="1"/>
  <c r="K154" i="1"/>
  <c r="Q152" i="1"/>
  <c r="O152" i="1"/>
  <c r="N152" i="1"/>
  <c r="M152" i="1"/>
  <c r="L152" i="1"/>
  <c r="K152" i="1"/>
  <c r="Q91" i="1"/>
  <c r="O91" i="1"/>
  <c r="N91" i="1"/>
  <c r="M91" i="1"/>
  <c r="L91" i="1"/>
  <c r="K91" i="1"/>
  <c r="Q285" i="1"/>
  <c r="Q153" i="1"/>
  <c r="O153" i="1"/>
  <c r="N153" i="1"/>
  <c r="M153" i="1"/>
  <c r="L153" i="1"/>
  <c r="K153" i="1"/>
  <c r="Q151" i="1"/>
  <c r="O151" i="1"/>
  <c r="N151" i="1"/>
  <c r="M151" i="1"/>
  <c r="L151" i="1"/>
  <c r="K151" i="1"/>
  <c r="R333" i="1"/>
  <c r="T333" i="1" s="1"/>
  <c r="O333" i="1"/>
  <c r="M333" i="1"/>
  <c r="Q62" i="1"/>
  <c r="O62" i="1"/>
  <c r="N62" i="1"/>
  <c r="M62" i="1"/>
  <c r="L62" i="1"/>
  <c r="K62" i="1"/>
  <c r="Q61" i="1"/>
  <c r="O61" i="1"/>
  <c r="N61" i="1"/>
  <c r="M61" i="1"/>
  <c r="L61" i="1"/>
  <c r="K61" i="1"/>
  <c r="Q308" i="1"/>
  <c r="L308" i="1"/>
  <c r="S308" i="1" s="1"/>
  <c r="K308" i="1"/>
  <c r="Q314" i="1"/>
  <c r="O314" i="1"/>
  <c r="N314" i="1"/>
  <c r="M314" i="1"/>
  <c r="L314" i="1"/>
  <c r="K314" i="1"/>
  <c r="R287" i="1" l="1"/>
  <c r="T287" i="1" s="1"/>
  <c r="S287" i="1"/>
  <c r="S91" i="1"/>
  <c r="P154" i="1"/>
  <c r="R152" i="1"/>
  <c r="T152" i="1" s="1"/>
  <c r="R314" i="1"/>
  <c r="T314" i="1" s="1"/>
  <c r="P333" i="1"/>
  <c r="R91" i="1"/>
  <c r="T91" i="1" s="1"/>
  <c r="S152" i="1"/>
  <c r="S286" i="1"/>
  <c r="R71" i="1"/>
  <c r="T71" i="1" s="1"/>
  <c r="R61" i="1"/>
  <c r="T61" i="1" s="1"/>
  <c r="R285" i="1"/>
  <c r="T285" i="1" s="1"/>
  <c r="P288" i="1"/>
  <c r="S71" i="1"/>
  <c r="P71" i="1"/>
  <c r="S155" i="1"/>
  <c r="R153" i="1"/>
  <c r="T153" i="1" s="1"/>
  <c r="R62" i="1"/>
  <c r="T62" i="1" s="1"/>
  <c r="S153" i="1"/>
  <c r="R308" i="1"/>
  <c r="T308" i="1" s="1"/>
  <c r="S62" i="1"/>
  <c r="R151" i="1"/>
  <c r="T151" i="1" s="1"/>
  <c r="R64" i="1"/>
  <c r="T64" i="1" s="1"/>
  <c r="P155" i="1"/>
  <c r="R63" i="1"/>
  <c r="T63" i="1" s="1"/>
  <c r="R155" i="1"/>
  <c r="T155" i="1" s="1"/>
  <c r="P285" i="1"/>
  <c r="S64" i="1"/>
  <c r="R32" i="1"/>
  <c r="T32" i="1" s="1"/>
  <c r="R154" i="1"/>
  <c r="T154" i="1" s="1"/>
  <c r="S314" i="1"/>
  <c r="S61" i="1"/>
  <c r="S154" i="1"/>
  <c r="S32" i="1"/>
  <c r="P32" i="1"/>
  <c r="P64" i="1"/>
  <c r="S288" i="1"/>
  <c r="P287" i="1"/>
  <c r="S285" i="1"/>
  <c r="P286" i="1"/>
  <c r="P63" i="1"/>
  <c r="S63" i="1"/>
  <c r="P152" i="1"/>
  <c r="P91" i="1"/>
  <c r="P153" i="1"/>
  <c r="S151" i="1"/>
  <c r="P151" i="1"/>
  <c r="S333" i="1"/>
  <c r="P62" i="1"/>
  <c r="P61" i="1"/>
  <c r="P308" i="1"/>
  <c r="P314" i="1"/>
  <c r="M377" i="1" l="1"/>
  <c r="M373" i="1"/>
  <c r="M366" i="1"/>
  <c r="M365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7" i="1"/>
  <c r="M190" i="1"/>
  <c r="M339" i="1"/>
  <c r="M332" i="1"/>
  <c r="M331" i="1"/>
  <c r="M329" i="1"/>
  <c r="M328" i="1"/>
  <c r="M327" i="1"/>
  <c r="M322" i="1"/>
  <c r="M319" i="1"/>
  <c r="M318" i="1"/>
  <c r="M300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69" i="1"/>
  <c r="M265" i="1"/>
  <c r="M264" i="1"/>
  <c r="M263" i="1"/>
  <c r="M262" i="1"/>
  <c r="M261" i="1"/>
  <c r="M260" i="1"/>
  <c r="M259" i="1"/>
  <c r="M257" i="1"/>
  <c r="M252" i="1"/>
  <c r="M250" i="1"/>
  <c r="M249" i="1"/>
  <c r="M242" i="1"/>
  <c r="M241" i="1"/>
  <c r="M240" i="1"/>
  <c r="M239" i="1"/>
  <c r="M238" i="1"/>
  <c r="M237" i="1"/>
  <c r="M230" i="1"/>
  <c r="M227" i="1"/>
  <c r="M212" i="1"/>
  <c r="M203" i="1"/>
  <c r="M200" i="1"/>
  <c r="M186" i="1"/>
  <c r="M185" i="1"/>
  <c r="M175" i="1"/>
  <c r="M150" i="1"/>
  <c r="M149" i="1"/>
  <c r="M148" i="1"/>
  <c r="M147" i="1"/>
  <c r="M146" i="1"/>
  <c r="M145" i="1"/>
  <c r="M144" i="1"/>
  <c r="M143" i="1"/>
  <c r="M142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16" i="1"/>
  <c r="M111" i="1"/>
  <c r="M107" i="1"/>
  <c r="M106" i="1"/>
  <c r="M105" i="1"/>
  <c r="M94" i="1"/>
  <c r="M78" i="1"/>
  <c r="M102" i="1"/>
  <c r="M77" i="1"/>
  <c r="M76" i="1"/>
  <c r="M87" i="1"/>
  <c r="M86" i="1"/>
  <c r="M75" i="1"/>
  <c r="M60" i="1"/>
  <c r="M85" i="1"/>
  <c r="M84" i="1"/>
  <c r="M83" i="1"/>
  <c r="M82" i="1"/>
  <c r="M56" i="1"/>
  <c r="M55" i="1"/>
  <c r="M81" i="1"/>
  <c r="M74" i="1"/>
  <c r="M80" i="1"/>
  <c r="M57" i="1"/>
  <c r="M42" i="1"/>
  <c r="M58" i="1"/>
  <c r="M40" i="1"/>
  <c r="M59" i="1"/>
  <c r="M39" i="1"/>
  <c r="M27" i="1"/>
  <c r="M25" i="1"/>
  <c r="M24" i="1"/>
  <c r="M23" i="1"/>
  <c r="Q102" i="1"/>
  <c r="O102" i="1"/>
  <c r="N102" i="1"/>
  <c r="L102" i="1"/>
  <c r="K102" i="1"/>
  <c r="Q150" i="1"/>
  <c r="O150" i="1"/>
  <c r="N150" i="1"/>
  <c r="L150" i="1"/>
  <c r="K150" i="1"/>
  <c r="Q77" i="1"/>
  <c r="O77" i="1"/>
  <c r="N77" i="1"/>
  <c r="L77" i="1"/>
  <c r="K77" i="1"/>
  <c r="Q51" i="1"/>
  <c r="O51" i="1"/>
  <c r="N51" i="1"/>
  <c r="L51" i="1"/>
  <c r="K51" i="1"/>
  <c r="Q265" i="1"/>
  <c r="O265" i="1"/>
  <c r="N265" i="1"/>
  <c r="L265" i="1"/>
  <c r="K265" i="1"/>
  <c r="Q149" i="1"/>
  <c r="O149" i="1"/>
  <c r="N149" i="1"/>
  <c r="L149" i="1"/>
  <c r="K149" i="1"/>
  <c r="O204" i="1"/>
  <c r="N204" i="1"/>
  <c r="L204" i="1"/>
  <c r="K204" i="1"/>
  <c r="Q148" i="1"/>
  <c r="O148" i="1"/>
  <c r="N148" i="1"/>
  <c r="L148" i="1"/>
  <c r="K148" i="1"/>
  <c r="O319" i="1"/>
  <c r="N319" i="1"/>
  <c r="L319" i="1"/>
  <c r="K319" i="1"/>
  <c r="Q348" i="1"/>
  <c r="O348" i="1"/>
  <c r="N348" i="1"/>
  <c r="L348" i="1"/>
  <c r="K348" i="1"/>
  <c r="Q73" i="1"/>
  <c r="O73" i="1"/>
  <c r="N73" i="1"/>
  <c r="L73" i="1"/>
  <c r="K73" i="1"/>
  <c r="Q76" i="1"/>
  <c r="O76" i="1"/>
  <c r="N76" i="1"/>
  <c r="L76" i="1"/>
  <c r="K76" i="1"/>
  <c r="Q147" i="1"/>
  <c r="O147" i="1"/>
  <c r="N147" i="1"/>
  <c r="L147" i="1"/>
  <c r="K147" i="1"/>
  <c r="Q146" i="1"/>
  <c r="O146" i="1"/>
  <c r="N146" i="1"/>
  <c r="L146" i="1"/>
  <c r="K146" i="1"/>
  <c r="Q230" i="1"/>
  <c r="O230" i="1"/>
  <c r="N230" i="1"/>
  <c r="L230" i="1"/>
  <c r="K230" i="1"/>
  <c r="Q119" i="1"/>
  <c r="O119" i="1"/>
  <c r="N119" i="1"/>
  <c r="L119" i="1"/>
  <c r="K119" i="1"/>
  <c r="Q42" i="1"/>
  <c r="O42" i="1"/>
  <c r="N42" i="1"/>
  <c r="L42" i="1"/>
  <c r="K42" i="1"/>
  <c r="Q145" i="1"/>
  <c r="O145" i="1"/>
  <c r="N145" i="1"/>
  <c r="L145" i="1"/>
  <c r="K145" i="1"/>
  <c r="O144" i="1"/>
  <c r="N144" i="1"/>
  <c r="L144" i="1"/>
  <c r="K144" i="1"/>
  <c r="O211" i="1"/>
  <c r="N211" i="1"/>
  <c r="L211" i="1"/>
  <c r="K211" i="1"/>
  <c r="O212" i="1"/>
  <c r="N212" i="1"/>
  <c r="L212" i="1"/>
  <c r="K212" i="1"/>
  <c r="S204" i="1" l="1"/>
  <c r="R150" i="1"/>
  <c r="T150" i="1" s="1"/>
  <c r="S150" i="1"/>
  <c r="R147" i="1"/>
  <c r="T147" i="1" s="1"/>
  <c r="R149" i="1"/>
  <c r="T149" i="1" s="1"/>
  <c r="P77" i="1"/>
  <c r="S147" i="1"/>
  <c r="R265" i="1"/>
  <c r="T265" i="1" s="1"/>
  <c r="R42" i="1"/>
  <c r="T42" i="1" s="1"/>
  <c r="S211" i="1"/>
  <c r="R348" i="1"/>
  <c r="T348" i="1" s="1"/>
  <c r="R204" i="1"/>
  <c r="T204" i="1" s="1"/>
  <c r="S149" i="1"/>
  <c r="P150" i="1"/>
  <c r="S77" i="1"/>
  <c r="R148" i="1"/>
  <c r="T148" i="1" s="1"/>
  <c r="R77" i="1"/>
  <c r="T77" i="1" s="1"/>
  <c r="R51" i="1"/>
  <c r="T51" i="1" s="1"/>
  <c r="S148" i="1"/>
  <c r="R102" i="1"/>
  <c r="T102" i="1" s="1"/>
  <c r="P148" i="1"/>
  <c r="S265" i="1"/>
  <c r="S102" i="1"/>
  <c r="P102" i="1"/>
  <c r="S51" i="1"/>
  <c r="P51" i="1"/>
  <c r="P265" i="1"/>
  <c r="P149" i="1"/>
  <c r="P204" i="1"/>
  <c r="S319" i="1"/>
  <c r="P319" i="1"/>
  <c r="R319" i="1"/>
  <c r="T319" i="1" s="1"/>
  <c r="R230" i="1"/>
  <c r="T230" i="1" s="1"/>
  <c r="R146" i="1"/>
  <c r="T146" i="1" s="1"/>
  <c r="R73" i="1"/>
  <c r="T73" i="1" s="1"/>
  <c r="R144" i="1"/>
  <c r="T144" i="1" s="1"/>
  <c r="S73" i="1"/>
  <c r="R145" i="1"/>
  <c r="T145" i="1" s="1"/>
  <c r="P348" i="1"/>
  <c r="S348" i="1"/>
  <c r="P147" i="1"/>
  <c r="S42" i="1"/>
  <c r="S146" i="1"/>
  <c r="S145" i="1"/>
  <c r="P230" i="1"/>
  <c r="S230" i="1"/>
  <c r="R76" i="1"/>
  <c r="T76" i="1" s="1"/>
  <c r="S144" i="1"/>
  <c r="P119" i="1"/>
  <c r="S76" i="1"/>
  <c r="R211" i="1"/>
  <c r="T211" i="1" s="1"/>
  <c r="S119" i="1"/>
  <c r="P76" i="1"/>
  <c r="P73" i="1"/>
  <c r="P146" i="1"/>
  <c r="R119" i="1"/>
  <c r="T119" i="1" s="1"/>
  <c r="P42" i="1"/>
  <c r="P145" i="1"/>
  <c r="P144" i="1"/>
  <c r="P211" i="1"/>
  <c r="S212" i="1"/>
  <c r="P212" i="1"/>
  <c r="R212" i="1"/>
  <c r="T212" i="1" s="1"/>
  <c r="M378" i="1" l="1"/>
  <c r="I378" i="1"/>
  <c r="R143" i="1" l="1"/>
  <c r="T143" i="1" s="1"/>
  <c r="O143" i="1"/>
  <c r="Q142" i="1"/>
  <c r="O142" i="1"/>
  <c r="N142" i="1"/>
  <c r="L142" i="1"/>
  <c r="K142" i="1"/>
  <c r="Q141" i="1"/>
  <c r="O141" i="1"/>
  <c r="N141" i="1"/>
  <c r="L141" i="1"/>
  <c r="K141" i="1"/>
  <c r="S302" i="1"/>
  <c r="R302" i="1"/>
  <c r="T302" i="1" s="1"/>
  <c r="P302" i="1"/>
  <c r="Q27" i="1"/>
  <c r="O27" i="1"/>
  <c r="N27" i="1"/>
  <c r="L27" i="1"/>
  <c r="K27" i="1"/>
  <c r="R332" i="1"/>
  <c r="T332" i="1" s="1"/>
  <c r="O332" i="1"/>
  <c r="Q331" i="1"/>
  <c r="O331" i="1"/>
  <c r="N331" i="1"/>
  <c r="L331" i="1"/>
  <c r="K331" i="1"/>
  <c r="S225" i="1"/>
  <c r="Q225" i="1"/>
  <c r="R225" i="1" s="1"/>
  <c r="T225" i="1" s="1"/>
  <c r="P225" i="1"/>
  <c r="Q203" i="1"/>
  <c r="O203" i="1"/>
  <c r="N203" i="1"/>
  <c r="L203" i="1"/>
  <c r="K203" i="1"/>
  <c r="S26" i="1"/>
  <c r="R26" i="1"/>
  <c r="T26" i="1" s="1"/>
  <c r="P26" i="1"/>
  <c r="S341" i="1"/>
  <c r="Q341" i="1"/>
  <c r="R341" i="1" s="1"/>
  <c r="T341" i="1" s="1"/>
  <c r="P341" i="1"/>
  <c r="S37" i="1"/>
  <c r="Q37" i="1"/>
  <c r="R37" i="1" s="1"/>
  <c r="T37" i="1" s="1"/>
  <c r="P37" i="1"/>
  <c r="Q86" i="1"/>
  <c r="O86" i="1"/>
  <c r="N86" i="1"/>
  <c r="L86" i="1"/>
  <c r="K86" i="1"/>
  <c r="O103" i="1"/>
  <c r="N103" i="1"/>
  <c r="L103" i="1"/>
  <c r="K103" i="1"/>
  <c r="S305" i="1"/>
  <c r="R305" i="1"/>
  <c r="T305" i="1" s="1"/>
  <c r="P305" i="1"/>
  <c r="Q224" i="1"/>
  <c r="O224" i="1"/>
  <c r="N224" i="1"/>
  <c r="L224" i="1"/>
  <c r="K224" i="1"/>
  <c r="S246" i="1"/>
  <c r="Q246" i="1"/>
  <c r="R246" i="1" s="1"/>
  <c r="T246" i="1" s="1"/>
  <c r="P246" i="1"/>
  <c r="Q223" i="1"/>
  <c r="O223" i="1"/>
  <c r="N223" i="1"/>
  <c r="L223" i="1"/>
  <c r="K223" i="1"/>
  <c r="Q222" i="1"/>
  <c r="O222" i="1"/>
  <c r="N222" i="1"/>
  <c r="L222" i="1"/>
  <c r="K222" i="1"/>
  <c r="Q221" i="1"/>
  <c r="O221" i="1"/>
  <c r="N221" i="1"/>
  <c r="L221" i="1"/>
  <c r="K221" i="1"/>
  <c r="O41" i="1"/>
  <c r="N41" i="1"/>
  <c r="L41" i="1"/>
  <c r="K41" i="1"/>
  <c r="O202" i="1"/>
  <c r="N202" i="1"/>
  <c r="L202" i="1"/>
  <c r="K202" i="1"/>
  <c r="Q115" i="1"/>
  <c r="O115" i="1"/>
  <c r="N115" i="1"/>
  <c r="L115" i="1"/>
  <c r="K115" i="1"/>
  <c r="O201" i="1"/>
  <c r="N201" i="1"/>
  <c r="L201" i="1"/>
  <c r="S201" i="1" s="1"/>
  <c r="K201" i="1"/>
  <c r="Q231" i="1"/>
  <c r="O231" i="1"/>
  <c r="N231" i="1"/>
  <c r="L231" i="1"/>
  <c r="K231" i="1"/>
  <c r="Q200" i="1"/>
  <c r="O200" i="1"/>
  <c r="N200" i="1"/>
  <c r="L200" i="1"/>
  <c r="K200" i="1"/>
  <c r="S143" i="1" l="1"/>
  <c r="P143" i="1"/>
  <c r="S203" i="1"/>
  <c r="S142" i="1"/>
  <c r="S141" i="1"/>
  <c r="R142" i="1"/>
  <c r="T142" i="1" s="1"/>
  <c r="P142" i="1"/>
  <c r="R141" i="1"/>
  <c r="T141" i="1" s="1"/>
  <c r="P141" i="1"/>
  <c r="R27" i="1"/>
  <c r="T27" i="1" s="1"/>
  <c r="S27" i="1"/>
  <c r="P27" i="1"/>
  <c r="S332" i="1"/>
  <c r="P332" i="1"/>
  <c r="R331" i="1"/>
  <c r="T331" i="1" s="1"/>
  <c r="S331" i="1"/>
  <c r="P331" i="1"/>
  <c r="S86" i="1"/>
  <c r="R203" i="1"/>
  <c r="T203" i="1" s="1"/>
  <c r="S231" i="1"/>
  <c r="P203" i="1"/>
  <c r="R86" i="1"/>
  <c r="T86" i="1" s="1"/>
  <c r="P86" i="1"/>
  <c r="R103" i="1"/>
  <c r="T103" i="1" s="1"/>
  <c r="S103" i="1"/>
  <c r="P103" i="1"/>
  <c r="S223" i="1"/>
  <c r="R224" i="1"/>
  <c r="T224" i="1" s="1"/>
  <c r="S224" i="1"/>
  <c r="P224" i="1"/>
  <c r="R221" i="1"/>
  <c r="T221" i="1" s="1"/>
  <c r="R115" i="1"/>
  <c r="T115" i="1" s="1"/>
  <c r="S221" i="1"/>
  <c r="S222" i="1"/>
  <c r="S202" i="1"/>
  <c r="S115" i="1"/>
  <c r="R41" i="1"/>
  <c r="T41" i="1" s="1"/>
  <c r="R223" i="1"/>
  <c r="T223" i="1" s="1"/>
  <c r="R222" i="1"/>
  <c r="T222" i="1" s="1"/>
  <c r="P222" i="1"/>
  <c r="P223" i="1"/>
  <c r="P221" i="1"/>
  <c r="S41" i="1"/>
  <c r="P41" i="1"/>
  <c r="P202" i="1"/>
  <c r="R202" i="1"/>
  <c r="T202" i="1" s="1"/>
  <c r="R231" i="1"/>
  <c r="T231" i="1" s="1"/>
  <c r="P115" i="1"/>
  <c r="P200" i="1"/>
  <c r="S200" i="1"/>
  <c r="R201" i="1"/>
  <c r="T201" i="1" s="1"/>
  <c r="P201" i="1"/>
  <c r="P231" i="1"/>
  <c r="R200" i="1"/>
  <c r="T200" i="1" s="1"/>
  <c r="Q131" i="1" l="1"/>
  <c r="O131" i="1"/>
  <c r="N131" i="1"/>
  <c r="L131" i="1"/>
  <c r="K131" i="1"/>
  <c r="S131" i="1" l="1"/>
  <c r="R131" i="1"/>
  <c r="T131" i="1" s="1"/>
  <c r="P131" i="1"/>
  <c r="Q303" i="1"/>
  <c r="O303" i="1"/>
  <c r="N303" i="1"/>
  <c r="L303" i="1"/>
  <c r="K303" i="1"/>
  <c r="Q239" i="1"/>
  <c r="O239" i="1"/>
  <c r="N239" i="1"/>
  <c r="L239" i="1"/>
  <c r="K239" i="1"/>
  <c r="S303" i="1" l="1"/>
  <c r="R303" i="1"/>
  <c r="T303" i="1" s="1"/>
  <c r="R239" i="1"/>
  <c r="T239" i="1" s="1"/>
  <c r="S239" i="1"/>
  <c r="P303" i="1"/>
  <c r="P239" i="1"/>
  <c r="O242" i="1"/>
  <c r="N242" i="1"/>
  <c r="L242" i="1"/>
  <c r="K242" i="1"/>
  <c r="O99" i="1"/>
  <c r="N99" i="1"/>
  <c r="L99" i="1"/>
  <c r="K99" i="1"/>
  <c r="R99" i="1" l="1"/>
  <c r="T99" i="1" s="1"/>
  <c r="S99" i="1"/>
  <c r="P242" i="1"/>
  <c r="S242" i="1"/>
  <c r="R242" i="1"/>
  <c r="T242" i="1" s="1"/>
  <c r="P99" i="1"/>
  <c r="Q241" i="1" l="1"/>
  <c r="O241" i="1"/>
  <c r="N241" i="1"/>
  <c r="L241" i="1"/>
  <c r="K241" i="1"/>
  <c r="Q240" i="1"/>
  <c r="O240" i="1"/>
  <c r="N240" i="1"/>
  <c r="L240" i="1"/>
  <c r="K240" i="1"/>
  <c r="S241" i="1" l="1"/>
  <c r="R241" i="1"/>
  <c r="T241" i="1" s="1"/>
  <c r="S240" i="1"/>
  <c r="P240" i="1"/>
  <c r="P241" i="1"/>
  <c r="R240" i="1"/>
  <c r="T240" i="1" s="1"/>
  <c r="Q94" i="1" l="1"/>
  <c r="O94" i="1"/>
  <c r="N94" i="1"/>
  <c r="L94" i="1"/>
  <c r="K94" i="1"/>
  <c r="S94" i="1" l="1"/>
  <c r="P94" i="1"/>
  <c r="R94" i="1"/>
  <c r="T94" i="1" s="1"/>
  <c r="O199" i="1" l="1"/>
  <c r="N199" i="1"/>
  <c r="L199" i="1"/>
  <c r="K199" i="1"/>
  <c r="S199" i="1" l="1"/>
  <c r="P199" i="1"/>
  <c r="R199" i="1"/>
  <c r="T199" i="1" s="1"/>
  <c r="P104" i="1" l="1"/>
  <c r="R104" i="1"/>
  <c r="T104" i="1" s="1"/>
  <c r="S104" i="1"/>
  <c r="O377" i="1" l="1"/>
  <c r="O373" i="1"/>
  <c r="O366" i="1"/>
  <c r="O365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7" i="1"/>
  <c r="O339" i="1"/>
  <c r="O329" i="1"/>
  <c r="O328" i="1"/>
  <c r="O327" i="1"/>
  <c r="O322" i="1"/>
  <c r="O318" i="1"/>
  <c r="O300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69" i="1"/>
  <c r="O264" i="1"/>
  <c r="O263" i="1"/>
  <c r="O262" i="1"/>
  <c r="O261" i="1"/>
  <c r="O260" i="1"/>
  <c r="O259" i="1"/>
  <c r="O257" i="1"/>
  <c r="O252" i="1"/>
  <c r="O250" i="1"/>
  <c r="O249" i="1"/>
  <c r="O238" i="1"/>
  <c r="O237" i="1"/>
  <c r="O227" i="1"/>
  <c r="O190" i="1"/>
  <c r="O186" i="1"/>
  <c r="O185" i="1"/>
  <c r="O175" i="1"/>
  <c r="O138" i="1"/>
  <c r="O137" i="1"/>
  <c r="O136" i="1"/>
  <c r="O135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16" i="1"/>
  <c r="O111" i="1"/>
  <c r="O107" i="1"/>
  <c r="O106" i="1"/>
  <c r="O105" i="1"/>
  <c r="O78" i="1"/>
  <c r="O75" i="1"/>
  <c r="O60" i="1"/>
  <c r="O85" i="1"/>
  <c r="O84" i="1"/>
  <c r="O83" i="1"/>
  <c r="O82" i="1"/>
  <c r="O56" i="1"/>
  <c r="O55" i="1"/>
  <c r="O81" i="1"/>
  <c r="O74" i="1"/>
  <c r="O80" i="1"/>
  <c r="O57" i="1"/>
  <c r="O58" i="1"/>
  <c r="O40" i="1"/>
  <c r="O59" i="1"/>
  <c r="O39" i="1"/>
  <c r="O25" i="1"/>
  <c r="O24" i="1"/>
  <c r="O23" i="1"/>
  <c r="O87" i="1"/>
  <c r="Q75" i="1" l="1"/>
  <c r="N75" i="1"/>
  <c r="L75" i="1"/>
  <c r="K75" i="1"/>
  <c r="Q198" i="1"/>
  <c r="O198" i="1"/>
  <c r="N198" i="1"/>
  <c r="L198" i="1"/>
  <c r="K198" i="1"/>
  <c r="Q18" i="1"/>
  <c r="O18" i="1"/>
  <c r="N18" i="1"/>
  <c r="L18" i="1"/>
  <c r="K18" i="1"/>
  <c r="Q234" i="1"/>
  <c r="O234" i="1"/>
  <c r="N234" i="1"/>
  <c r="L234" i="1"/>
  <c r="K234" i="1"/>
  <c r="Q60" i="1"/>
  <c r="N60" i="1"/>
  <c r="L60" i="1"/>
  <c r="K60" i="1"/>
  <c r="Q85" i="1"/>
  <c r="N85" i="1"/>
  <c r="L85" i="1"/>
  <c r="K85" i="1"/>
  <c r="Q284" i="1"/>
  <c r="N284" i="1"/>
  <c r="L284" i="1"/>
  <c r="K284" i="1"/>
  <c r="O219" i="1"/>
  <c r="N219" i="1"/>
  <c r="L219" i="1"/>
  <c r="K219" i="1"/>
  <c r="P190" i="1"/>
  <c r="R190" i="1"/>
  <c r="T190" i="1" s="1"/>
  <c r="S190" i="1"/>
  <c r="Q78" i="1"/>
  <c r="N78" i="1"/>
  <c r="L78" i="1"/>
  <c r="K78" i="1"/>
  <c r="O209" i="1"/>
  <c r="N209" i="1"/>
  <c r="L209" i="1"/>
  <c r="K209" i="1"/>
  <c r="O229" i="1"/>
  <c r="N229" i="1"/>
  <c r="L229" i="1"/>
  <c r="K229" i="1"/>
  <c r="O217" i="1"/>
  <c r="N217" i="1"/>
  <c r="L217" i="1"/>
  <c r="K217" i="1"/>
  <c r="Q194" i="1"/>
  <c r="O194" i="1"/>
  <c r="N194" i="1"/>
  <c r="L194" i="1"/>
  <c r="K194" i="1"/>
  <c r="O90" i="1"/>
  <c r="N90" i="1"/>
  <c r="L90" i="1"/>
  <c r="K90" i="1"/>
  <c r="L214" i="1"/>
  <c r="K214" i="1"/>
  <c r="O22" i="1"/>
  <c r="N22" i="1"/>
  <c r="L22" i="1"/>
  <c r="K22" i="1"/>
  <c r="S198" i="1" l="1"/>
  <c r="R75" i="1"/>
  <c r="T75" i="1" s="1"/>
  <c r="S75" i="1"/>
  <c r="P75" i="1"/>
  <c r="R198" i="1"/>
  <c r="T198" i="1" s="1"/>
  <c r="P198" i="1"/>
  <c r="R60" i="1"/>
  <c r="T60" i="1" s="1"/>
  <c r="R18" i="1"/>
  <c r="T18" i="1" s="1"/>
  <c r="S18" i="1"/>
  <c r="R85" i="1"/>
  <c r="T85" i="1" s="1"/>
  <c r="P18" i="1"/>
  <c r="S234" i="1"/>
  <c r="R219" i="1"/>
  <c r="T219" i="1" s="1"/>
  <c r="R234" i="1"/>
  <c r="T234" i="1" s="1"/>
  <c r="S60" i="1"/>
  <c r="S85" i="1"/>
  <c r="S214" i="1"/>
  <c r="R78" i="1"/>
  <c r="T78" i="1" s="1"/>
  <c r="S284" i="1"/>
  <c r="S219" i="1"/>
  <c r="P234" i="1"/>
  <c r="P60" i="1"/>
  <c r="P85" i="1"/>
  <c r="R284" i="1"/>
  <c r="T284" i="1" s="1"/>
  <c r="P284" i="1"/>
  <c r="P219" i="1"/>
  <c r="S78" i="1"/>
  <c r="R209" i="1"/>
  <c r="T209" i="1" s="1"/>
  <c r="S90" i="1"/>
  <c r="S209" i="1"/>
  <c r="P78" i="1"/>
  <c r="R229" i="1"/>
  <c r="T229" i="1" s="1"/>
  <c r="P209" i="1"/>
  <c r="S22" i="1"/>
  <c r="R217" i="1"/>
  <c r="T217" i="1" s="1"/>
  <c r="S217" i="1"/>
  <c r="P229" i="1"/>
  <c r="S229" i="1"/>
  <c r="P217" i="1"/>
  <c r="R214" i="1"/>
  <c r="T214" i="1" s="1"/>
  <c r="R194" i="1"/>
  <c r="T194" i="1" s="1"/>
  <c r="P22" i="1"/>
  <c r="S194" i="1"/>
  <c r="R90" i="1"/>
  <c r="T90" i="1" s="1"/>
  <c r="P90" i="1"/>
  <c r="P194" i="1"/>
  <c r="P214" i="1"/>
  <c r="R22" i="1"/>
  <c r="T22" i="1" l="1"/>
  <c r="Q197" i="1"/>
  <c r="O197" i="1"/>
  <c r="N197" i="1"/>
  <c r="L197" i="1"/>
  <c r="K197" i="1"/>
  <c r="R197" i="1" l="1"/>
  <c r="T197" i="1" s="1"/>
  <c r="S197" i="1"/>
  <c r="P197" i="1"/>
  <c r="Q54" i="1" l="1"/>
  <c r="O54" i="1"/>
  <c r="N54" i="1"/>
  <c r="L54" i="1"/>
  <c r="K54" i="1"/>
  <c r="Q330" i="1"/>
  <c r="O330" i="1"/>
  <c r="N330" i="1"/>
  <c r="L330" i="1"/>
  <c r="K330" i="1"/>
  <c r="Q84" i="1"/>
  <c r="N84" i="1"/>
  <c r="L84" i="1"/>
  <c r="K84" i="1"/>
  <c r="O196" i="1"/>
  <c r="N196" i="1"/>
  <c r="L196" i="1"/>
  <c r="K196" i="1"/>
  <c r="O195" i="1"/>
  <c r="N195" i="1"/>
  <c r="L195" i="1"/>
  <c r="K195" i="1"/>
  <c r="Q83" i="1"/>
  <c r="N83" i="1"/>
  <c r="L83" i="1"/>
  <c r="K83" i="1"/>
  <c r="Q226" i="1"/>
  <c r="O226" i="1"/>
  <c r="N226" i="1"/>
  <c r="L226" i="1"/>
  <c r="K226" i="1"/>
  <c r="P54" i="1" l="1"/>
  <c r="S54" i="1"/>
  <c r="R54" i="1"/>
  <c r="T54" i="1" s="1"/>
  <c r="S330" i="1"/>
  <c r="R330" i="1"/>
  <c r="T330" i="1" s="1"/>
  <c r="P330" i="1"/>
  <c r="R84" i="1"/>
  <c r="T84" i="1" s="1"/>
  <c r="S84" i="1"/>
  <c r="R196" i="1"/>
  <c r="T196" i="1" s="1"/>
  <c r="S226" i="1"/>
  <c r="P84" i="1"/>
  <c r="S196" i="1"/>
  <c r="R195" i="1"/>
  <c r="T195" i="1" s="1"/>
  <c r="S195" i="1"/>
  <c r="R83" i="1"/>
  <c r="T83" i="1" s="1"/>
  <c r="P196" i="1"/>
  <c r="P195" i="1"/>
  <c r="S83" i="1"/>
  <c r="P83" i="1"/>
  <c r="R226" i="1"/>
  <c r="T226" i="1" s="1"/>
  <c r="P226" i="1"/>
  <c r="S82" i="1" l="1"/>
  <c r="Q82" i="1"/>
  <c r="R82" i="1" s="1"/>
  <c r="T82" i="1" s="1"/>
  <c r="P82" i="1"/>
  <c r="S23" i="1" l="1"/>
  <c r="S24" i="1"/>
  <c r="S25" i="1"/>
  <c r="S35" i="1"/>
  <c r="S38" i="1"/>
  <c r="S39" i="1"/>
  <c r="S59" i="1"/>
  <c r="S40" i="1"/>
  <c r="S58" i="1"/>
  <c r="S57" i="1"/>
  <c r="S80" i="1"/>
  <c r="S74" i="1"/>
  <c r="S81" i="1"/>
  <c r="S56" i="1"/>
  <c r="S105" i="1"/>
  <c r="S106" i="1"/>
  <c r="S107" i="1"/>
  <c r="S111" i="1"/>
  <c r="S116" i="1"/>
  <c r="S120" i="1"/>
  <c r="S121" i="1"/>
  <c r="S122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75" i="1"/>
  <c r="S181" i="1"/>
  <c r="S185" i="1"/>
  <c r="S186" i="1"/>
  <c r="S375" i="1"/>
  <c r="S227" i="1"/>
  <c r="S235" i="1"/>
  <c r="S236" i="1"/>
  <c r="S237" i="1"/>
  <c r="S238" i="1"/>
  <c r="S248" i="1"/>
  <c r="S249" i="1"/>
  <c r="S250" i="1"/>
  <c r="S252" i="1"/>
  <c r="S188" i="1"/>
  <c r="S257" i="1"/>
  <c r="S258" i="1"/>
  <c r="S259" i="1"/>
  <c r="S260" i="1"/>
  <c r="S261" i="1"/>
  <c r="S262" i="1"/>
  <c r="S263" i="1"/>
  <c r="S264" i="1"/>
  <c r="S269" i="1"/>
  <c r="S273" i="1"/>
  <c r="S274" i="1"/>
  <c r="S275" i="1"/>
  <c r="S276" i="1"/>
  <c r="S277" i="1"/>
  <c r="S278" i="1"/>
  <c r="S279" i="1"/>
  <c r="S280" i="1"/>
  <c r="S281" i="1"/>
  <c r="S282" i="1"/>
  <c r="S283" i="1"/>
  <c r="S300" i="1"/>
  <c r="S316" i="1"/>
  <c r="S318" i="1"/>
  <c r="S321" i="1"/>
  <c r="S324" i="1"/>
  <c r="S327" i="1"/>
  <c r="S328" i="1"/>
  <c r="S329" i="1"/>
  <c r="S339" i="1"/>
  <c r="S343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60" i="1"/>
  <c r="S362" i="1"/>
  <c r="S363" i="1"/>
  <c r="S364" i="1"/>
  <c r="S365" i="1"/>
  <c r="S366" i="1"/>
  <c r="S368" i="1"/>
  <c r="S369" i="1"/>
  <c r="S371" i="1"/>
  <c r="S373" i="1"/>
  <c r="S377" i="1"/>
  <c r="P23" i="1"/>
  <c r="P24" i="1"/>
  <c r="P25" i="1"/>
  <c r="P35" i="1"/>
  <c r="P38" i="1"/>
  <c r="P39" i="1"/>
  <c r="P59" i="1"/>
  <c r="P40" i="1"/>
  <c r="P58" i="1"/>
  <c r="P57" i="1"/>
  <c r="P80" i="1"/>
  <c r="P74" i="1"/>
  <c r="P81" i="1"/>
  <c r="P56" i="1"/>
  <c r="P105" i="1"/>
  <c r="P106" i="1"/>
  <c r="P107" i="1"/>
  <c r="P111" i="1"/>
  <c r="P116" i="1"/>
  <c r="P120" i="1"/>
  <c r="P121" i="1"/>
  <c r="P122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75" i="1"/>
  <c r="P181" i="1"/>
  <c r="P185" i="1"/>
  <c r="P186" i="1"/>
  <c r="P375" i="1"/>
  <c r="P227" i="1"/>
  <c r="P235" i="1"/>
  <c r="P236" i="1"/>
  <c r="P237" i="1"/>
  <c r="P238" i="1"/>
  <c r="P248" i="1"/>
  <c r="P249" i="1"/>
  <c r="P250" i="1"/>
  <c r="P252" i="1"/>
  <c r="P188" i="1"/>
  <c r="P257" i="1"/>
  <c r="P258" i="1"/>
  <c r="P259" i="1"/>
  <c r="P260" i="1"/>
  <c r="P261" i="1"/>
  <c r="P262" i="1"/>
  <c r="P263" i="1"/>
  <c r="P264" i="1"/>
  <c r="P269" i="1"/>
  <c r="P273" i="1"/>
  <c r="P274" i="1"/>
  <c r="P275" i="1"/>
  <c r="P276" i="1"/>
  <c r="P277" i="1"/>
  <c r="P278" i="1"/>
  <c r="P279" i="1"/>
  <c r="P280" i="1"/>
  <c r="P281" i="1"/>
  <c r="P282" i="1"/>
  <c r="P283" i="1"/>
  <c r="P300" i="1"/>
  <c r="P316" i="1"/>
  <c r="P318" i="1"/>
  <c r="P321" i="1"/>
  <c r="P324" i="1"/>
  <c r="P327" i="1"/>
  <c r="P328" i="1"/>
  <c r="P329" i="1"/>
  <c r="P339" i="1"/>
  <c r="P343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60" i="1"/>
  <c r="P362" i="1"/>
  <c r="P363" i="1"/>
  <c r="P364" i="1"/>
  <c r="P365" i="1"/>
  <c r="P366" i="1"/>
  <c r="P368" i="1"/>
  <c r="P369" i="1"/>
  <c r="P371" i="1"/>
  <c r="P373" i="1"/>
  <c r="P377" i="1"/>
  <c r="S87" i="1"/>
  <c r="R87" i="1"/>
  <c r="P87" i="1"/>
  <c r="Q183" i="1" l="1"/>
  <c r="O183" i="1"/>
  <c r="O378" i="1" s="1"/>
  <c r="N183" i="1"/>
  <c r="L183" i="1"/>
  <c r="K183" i="1"/>
  <c r="Q55" i="1"/>
  <c r="N55" i="1"/>
  <c r="L55" i="1"/>
  <c r="K55" i="1"/>
  <c r="S183" i="1" l="1"/>
  <c r="P183" i="1"/>
  <c r="R55" i="1"/>
  <c r="T55" i="1" s="1"/>
  <c r="P55" i="1"/>
  <c r="S55" i="1"/>
  <c r="R183" i="1"/>
  <c r="T183" i="1" s="1"/>
  <c r="Q359" i="1"/>
  <c r="N359" i="1"/>
  <c r="L359" i="1"/>
  <c r="K359" i="1"/>
  <c r="Q322" i="1"/>
  <c r="N322" i="1"/>
  <c r="L322" i="1"/>
  <c r="K322" i="1"/>
  <c r="N378" i="1" l="1"/>
  <c r="L378" i="1"/>
  <c r="P322" i="1"/>
  <c r="S322" i="1"/>
  <c r="P359" i="1"/>
  <c r="S359" i="1"/>
  <c r="R359" i="1"/>
  <c r="T359" i="1" s="1"/>
  <c r="R322" i="1"/>
  <c r="T322" i="1" s="1"/>
  <c r="R23" i="1"/>
  <c r="T23" i="1" s="1"/>
  <c r="R24" i="1"/>
  <c r="T24" i="1" s="1"/>
  <c r="R25" i="1"/>
  <c r="T25" i="1" s="1"/>
  <c r="Q35" i="1"/>
  <c r="R35" i="1" s="1"/>
  <c r="T35" i="1" s="1"/>
  <c r="Q38" i="1"/>
  <c r="R38" i="1" s="1"/>
  <c r="T38" i="1" s="1"/>
  <c r="Q39" i="1"/>
  <c r="R39" i="1" s="1"/>
  <c r="T39" i="1" s="1"/>
  <c r="Q59" i="1"/>
  <c r="R59" i="1" s="1"/>
  <c r="T59" i="1" s="1"/>
  <c r="Q40" i="1"/>
  <c r="R40" i="1" s="1"/>
  <c r="T40" i="1" s="1"/>
  <c r="Q58" i="1"/>
  <c r="R58" i="1" s="1"/>
  <c r="T58" i="1" s="1"/>
  <c r="Q57" i="1"/>
  <c r="R57" i="1" s="1"/>
  <c r="T57" i="1" s="1"/>
  <c r="Q80" i="1"/>
  <c r="R80" i="1" s="1"/>
  <c r="T80" i="1" s="1"/>
  <c r="Q74" i="1"/>
  <c r="R74" i="1" s="1"/>
  <c r="T74" i="1" s="1"/>
  <c r="Q81" i="1"/>
  <c r="R81" i="1" s="1"/>
  <c r="T81" i="1" s="1"/>
  <c r="Q56" i="1"/>
  <c r="R56" i="1" s="1"/>
  <c r="T56" i="1" s="1"/>
  <c r="Q105" i="1"/>
  <c r="R105" i="1" s="1"/>
  <c r="T105" i="1" s="1"/>
  <c r="Q106" i="1"/>
  <c r="R106" i="1" s="1"/>
  <c r="T106" i="1" s="1"/>
  <c r="Q107" i="1"/>
  <c r="R107" i="1" s="1"/>
  <c r="T107" i="1" s="1"/>
  <c r="R111" i="1"/>
  <c r="T111" i="1" s="1"/>
  <c r="Q116" i="1"/>
  <c r="R116" i="1" s="1"/>
  <c r="T116" i="1" s="1"/>
  <c r="Q120" i="1"/>
  <c r="R120" i="1" s="1"/>
  <c r="T120" i="1" s="1"/>
  <c r="Q121" i="1"/>
  <c r="R121" i="1" s="1"/>
  <c r="T121" i="1" s="1"/>
  <c r="Q122" i="1"/>
  <c r="R122" i="1" s="1"/>
  <c r="T122" i="1" s="1"/>
  <c r="R123" i="1"/>
  <c r="T123" i="1" s="1"/>
  <c r="Q124" i="1"/>
  <c r="R124" i="1" s="1"/>
  <c r="T124" i="1" s="1"/>
  <c r="Q125" i="1"/>
  <c r="R125" i="1" s="1"/>
  <c r="T125" i="1" s="1"/>
  <c r="R126" i="1"/>
  <c r="T126" i="1" s="1"/>
  <c r="R127" i="1"/>
  <c r="T127" i="1" s="1"/>
  <c r="Q128" i="1"/>
  <c r="R128" i="1" s="1"/>
  <c r="T128" i="1" s="1"/>
  <c r="R129" i="1"/>
  <c r="T129" i="1" s="1"/>
  <c r="Q130" i="1"/>
  <c r="R130" i="1" s="1"/>
  <c r="T130" i="1" s="1"/>
  <c r="R132" i="1"/>
  <c r="T132" i="1" s="1"/>
  <c r="Q133" i="1"/>
  <c r="R133" i="1" s="1"/>
  <c r="T133" i="1" s="1"/>
  <c r="Q134" i="1"/>
  <c r="R134" i="1" s="1"/>
  <c r="T134" i="1" s="1"/>
  <c r="R135" i="1"/>
  <c r="T135" i="1" s="1"/>
  <c r="Q136" i="1"/>
  <c r="R136" i="1" s="1"/>
  <c r="T136" i="1" s="1"/>
  <c r="Q137" i="1"/>
  <c r="R137" i="1" s="1"/>
  <c r="T137" i="1" s="1"/>
  <c r="Q138" i="1"/>
  <c r="R138" i="1" s="1"/>
  <c r="T138" i="1" s="1"/>
  <c r="T139" i="1"/>
  <c r="R175" i="1"/>
  <c r="T175" i="1" s="1"/>
  <c r="R181" i="1"/>
  <c r="T181" i="1" s="1"/>
  <c r="Q185" i="1"/>
  <c r="R185" i="1" s="1"/>
  <c r="T185" i="1" s="1"/>
  <c r="R186" i="1"/>
  <c r="T186" i="1" s="1"/>
  <c r="R375" i="1"/>
  <c r="T375" i="1" s="1"/>
  <c r="Q227" i="1"/>
  <c r="R227" i="1" s="1"/>
  <c r="T227" i="1" s="1"/>
  <c r="Q235" i="1"/>
  <c r="R235" i="1" s="1"/>
  <c r="T235" i="1" s="1"/>
  <c r="Q236" i="1"/>
  <c r="R236" i="1" s="1"/>
  <c r="T236" i="1" s="1"/>
  <c r="R237" i="1"/>
  <c r="T237" i="1" s="1"/>
  <c r="R238" i="1"/>
  <c r="T238" i="1" s="1"/>
  <c r="Q248" i="1"/>
  <c r="R248" i="1" s="1"/>
  <c r="T248" i="1" s="1"/>
  <c r="Q249" i="1"/>
  <c r="R249" i="1" s="1"/>
  <c r="T249" i="1" s="1"/>
  <c r="Q250" i="1"/>
  <c r="R250" i="1" s="1"/>
  <c r="T250" i="1" s="1"/>
  <c r="Q252" i="1"/>
  <c r="R252" i="1" s="1"/>
  <c r="T252" i="1" s="1"/>
  <c r="Q188" i="1"/>
  <c r="R188" i="1" s="1"/>
  <c r="T188" i="1" s="1"/>
  <c r="R257" i="1"/>
  <c r="T257" i="1" s="1"/>
  <c r="Q258" i="1"/>
  <c r="R258" i="1" s="1"/>
  <c r="T258" i="1" s="1"/>
  <c r="Q259" i="1"/>
  <c r="R259" i="1" s="1"/>
  <c r="T259" i="1" s="1"/>
  <c r="Q260" i="1"/>
  <c r="R260" i="1" s="1"/>
  <c r="T260" i="1" s="1"/>
  <c r="Q261" i="1"/>
  <c r="R261" i="1" s="1"/>
  <c r="T261" i="1" s="1"/>
  <c r="Q262" i="1"/>
  <c r="R262" i="1" s="1"/>
  <c r="T262" i="1" s="1"/>
  <c r="Q263" i="1"/>
  <c r="R263" i="1" s="1"/>
  <c r="T263" i="1" s="1"/>
  <c r="Q264" i="1"/>
  <c r="R264" i="1" s="1"/>
  <c r="T264" i="1" s="1"/>
  <c r="R269" i="1"/>
  <c r="T269" i="1" s="1"/>
  <c r="Q273" i="1"/>
  <c r="R273" i="1" s="1"/>
  <c r="T273" i="1" s="1"/>
  <c r="Q274" i="1"/>
  <c r="R274" i="1" s="1"/>
  <c r="T274" i="1" s="1"/>
  <c r="R275" i="1"/>
  <c r="T275" i="1" s="1"/>
  <c r="R276" i="1"/>
  <c r="T276" i="1" s="1"/>
  <c r="R277" i="1"/>
  <c r="T277" i="1" s="1"/>
  <c r="R278" i="1"/>
  <c r="T278" i="1" s="1"/>
  <c r="R279" i="1"/>
  <c r="T279" i="1" s="1"/>
  <c r="R280" i="1"/>
  <c r="T280" i="1" s="1"/>
  <c r="R281" i="1"/>
  <c r="T281" i="1" s="1"/>
  <c r="R282" i="1"/>
  <c r="T282" i="1" s="1"/>
  <c r="R283" i="1"/>
  <c r="T283" i="1" s="1"/>
  <c r="Q300" i="1"/>
  <c r="R300" i="1" s="1"/>
  <c r="T300" i="1" s="1"/>
  <c r="Q316" i="1"/>
  <c r="R316" i="1" s="1"/>
  <c r="T316" i="1" s="1"/>
  <c r="R318" i="1"/>
  <c r="T318" i="1" s="1"/>
  <c r="Q321" i="1"/>
  <c r="R321" i="1" s="1"/>
  <c r="T321" i="1" s="1"/>
  <c r="R324" i="1"/>
  <c r="T324" i="1" s="1"/>
  <c r="R327" i="1"/>
  <c r="T327" i="1" s="1"/>
  <c r="R328" i="1"/>
  <c r="T328" i="1" s="1"/>
  <c r="R329" i="1"/>
  <c r="T329" i="1" s="1"/>
  <c r="R339" i="1"/>
  <c r="T339" i="1" s="1"/>
  <c r="R343" i="1"/>
  <c r="T343" i="1" s="1"/>
  <c r="Q345" i="1"/>
  <c r="R345" i="1" s="1"/>
  <c r="T345" i="1" s="1"/>
  <c r="R346" i="1"/>
  <c r="T346" i="1" s="1"/>
  <c r="Q347" i="1"/>
  <c r="R347" i="1" s="1"/>
  <c r="T347" i="1" s="1"/>
  <c r="R349" i="1"/>
  <c r="T349" i="1" s="1"/>
  <c r="Q350" i="1"/>
  <c r="R350" i="1" s="1"/>
  <c r="T350" i="1" s="1"/>
  <c r="R351" i="1"/>
  <c r="T351" i="1" s="1"/>
  <c r="Q352" i="1"/>
  <c r="R352" i="1" s="1"/>
  <c r="T352" i="1" s="1"/>
  <c r="Q353" i="1"/>
  <c r="R353" i="1" s="1"/>
  <c r="T353" i="1" s="1"/>
  <c r="Q354" i="1"/>
  <c r="R354" i="1" s="1"/>
  <c r="T354" i="1" s="1"/>
  <c r="Q355" i="1"/>
  <c r="R355" i="1" s="1"/>
  <c r="T355" i="1" s="1"/>
  <c r="Q356" i="1"/>
  <c r="R356" i="1" s="1"/>
  <c r="T356" i="1" s="1"/>
  <c r="Q357" i="1"/>
  <c r="R357" i="1" s="1"/>
  <c r="T357" i="1" s="1"/>
  <c r="Q358" i="1"/>
  <c r="R358" i="1" s="1"/>
  <c r="T358" i="1" s="1"/>
  <c r="Q360" i="1"/>
  <c r="R360" i="1" s="1"/>
  <c r="T360" i="1" s="1"/>
  <c r="R362" i="1"/>
  <c r="T362" i="1" s="1"/>
  <c r="R363" i="1"/>
  <c r="T363" i="1" s="1"/>
  <c r="Q364" i="1"/>
  <c r="R364" i="1" s="1"/>
  <c r="T364" i="1" s="1"/>
  <c r="R365" i="1"/>
  <c r="T365" i="1" s="1"/>
  <c r="Q366" i="1"/>
  <c r="R366" i="1" s="1"/>
  <c r="T366" i="1" s="1"/>
  <c r="Q368" i="1"/>
  <c r="R368" i="1" s="1"/>
  <c r="T368" i="1" s="1"/>
  <c r="Q369" i="1"/>
  <c r="R369" i="1" s="1"/>
  <c r="T369" i="1" s="1"/>
  <c r="R371" i="1"/>
  <c r="T371" i="1" s="1"/>
  <c r="Q373" i="1"/>
  <c r="R373" i="1" s="1"/>
  <c r="T373" i="1" s="1"/>
  <c r="Q377" i="1"/>
  <c r="R377" i="1" s="1"/>
  <c r="T377" i="1" s="1"/>
  <c r="Q378" i="1" l="1"/>
  <c r="P378" i="1"/>
  <c r="R378" i="1"/>
  <c r="T87" i="1"/>
  <c r="T378" i="1" l="1"/>
  <c r="K378" i="1"/>
  <c r="S378" i="1"/>
</calcChain>
</file>

<file path=xl/sharedStrings.xml><?xml version="1.0" encoding="utf-8"?>
<sst xmlns="http://schemas.openxmlformats.org/spreadsheetml/2006/main" count="1317" uniqueCount="481">
  <si>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</si>
  <si>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</si>
  <si>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</si>
  <si>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</si>
  <si>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</si>
  <si>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</si>
  <si>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</si>
  <si>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</si>
  <si>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</si>
  <si>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</si>
  <si>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</si>
  <si>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</si>
  <si>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</si>
  <si>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</si>
  <si>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</si>
  <si>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Departamento de Servicios Estudiantiles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</si>
  <si>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</si>
  <si>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</si>
  <si>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</si>
  <si>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</si>
  <si>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</si>
  <si>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</si>
  <si>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</si>
  <si>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</si>
  <si>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</si>
  <si>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</si>
  <si>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</si>
  <si>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</si>
  <si>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</si>
  <si>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</si>
  <si>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</si>
  <si>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</si>
  <si>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</si>
  <si>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</si>
  <si>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</si>
  <si>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</si>
  <si>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Daniel Jeffrey Quezada Romero</t>
  </si>
  <si>
    <t>Auxiliar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</si>
  <si>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</si>
  <si>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</si>
  <si>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</si>
  <si>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</si>
  <si>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</si>
  <si>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</si>
  <si>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</si>
  <si>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</si>
  <si>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</si>
  <si>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</si>
  <si>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</si>
  <si>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</si>
  <si>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</si>
  <si>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</si>
  <si>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</si>
  <si>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</si>
  <si>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</si>
  <si>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</si>
  <si>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</si>
  <si>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</si>
  <si>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</si>
  <si>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</si>
  <si>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</si>
  <si>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</si>
  <si>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Josias Lantigua Alcantara</t>
  </si>
  <si>
    <t>Tecnico De Compras</t>
  </si>
  <si>
    <t>División de Compras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</si>
  <si>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</si>
  <si>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</si>
  <si>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</si>
  <si>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</si>
  <si>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</si>
  <si>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Enmanuel Valdez Alcantara</t>
  </si>
  <si>
    <t>Pamela Anyinet Mejia Taveras</t>
  </si>
  <si>
    <t>Departamento de Nutrición</t>
  </si>
  <si>
    <t>Manuel Elias Lugo Moncion</t>
  </si>
  <si>
    <t>Yeni Miguelina Martes Montero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</si>
  <si>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</si>
  <si>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</si>
  <si>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</si>
  <si>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</si>
  <si>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</si>
  <si>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</si>
  <si>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</si>
  <si>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</si>
  <si>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</si>
  <si>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</si>
  <si>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</si>
  <si>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</si>
  <si>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</si>
  <si>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</si>
  <si>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</si>
  <si>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</si>
  <si>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</si>
  <si>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</si>
  <si>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</si>
  <si>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</si>
  <si>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</si>
  <si>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</si>
  <si>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</si>
  <si>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</si>
  <si>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</si>
  <si>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</si>
  <si>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</si>
  <si>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Coordinador Adm</t>
  </si>
  <si>
    <t>Tecnico Adm</t>
  </si>
  <si>
    <t>Tecnico De Servicios Sociales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</si>
  <si>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</si>
  <si>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</si>
  <si>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</si>
  <si>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</si>
  <si>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</si>
  <si>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</si>
  <si>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</si>
  <si>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</si>
  <si>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</si>
  <si>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</si>
  <si>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</si>
  <si>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</si>
  <si>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</si>
  <si>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</si>
  <si>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</si>
  <si>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</si>
  <si>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</si>
  <si>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</si>
  <si>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</si>
  <si>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</si>
  <si>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</si>
  <si>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</si>
  <si>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</si>
  <si>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</si>
  <si>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Ariela Quezada Mora</t>
  </si>
  <si>
    <t>Rafaela Samandra Bernavel Cuevas</t>
  </si>
  <si>
    <t>Rafaelina Beriguete Salvador</t>
  </si>
  <si>
    <t>Nicauris Alicia Garcia Paulino</t>
  </si>
  <si>
    <t>Martin Simeon Liriano Guzman</t>
  </si>
  <si>
    <t>Auxiiar De Contabilidad</t>
  </si>
  <si>
    <t>Periodista</t>
  </si>
  <si>
    <t>División de Relaciones Públicas</t>
  </si>
  <si>
    <t>Florangel Shantal Quezada Mora</t>
  </si>
  <si>
    <t>Luis Fabio Bonelly Piña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</si>
  <si>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</si>
  <si>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</si>
  <si>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</si>
  <si>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</si>
  <si>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</si>
  <si>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</si>
  <si>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</si>
  <si>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</si>
  <si>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</si>
  <si>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</si>
  <si>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</si>
  <si>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</si>
  <si>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</si>
  <si>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</si>
  <si>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</si>
  <si>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</si>
  <si>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</si>
  <si>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</si>
  <si>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</si>
  <si>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</si>
  <si>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</si>
  <si>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</si>
  <si>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</si>
  <si>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</si>
  <si>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</si>
  <si>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</si>
  <si>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</si>
  <si>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</si>
  <si>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</si>
  <si>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</si>
  <si>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</si>
  <si>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</si>
  <si>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</si>
  <si>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</si>
  <si>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</si>
  <si>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</si>
  <si>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</si>
  <si>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</si>
  <si>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</si>
  <si>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</si>
  <si>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</si>
  <si>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</si>
  <si>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</si>
  <si>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</si>
  <si>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</si>
  <si>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</si>
  <si>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</si>
  <si>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</si>
  <si>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</si>
  <si>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</si>
  <si>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</si>
  <si>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</si>
  <si>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</si>
  <si>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</si>
  <si>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</si>
  <si>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</si>
  <si>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</si>
  <si>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</si>
  <si>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Daisy Yoselina Cerda Alvarez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</si>
  <si>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</si>
  <si>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</si>
  <si>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</si>
  <si>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</si>
  <si>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</si>
  <si>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</si>
  <si>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</si>
  <si>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División de Salud Auditiva</t>
  </si>
  <si>
    <t>Anyeli Maria Hernandez De Jesus</t>
  </si>
  <si>
    <t>Técnico De Contabilidad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</si>
  <si>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</si>
  <si>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</si>
  <si>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</si>
  <si>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</si>
  <si>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</si>
  <si>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</si>
  <si>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</si>
  <si>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</si>
  <si>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</si>
  <si>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</si>
  <si>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</si>
  <si>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</si>
  <si>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</si>
  <si>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</si>
  <si>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</si>
  <si>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</si>
  <si>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</si>
  <si>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</si>
  <si>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</si>
  <si>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</si>
  <si>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</si>
  <si>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</si>
  <si>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</si>
  <si>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</si>
  <si>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</si>
  <si>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</si>
  <si>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</si>
  <si>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</si>
  <si>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</si>
  <si>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</si>
  <si>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</si>
  <si>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</si>
  <si>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</si>
  <si>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</si>
  <si>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Noelia Minerva Cruz Matias</t>
  </si>
  <si>
    <t>Rosanna Leticia Alberto Perez</t>
  </si>
  <si>
    <t>Responsable De La Oficina De Acceso A la Informacion</t>
  </si>
  <si>
    <t>Solanyi Concepcion Sanchez Rodriguez</t>
  </si>
  <si>
    <t>Wilson Arismendy Hernandz Sosa</t>
  </si>
  <si>
    <t>Ana Chavely Valdez</t>
  </si>
  <si>
    <t>Franklyn Rafael Mirabal Rodriguez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</si>
  <si>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</si>
  <si>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</si>
  <si>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</si>
  <si>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</si>
  <si>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</si>
  <si>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</si>
  <si>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</si>
  <si>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</si>
  <si>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</si>
  <si>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</si>
  <si>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</si>
  <si>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</si>
  <si>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</si>
  <si>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</si>
  <si>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</si>
  <si>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</si>
  <si>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</si>
  <si>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</si>
  <si>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Isabel Cristina Mendez De Diaz</t>
  </si>
  <si>
    <t>Jeimy Marte German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</si>
  <si>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</si>
  <si>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</si>
  <si>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</si>
  <si>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</si>
  <si>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</si>
  <si>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</si>
  <si>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</si>
  <si>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</si>
  <si>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</si>
  <si>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</si>
  <si>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</si>
  <si>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</si>
  <si>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</si>
  <si>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</si>
  <si>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</si>
  <si>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</si>
  <si>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</si>
  <si>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</si>
  <si>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</si>
  <si>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</si>
  <si>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</si>
  <si>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</si>
  <si>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</si>
  <si>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</si>
  <si>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</si>
  <si>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</si>
  <si>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</si>
  <si>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</si>
  <si>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</si>
  <si>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</si>
  <si>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</si>
  <si>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</si>
  <si>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</si>
  <si>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</si>
  <si>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</si>
  <si>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</si>
  <si>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</si>
  <si>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</si>
  <si>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</si>
  <si>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</si>
  <si>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</si>
  <si>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</si>
  <si>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Carlos Jose Casado Chevalier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</si>
  <si>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</si>
  <si>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</si>
  <si>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</si>
  <si>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</si>
  <si>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</si>
  <si>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</si>
  <si>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</si>
  <si>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</si>
  <si>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</si>
  <si>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</si>
  <si>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</si>
  <si>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</si>
  <si>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</si>
  <si>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</si>
  <si>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</si>
  <si>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</si>
  <si>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</si>
  <si>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Oficial De Acceso A La Información</t>
  </si>
  <si>
    <t>Ana Romilda Suero Fanini De Inoa</t>
  </si>
  <si>
    <t>Candy Giselle De Leon Ubri</t>
  </si>
  <si>
    <t>Carla Pendones Castillo</t>
  </si>
  <si>
    <t>Carlos Rafael Hernandez Reyes</t>
  </si>
  <si>
    <t>Carmen Jael Peralta Guerrero De Jac</t>
  </si>
  <si>
    <t>Cesar Neftali Carraco Soto</t>
  </si>
  <si>
    <t>Deyanira Sanchez De Susana</t>
  </si>
  <si>
    <t>Dilenia Emilia Reyes Tapia</t>
  </si>
  <si>
    <t>Diseñador De Productos</t>
  </si>
  <si>
    <t>Jansel Javier Sanchez De La Cruz</t>
  </si>
  <si>
    <t>Jonatan Aglisberto Cabrera Peguero</t>
  </si>
  <si>
    <t>Luis Abel Nuñez Martinez</t>
  </si>
  <si>
    <t>Victoria Regina Ramirez Batista</t>
  </si>
  <si>
    <t>Cornelio Florian Mateo</t>
  </si>
  <si>
    <t>12/01/2023</t>
  </si>
  <si>
    <t>Alejandra Abreu De Banks</t>
  </si>
  <si>
    <t>Altagracia Sobeida Arias Calderon</t>
  </si>
  <si>
    <t>Anacely Berenice Gomez Martinez</t>
  </si>
  <si>
    <t>Tecnico De Datos Estadisticos</t>
  </si>
  <si>
    <t>Carmi Cristal Santos Hernandez</t>
  </si>
  <si>
    <t>Dalila Noemi Padilla De Diaz</t>
  </si>
  <si>
    <t>Dangela Ramirez Guzman</t>
  </si>
  <si>
    <t>Dauris Antonio Santana Arias</t>
  </si>
  <si>
    <t>Dilia Marjorie Javier Asencio De Ga</t>
  </si>
  <si>
    <t>Elizabeth Sanchez Encarnacion</t>
  </si>
  <si>
    <t>Elvira Mercedes Polanco Cuevas</t>
  </si>
  <si>
    <t>Analista De Nutricion Escolar</t>
  </si>
  <si>
    <t>Franscisco Jose Aponte Pons</t>
  </si>
  <si>
    <t>Gioberta Yaritin Tavarez De Gutierr</t>
  </si>
  <si>
    <t>Hugo Alfonzo Paulino Guzman</t>
  </si>
  <si>
    <t>Jennifer Altagracia Mata Vega</t>
  </si>
  <si>
    <t>Joel Diaz Made</t>
  </si>
  <si>
    <t>Jose Enrique Abreu Padilla</t>
  </si>
  <si>
    <t>Administrador De Base De Dato</t>
  </si>
  <si>
    <t>Kenhichi Sasaki Tabata</t>
  </si>
  <si>
    <t>Director De Tecnologia De la Informacion</t>
  </si>
  <si>
    <t>Lourdes Altagracia Duran Hidalgo</t>
  </si>
  <si>
    <t>Luisa Fernanda Sanchez Tapia</t>
  </si>
  <si>
    <t>Luisa Josefina Luna Castellanos</t>
  </si>
  <si>
    <t>Director (A) Financiera</t>
  </si>
  <si>
    <t>Maria Esther Garcia Garcia</t>
  </si>
  <si>
    <t>Mariel Isabel De Leon Sanchez</t>
  </si>
  <si>
    <t>Miguel Elias Jimenez Rivera</t>
  </si>
  <si>
    <t>Miguel Ernesto Gabriel Lera</t>
  </si>
  <si>
    <t>Pablo Ismael Sanchez Rijo</t>
  </si>
  <si>
    <t>Patricia Leines Thomas Dominguez</t>
  </si>
  <si>
    <t>Randy Antonio Hubiere Gomez</t>
  </si>
  <si>
    <t>Yahaira Garcia Batista</t>
  </si>
  <si>
    <t>Yenny Isaura Aristy Melo</t>
  </si>
  <si>
    <t>Departamento de Registro, Control y Nómina de Personal</t>
  </si>
  <si>
    <t>Deparmento de Reclutamiento y Selección de Personal</t>
  </si>
  <si>
    <t>Dirección Financiera</t>
  </si>
  <si>
    <t>Deparmento de Presupuesto</t>
  </si>
  <si>
    <t>Deparmento de Contabilidad</t>
  </si>
  <si>
    <t>Deparmento de Servicios Generales</t>
  </si>
  <si>
    <t>Division de Almacén Y Suministro</t>
  </si>
  <si>
    <t>Division de Desarrollo de Productos</t>
  </si>
  <si>
    <t>Departamento de Operaciones</t>
  </si>
  <si>
    <t>Adrian De La Cruz Beltre Gonzalez</t>
  </si>
  <si>
    <t>Felix Alexander Perez Escolastico</t>
  </si>
  <si>
    <t>Genesis Isaura Vegazo Hernandez</t>
  </si>
  <si>
    <t>Jordani Daniel Cancu</t>
  </si>
  <si>
    <t>Saulina Maria Sanchez Gomez</t>
  </si>
  <si>
    <t>Departamento de Elaboración de Documentos Legales</t>
  </si>
  <si>
    <t xml:space="preserve">Departamento de Desarrollo Institucional </t>
  </si>
  <si>
    <t>Dirección de Tecnología de la Información Y Comunicación</t>
  </si>
  <si>
    <t>Dirección de Formulación y Evaluación Nutricional</t>
  </si>
  <si>
    <t>Dirección de Gestión Alimentaria</t>
  </si>
  <si>
    <t>Ana Regina Flores Martinez</t>
  </si>
  <si>
    <t>Analista Finaciero</t>
  </si>
  <si>
    <t>Carlos Alexander Montilla Tejeda</t>
  </si>
  <si>
    <t>Soporte Técnio informático</t>
  </si>
  <si>
    <t>Asis Bianeiri Vargas</t>
  </si>
  <si>
    <t>Daneury Gonzalez Perez</t>
  </si>
  <si>
    <t>Adalgisa Perez Suriel</t>
  </si>
  <si>
    <t>Beatriz Feliz Santos</t>
  </si>
  <si>
    <t>Frederic Alberto Montilla Cruz</t>
  </si>
  <si>
    <t>Genesis Nazaret Villafaña Sepulveda</t>
  </si>
  <si>
    <t>Handel Keiser Matos Alcantara</t>
  </si>
  <si>
    <t>Sección de Mayordomía</t>
  </si>
  <si>
    <t>Israel Garcia Ureña</t>
  </si>
  <si>
    <t>Ivelquis Anagel Silverio Paniagua</t>
  </si>
  <si>
    <t>Jeimy Arlethy Corcino Laureano</t>
  </si>
  <si>
    <t>Jose Bernardo De Js. Garcia Diaz</t>
  </si>
  <si>
    <t>Josefina Medina Juan Luis</t>
  </si>
  <si>
    <t>Kimainys Francina Bello Agramonte</t>
  </si>
  <si>
    <t>Analista De Medios digitales</t>
  </si>
  <si>
    <t>Linette Fernanda Lara Garcia</t>
  </si>
  <si>
    <t>Lourdes Inmaculada Sanchez Crisosto</t>
  </si>
  <si>
    <t>Mary Esther De Los Santos Payano</t>
  </si>
  <si>
    <t>Michelle Taveras De León</t>
  </si>
  <si>
    <t>Pamela Cavallari Guerrero</t>
  </si>
  <si>
    <t>Supervisor De distrito</t>
  </si>
  <si>
    <t>Rosaura Brito Brito</t>
  </si>
  <si>
    <t>Encargado De Contabilidad</t>
  </si>
  <si>
    <t>Werlin Handerson De Los Santos Tibu</t>
  </si>
  <si>
    <t>Yassiel Margarita Diaz Casado</t>
  </si>
  <si>
    <t>Yomaira Altagracia Tejeda Castillo</t>
  </si>
  <si>
    <t>Encargado (A) de la división</t>
  </si>
  <si>
    <t>Analista De Fiscalizacion Y Control</t>
  </si>
  <si>
    <t>Analista De Fscalizacion y Control</t>
  </si>
  <si>
    <t>Dirección Jurídica</t>
  </si>
  <si>
    <t>Tecnico En Compras Y Contrataciones</t>
  </si>
  <si>
    <t>Dirección de Recursos Humanos</t>
  </si>
  <si>
    <t xml:space="preserve">Encargado </t>
  </si>
  <si>
    <t>Encargado Division De Transpotación</t>
  </si>
  <si>
    <t>Encargado Secion de Mayordomía</t>
  </si>
  <si>
    <t>Analista De Planificacion Y Desarrollo</t>
  </si>
  <si>
    <t>Tecnico Analista En Compras Y Contrataciones</t>
  </si>
  <si>
    <t>Analista De Compras y Contrataciones</t>
  </si>
  <si>
    <t>Analista De Sistemas Informaticos</t>
  </si>
  <si>
    <t>Inspector De Aseguramiento De la Calidad</t>
  </si>
  <si>
    <t xml:space="preserve">Analista De Seguimiento </t>
  </si>
  <si>
    <t>Coordinador (A) Regional De Nutrición</t>
  </si>
  <si>
    <t>Tecnico De Alimentacion Escolar</t>
  </si>
  <si>
    <t xml:space="preserve">Tecnico De Oper. Programa De Alimentación </t>
  </si>
  <si>
    <t>Analista De Seguimiento</t>
  </si>
  <si>
    <t>Tecnico De Opr. programa de Alimentación</t>
  </si>
  <si>
    <t>Deparmento de Seguimiento al Servicio de Alimentación</t>
  </si>
  <si>
    <t xml:space="preserve">Director (A) </t>
  </si>
  <si>
    <t>Coordinador  (a) de Clubes infantiles</t>
  </si>
  <si>
    <t>Coordinador (A) Regional de Salud y Servicios Sociales</t>
  </si>
  <si>
    <t>Coordinador (a) del Programa de Transporte Estudiantil</t>
  </si>
  <si>
    <t>Coordinador  (a) del Programa de Becas Estudiantiles</t>
  </si>
  <si>
    <t>Coordinador  (A) De Cooperativa</t>
  </si>
  <si>
    <t>Coordinador (A) Programa De Turismo</t>
  </si>
  <si>
    <t>Coordinador  (A) De Uniformes Y Utiles Escolares</t>
  </si>
  <si>
    <t>Coordinador (A)  Adm Regional De Nutrición</t>
  </si>
  <si>
    <t>Coord(A) Regional De Aseguramiento</t>
  </si>
  <si>
    <t xml:space="preserve">Encargado (A) Regional </t>
  </si>
  <si>
    <t>Agustin Antonio Cabral Ceida</t>
  </si>
  <si>
    <t>Victor Morel Martinez</t>
  </si>
  <si>
    <t>Felix Javier Velez Morel</t>
  </si>
  <si>
    <t>Johanna Mariel Sanchez Flores</t>
  </si>
  <si>
    <t>Silvia Nallelis Duran Payams</t>
  </si>
  <si>
    <t>Idania Martinez Gervacio</t>
  </si>
  <si>
    <t>Jacqueline Ayala Jimenez</t>
  </si>
  <si>
    <t>Jazmin Sanchez Rosa</t>
  </si>
  <si>
    <t>Mabel Carolina Andujar Fructuosos</t>
  </si>
  <si>
    <t>Roselin Garcia Mendez</t>
  </si>
  <si>
    <t>Maritza Fernandez Orozco De Soto</t>
  </si>
  <si>
    <t>Marlenny Peralta Paulino</t>
  </si>
  <si>
    <t>Reynaldo Francisco Tejada Taveras</t>
  </si>
  <si>
    <t>Inocencia Garcia De Echavarria</t>
  </si>
  <si>
    <t>Nicanor Vizcaino Sanchez</t>
  </si>
  <si>
    <t>Direccion Administrativa</t>
  </si>
  <si>
    <t>Yeudi Francisca Santos Japa</t>
  </si>
  <si>
    <t>Director Adm</t>
  </si>
  <si>
    <t>Nómina Personal Temporal  Noviembre 2022</t>
  </si>
  <si>
    <t>Sección de Archivo Central</t>
  </si>
  <si>
    <t>Encargado Secion de Archivo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</si>
</sst>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4" fontId="32" fillId="2" borderId="18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9" fillId="35" borderId="15" xfId="0" quotePrefix="1" applyFont="1" applyFill="1" applyBorder="1" applyAlignment="1">
      <alignment horizontal="left" vertical="center"/>
    </xf>
    <xf numFmtId="14" fontId="34" fillId="0" borderId="1" xfId="0" quotePrefix="1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left" vertical="center"/>
    </xf>
    <xf numFmtId="0" fontId="32" fillId="0" borderId="1" xfId="0" quotePrefix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14" fontId="34" fillId="0" borderId="18" xfId="0" applyNumberFormat="1" applyFont="1" applyFill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300</xdr:row>
      <xdr:rowOff>257175</xdr:rowOff>
    </xdr:from>
    <xdr:to>
      <xdr:col>40</xdr:col>
      <xdr:colOff>524823</xdr:colOff>
      <xdr:row>324</xdr:row>
      <xdr:rowOff>28575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2543175</xdr:colOff>
      <xdr:row>366</xdr:row>
      <xdr:rowOff>142876</xdr:rowOff>
    </xdr:from>
    <xdr:to>
      <xdr:col>6</xdr:col>
      <xdr:colOff>323850</xdr:colOff>
      <xdr:row>375</xdr:row>
      <xdr:rowOff>190500</xdr:rowOff>
    </xdr:to>
    <xdr:pic>
      <xdr:nvPicPr>
        <xdr:cNvPr id="7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6162675" y="114090451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2</xdr:row>
      <xdr:rowOff>9525</xdr:rowOff>
    </xdr:from>
    <xdr:to>
      <xdr:col>10</xdr:col>
      <xdr:colOff>1143000</xdr:colOff>
      <xdr:row>8</xdr:row>
      <xdr:rowOff>161925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504825"/>
          <a:ext cx="35242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68"/>
  <sheetViews>
    <sheetView tabSelected="1" view="pageBreakPreview" zoomScaleNormal="100" zoomScaleSheetLayoutView="100" workbookViewId="0">
      <selection activeCell="A10" sqref="A10:T10"/>
    </sheetView>
  </sheetViews>
  <sheetFormatPr defaultColWidth="9.140625" defaultRowHeight="30" customHeight="1" x14ac:dyDescent="0.25"/>
  <cols>
    <col min="1" max="1" width="5.85546875" style="3" customWidth="1"/>
    <col min="2" max="2" width="48.42578125" style="2" customWidth="1"/>
    <col min="3" max="3" width="52.28515625" style="2" customWidth="1"/>
    <col min="4" max="4" width="12.42578125" style="3" customWidth="1"/>
    <col min="5" max="5" width="12.28515625" style="3" customWidth="1"/>
    <col min="6" max="6" width="14" style="3" customWidth="1"/>
    <col min="7" max="7" width="13.85546875" style="3" customWidth="1"/>
    <col min="8" max="8" width="17" style="7" customWidth="1"/>
    <col min="9" max="9" width="17" style="3" customWidth="1"/>
    <col min="10" max="10" width="12.42578125" style="3" customWidth="1"/>
    <col min="11" max="12" width="17.7109375" style="3" customWidth="1"/>
    <col min="13" max="13" width="16.85546875" style="55" customWidth="1"/>
    <col min="14" max="15" width="17.7109375" style="3" customWidth="1"/>
    <col min="16" max="16" width="17.28515625" style="3" customWidth="1"/>
    <col min="17" max="17" width="17" style="3" customWidth="1"/>
    <col min="18" max="18" width="16.42578125" style="3" customWidth="1"/>
    <col min="19" max="19" width="21.5703125" style="3" customWidth="1"/>
    <col min="20" max="20" width="17.7109375" style="3" customWidth="1"/>
    <col min="21" max="16384" width="9.140625" style="2"/>
  </cols>
  <sheetData>
    <row r="1" spans="1:20" ht="20.100000000000001" customHeight="1" x14ac:dyDescent="0.25">
      <c r="M1" s="54"/>
    </row>
    <row r="2" spans="1:20" ht="20.100000000000001" customHeight="1" x14ac:dyDescent="0.25">
      <c r="M2" s="3"/>
    </row>
    <row r="3" spans="1:20" ht="20.100000000000001" customHeight="1" x14ac:dyDescent="0.25">
      <c r="M3" s="3"/>
    </row>
    <row r="4" spans="1:20" ht="20.100000000000001" customHeight="1" x14ac:dyDescent="0.25">
      <c r="M4" s="3"/>
    </row>
    <row r="5" spans="1:20" ht="20.100000000000001" customHeight="1" x14ac:dyDescent="0.25">
      <c r="M5" s="3"/>
    </row>
    <row r="6" spans="1:20" s="4" customFormat="1" ht="20.100000000000001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4" customFormat="1" ht="20.100000000000001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s="4" customFormat="1" ht="20.100000000000001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4" customFormat="1" ht="20.100000000000001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4" customFormat="1" ht="20.100000000000001" customHeight="1" x14ac:dyDescent="0.35">
      <c r="A10" s="93" t="s">
        <v>478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9" customFormat="1" ht="20.100000000000001" customHeight="1" x14ac:dyDescent="0.25">
      <c r="A12" s="91" t="s">
        <v>25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4" customFormat="1" ht="6.7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s="6" customFormat="1" ht="20.100000000000001" customHeight="1" x14ac:dyDescent="0.25">
      <c r="A14" s="86" t="s">
        <v>7</v>
      </c>
      <c r="B14" s="85" t="s">
        <v>11</v>
      </c>
      <c r="C14" s="85" t="s">
        <v>9</v>
      </c>
      <c r="D14" s="85" t="s">
        <v>1</v>
      </c>
      <c r="E14" s="85" t="s">
        <v>153</v>
      </c>
      <c r="F14" s="92" t="s">
        <v>22</v>
      </c>
      <c r="G14" s="92"/>
      <c r="H14" s="90" t="s">
        <v>16</v>
      </c>
      <c r="I14" s="86" t="s">
        <v>18</v>
      </c>
      <c r="J14" s="86" t="s">
        <v>12</v>
      </c>
      <c r="K14" s="85" t="s">
        <v>19</v>
      </c>
      <c r="L14" s="85"/>
      <c r="M14" s="85"/>
      <c r="N14" s="85"/>
      <c r="O14" s="85"/>
      <c r="P14" s="85"/>
      <c r="Q14" s="28"/>
      <c r="R14" s="85" t="s">
        <v>0</v>
      </c>
      <c r="S14" s="85"/>
      <c r="T14" s="86" t="s">
        <v>17</v>
      </c>
    </row>
    <row r="15" spans="1:20" s="6" customFormat="1" ht="20.100000000000001" customHeight="1" x14ac:dyDescent="0.25">
      <c r="A15" s="86"/>
      <c r="B15" s="85"/>
      <c r="C15" s="85"/>
      <c r="D15" s="85"/>
      <c r="E15" s="85"/>
      <c r="F15" s="92"/>
      <c r="G15" s="92"/>
      <c r="H15" s="90"/>
      <c r="I15" s="86"/>
      <c r="J15" s="86"/>
      <c r="K15" s="87" t="s">
        <v>2</v>
      </c>
      <c r="L15" s="87"/>
      <c r="M15" s="87" t="s">
        <v>13</v>
      </c>
      <c r="N15" s="89" t="s">
        <v>10</v>
      </c>
      <c r="O15" s="89"/>
      <c r="P15" s="87" t="s">
        <v>8</v>
      </c>
      <c r="Q15" s="27" t="s">
        <v>209</v>
      </c>
      <c r="R15" s="87" t="s">
        <v>14</v>
      </c>
      <c r="S15" s="87" t="s">
        <v>3</v>
      </c>
      <c r="T15" s="86"/>
    </row>
    <row r="16" spans="1:20" s="6" customFormat="1" ht="20.100000000000001" customHeight="1" x14ac:dyDescent="0.25">
      <c r="A16" s="86"/>
      <c r="B16" s="85"/>
      <c r="C16" s="85"/>
      <c r="D16" s="85"/>
      <c r="E16" s="85"/>
      <c r="F16" s="24" t="s">
        <v>23</v>
      </c>
      <c r="G16" s="24" t="s">
        <v>24</v>
      </c>
      <c r="H16" s="90"/>
      <c r="I16" s="86"/>
      <c r="J16" s="86"/>
      <c r="K16" s="22" t="s">
        <v>4</v>
      </c>
      <c r="L16" s="22" t="s">
        <v>20</v>
      </c>
      <c r="M16" s="88"/>
      <c r="N16" s="22" t="s">
        <v>5</v>
      </c>
      <c r="O16" s="22" t="s">
        <v>6</v>
      </c>
      <c r="P16" s="87"/>
      <c r="Q16" s="27" t="s">
        <v>210</v>
      </c>
      <c r="R16" s="87"/>
      <c r="S16" s="87"/>
      <c r="T16" s="86"/>
    </row>
    <row r="17" spans="1:20" s="13" customFormat="1" ht="24.95" customHeight="1" x14ac:dyDescent="0.3">
      <c r="A17" s="26" t="s">
        <v>105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7"/>
      <c r="N17" s="12"/>
      <c r="O17" s="12"/>
      <c r="P17" s="12"/>
      <c r="Q17" s="12"/>
      <c r="R17" s="12"/>
      <c r="S17" s="12"/>
      <c r="T17" s="12"/>
    </row>
    <row r="18" spans="1:20" s="13" customFormat="1" ht="32.25" customHeight="1" x14ac:dyDescent="0.25">
      <c r="A18" s="20">
        <v>1</v>
      </c>
      <c r="B18" s="14" t="s">
        <v>243</v>
      </c>
      <c r="C18" s="10" t="s">
        <v>244</v>
      </c>
      <c r="D18" s="32" t="s">
        <v>21</v>
      </c>
      <c r="E18" s="33" t="s">
        <v>152</v>
      </c>
      <c r="F18" s="34">
        <v>44745</v>
      </c>
      <c r="G18" s="34">
        <v>44929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f>K18+L18+M18+N18+O18</f>
        <v>27079.08</v>
      </c>
      <c r="Q18" s="35">
        <f>J18</f>
        <v>0</v>
      </c>
      <c r="R18" s="35">
        <f>I18+K18+N18+Q18</f>
        <v>27139.439999999999</v>
      </c>
      <c r="S18" s="35">
        <f>L18+M18+O18</f>
        <v>19336.98</v>
      </c>
      <c r="T18" s="35">
        <f>H18-R18</f>
        <v>103860.56</v>
      </c>
    </row>
    <row r="19" spans="1:20" s="13" customFormat="1" ht="26.25" customHeight="1" x14ac:dyDescent="0.25">
      <c r="A19" s="20">
        <v>2</v>
      </c>
      <c r="B19" s="31" t="s">
        <v>339</v>
      </c>
      <c r="C19" s="39" t="s">
        <v>103</v>
      </c>
      <c r="D19" s="32" t="s">
        <v>21</v>
      </c>
      <c r="E19" s="32" t="s">
        <v>151</v>
      </c>
      <c r="F19" s="34">
        <v>44743</v>
      </c>
      <c r="G19" s="34">
        <v>44927</v>
      </c>
      <c r="H19" s="35">
        <v>48000</v>
      </c>
      <c r="I19" s="35">
        <v>1571.73</v>
      </c>
      <c r="J19" s="35">
        <v>0</v>
      </c>
      <c r="K19" s="35">
        <v>1377.6</v>
      </c>
      <c r="L19" s="35">
        <v>3408</v>
      </c>
      <c r="M19" s="60">
        <f t="shared" ref="M19:M20" si="0">H19*1.15%</f>
        <v>552</v>
      </c>
      <c r="N19" s="35">
        <v>1459.2</v>
      </c>
      <c r="O19" s="35">
        <f t="shared" ref="O19:O20" si="1">H19*7.09%</f>
        <v>3403.2</v>
      </c>
      <c r="P19" s="35">
        <f>K19+L19+M19+N19+O19</f>
        <v>10200</v>
      </c>
      <c r="Q19" s="35">
        <f>J19</f>
        <v>0</v>
      </c>
      <c r="R19" s="35">
        <f>I19+K19+N19+Q19</f>
        <v>4408.53</v>
      </c>
      <c r="S19" s="35">
        <f>L19+M19+O19</f>
        <v>7363.2</v>
      </c>
      <c r="T19" s="35">
        <f>H19-R19</f>
        <v>43591.47</v>
      </c>
    </row>
    <row r="20" spans="1:20" s="13" customFormat="1" ht="26.25" customHeight="1" x14ac:dyDescent="0.25">
      <c r="A20" s="20">
        <v>3</v>
      </c>
      <c r="B20" s="31" t="s">
        <v>342</v>
      </c>
      <c r="C20" s="39" t="s">
        <v>329</v>
      </c>
      <c r="D20" s="32" t="s">
        <v>21</v>
      </c>
      <c r="E20" s="33" t="s">
        <v>152</v>
      </c>
      <c r="F20" s="34">
        <v>44743</v>
      </c>
      <c r="G20" s="34">
        <v>44927</v>
      </c>
      <c r="H20" s="35">
        <v>55000</v>
      </c>
      <c r="I20" s="35">
        <v>2559.6799999999998</v>
      </c>
      <c r="J20" s="35">
        <v>0</v>
      </c>
      <c r="K20" s="35">
        <v>1578.5</v>
      </c>
      <c r="L20" s="35">
        <v>3905</v>
      </c>
      <c r="M20" s="60">
        <f t="shared" si="0"/>
        <v>632.5</v>
      </c>
      <c r="N20" s="35">
        <v>1672</v>
      </c>
      <c r="O20" s="35">
        <f t="shared" si="1"/>
        <v>3899.5</v>
      </c>
      <c r="P20" s="35">
        <f>K20+L20+M20+N20+O20</f>
        <v>11687.5</v>
      </c>
      <c r="Q20" s="35">
        <v>0</v>
      </c>
      <c r="R20" s="35">
        <f>I20+K20+N20+Q20</f>
        <v>5810.18</v>
      </c>
      <c r="S20" s="35">
        <f>L20+M20+O20</f>
        <v>8437</v>
      </c>
      <c r="T20" s="35">
        <f>H20-R20</f>
        <v>49189.82</v>
      </c>
    </row>
    <row r="21" spans="1:20" s="13" customFormat="1" ht="24.95" customHeight="1" x14ac:dyDescent="0.3">
      <c r="A21" s="26" t="s">
        <v>26</v>
      </c>
      <c r="B21" s="12"/>
      <c r="C21" s="12"/>
      <c r="D21" s="12"/>
      <c r="E21" s="12"/>
      <c r="F21" s="25"/>
      <c r="G21" s="25"/>
      <c r="H21" s="12"/>
      <c r="I21" s="12"/>
      <c r="J21" s="12"/>
      <c r="K21" s="12"/>
      <c r="L21" s="12"/>
      <c r="M21" s="47"/>
      <c r="N21" s="12"/>
      <c r="O21" s="12"/>
      <c r="P21" s="12"/>
      <c r="Q21" s="12"/>
      <c r="R21" s="12"/>
      <c r="S21" s="12"/>
      <c r="T21" s="12"/>
    </row>
    <row r="22" spans="1:20" s="18" customFormat="1" ht="24.95" customHeight="1" x14ac:dyDescent="0.25">
      <c r="A22" s="19">
        <v>4</v>
      </c>
      <c r="B22" s="31" t="s">
        <v>231</v>
      </c>
      <c r="C22" s="39" t="s">
        <v>28</v>
      </c>
      <c r="D22" s="32" t="s">
        <v>21</v>
      </c>
      <c r="E22" s="33" t="s">
        <v>151</v>
      </c>
      <c r="F22" s="34">
        <v>44745</v>
      </c>
      <c r="G22" s="34">
        <v>44929</v>
      </c>
      <c r="H22" s="35">
        <v>131000</v>
      </c>
      <c r="I22" s="41">
        <v>19019.23</v>
      </c>
      <c r="J22" s="41">
        <v>0</v>
      </c>
      <c r="K22" s="41">
        <f>H22*2.87%</f>
        <v>3759.7</v>
      </c>
      <c r="L22" s="41">
        <f>H22*7.1%</f>
        <v>9301</v>
      </c>
      <c r="M22" s="17">
        <v>748.08</v>
      </c>
      <c r="N22" s="41">
        <f>H22*3.04%</f>
        <v>3982.4</v>
      </c>
      <c r="O22" s="41">
        <f>H22*7.09%</f>
        <v>9287.9</v>
      </c>
      <c r="P22" s="41">
        <f t="shared" ref="P22:P32" si="2">K22+L22+M22+N22+O22</f>
        <v>27079.08</v>
      </c>
      <c r="Q22" s="41">
        <v>13558.45</v>
      </c>
      <c r="R22" s="41">
        <f t="shared" ref="R22:R32" si="3">I22+K22+N22+Q22</f>
        <v>40319.78</v>
      </c>
      <c r="S22" s="41">
        <f t="shared" ref="S22:S32" si="4">L22+M22+O22</f>
        <v>19336.98</v>
      </c>
      <c r="T22" s="41">
        <f t="shared" ref="T22:T32" si="5">H22-R22</f>
        <v>90680.22</v>
      </c>
    </row>
    <row r="23" spans="1:20" ht="24.95" customHeight="1" x14ac:dyDescent="0.25">
      <c r="A23" s="70">
        <v>5</v>
      </c>
      <c r="B23" s="71" t="s">
        <v>203</v>
      </c>
      <c r="C23" s="72" t="s">
        <v>135</v>
      </c>
      <c r="D23" s="73" t="s">
        <v>21</v>
      </c>
      <c r="E23" s="73" t="s">
        <v>152</v>
      </c>
      <c r="F23" s="74">
        <v>44835</v>
      </c>
      <c r="G23" s="74">
        <v>45017</v>
      </c>
      <c r="H23" s="75">
        <v>55000</v>
      </c>
      <c r="I23" s="75">
        <v>2559.6799999999998</v>
      </c>
      <c r="J23" s="75">
        <v>0</v>
      </c>
      <c r="K23" s="75">
        <v>1578.5</v>
      </c>
      <c r="L23" s="75">
        <v>3905</v>
      </c>
      <c r="M23" s="76">
        <f t="shared" ref="M23:M25" si="6">H23*1.15%</f>
        <v>632.5</v>
      </c>
      <c r="N23" s="75">
        <v>1672</v>
      </c>
      <c r="O23" s="75">
        <f t="shared" ref="O23:O25" si="7">H23*7.09%</f>
        <v>3899.5</v>
      </c>
      <c r="P23" s="75">
        <f t="shared" si="2"/>
        <v>11687.5</v>
      </c>
      <c r="Q23" s="75">
        <v>2226</v>
      </c>
      <c r="R23" s="75">
        <f t="shared" si="3"/>
        <v>8036.18</v>
      </c>
      <c r="S23" s="75">
        <f t="shared" si="4"/>
        <v>8437</v>
      </c>
      <c r="T23" s="75">
        <f t="shared" si="5"/>
        <v>46963.82</v>
      </c>
    </row>
    <row r="24" spans="1:20" s="18" customFormat="1" ht="24.95" customHeight="1" x14ac:dyDescent="0.25">
      <c r="A24" s="19">
        <v>6</v>
      </c>
      <c r="B24" s="14" t="s">
        <v>193</v>
      </c>
      <c r="C24" s="10" t="s">
        <v>194</v>
      </c>
      <c r="D24" s="11" t="s">
        <v>21</v>
      </c>
      <c r="E24" s="20" t="s">
        <v>152</v>
      </c>
      <c r="F24" s="15">
        <v>44805</v>
      </c>
      <c r="G24" s="15">
        <v>44986</v>
      </c>
      <c r="H24" s="17">
        <v>55000</v>
      </c>
      <c r="I24" s="17">
        <v>2559.6799999999998</v>
      </c>
      <c r="J24" s="16">
        <v>0</v>
      </c>
      <c r="K24" s="17">
        <v>1578.5</v>
      </c>
      <c r="L24" s="17">
        <v>3905</v>
      </c>
      <c r="M24" s="52">
        <f t="shared" si="6"/>
        <v>632.5</v>
      </c>
      <c r="N24" s="17">
        <v>1672</v>
      </c>
      <c r="O24" s="16">
        <f t="shared" si="7"/>
        <v>3899.5</v>
      </c>
      <c r="P24" s="16">
        <f t="shared" si="2"/>
        <v>11687.5</v>
      </c>
      <c r="Q24" s="16">
        <v>8046</v>
      </c>
      <c r="R24" s="16">
        <f t="shared" si="3"/>
        <v>13856.18</v>
      </c>
      <c r="S24" s="16">
        <f t="shared" si="4"/>
        <v>8437</v>
      </c>
      <c r="T24" s="16">
        <f t="shared" si="5"/>
        <v>41143.82</v>
      </c>
    </row>
    <row r="25" spans="1:20" s="18" customFormat="1" ht="24.95" customHeight="1" x14ac:dyDescent="0.25">
      <c r="A25" s="70">
        <v>7</v>
      </c>
      <c r="B25" s="31" t="s">
        <v>141</v>
      </c>
      <c r="C25" s="39" t="s">
        <v>149</v>
      </c>
      <c r="D25" s="32" t="s">
        <v>21</v>
      </c>
      <c r="E25" s="33" t="s">
        <v>152</v>
      </c>
      <c r="F25" s="34">
        <v>44835</v>
      </c>
      <c r="G25" s="34">
        <v>45017</v>
      </c>
      <c r="H25" s="35">
        <v>48000</v>
      </c>
      <c r="I25" s="35">
        <v>1571.73</v>
      </c>
      <c r="J25" s="35">
        <v>0</v>
      </c>
      <c r="K25" s="35">
        <v>1377.6</v>
      </c>
      <c r="L25" s="35">
        <v>3408</v>
      </c>
      <c r="M25" s="52">
        <f t="shared" si="6"/>
        <v>552</v>
      </c>
      <c r="N25" s="35">
        <v>1459.2</v>
      </c>
      <c r="O25" s="35">
        <f t="shared" si="7"/>
        <v>3403.2</v>
      </c>
      <c r="P25" s="35">
        <f t="shared" si="2"/>
        <v>10200</v>
      </c>
      <c r="Q25" s="35">
        <v>8206</v>
      </c>
      <c r="R25" s="35">
        <f t="shared" si="3"/>
        <v>12614.53</v>
      </c>
      <c r="S25" s="35">
        <f t="shared" si="4"/>
        <v>7363.2</v>
      </c>
      <c r="T25" s="35">
        <f t="shared" si="5"/>
        <v>35385.47</v>
      </c>
    </row>
    <row r="26" spans="1:20" s="36" customFormat="1" ht="24.95" customHeight="1" x14ac:dyDescent="0.25">
      <c r="A26" s="19">
        <v>8</v>
      </c>
      <c r="B26" s="31" t="s">
        <v>273</v>
      </c>
      <c r="C26" s="39" t="s">
        <v>274</v>
      </c>
      <c r="D26" s="32" t="s">
        <v>21</v>
      </c>
      <c r="E26" s="32" t="s">
        <v>152</v>
      </c>
      <c r="F26" s="34">
        <v>44805</v>
      </c>
      <c r="G26" s="34">
        <v>44986</v>
      </c>
      <c r="H26" s="41">
        <v>72500</v>
      </c>
      <c r="I26" s="41">
        <v>5838.93</v>
      </c>
      <c r="J26" s="35">
        <v>0</v>
      </c>
      <c r="K26" s="41">
        <v>2080.75</v>
      </c>
      <c r="L26" s="41">
        <v>5147.5</v>
      </c>
      <c r="M26" s="16">
        <v>748.08</v>
      </c>
      <c r="N26" s="41">
        <v>2204</v>
      </c>
      <c r="O26" s="41">
        <v>5140.25</v>
      </c>
      <c r="P26" s="35">
        <f t="shared" si="2"/>
        <v>15320.58</v>
      </c>
      <c r="Q26" s="35">
        <v>29171</v>
      </c>
      <c r="R26" s="35">
        <f t="shared" si="3"/>
        <v>39294.68</v>
      </c>
      <c r="S26" s="35">
        <f t="shared" si="4"/>
        <v>11035.83</v>
      </c>
      <c r="T26" s="35">
        <f t="shared" si="5"/>
        <v>33205.32</v>
      </c>
    </row>
    <row r="27" spans="1:20" s="36" customFormat="1" ht="24.95" customHeight="1" x14ac:dyDescent="0.25">
      <c r="A27" s="70">
        <v>9</v>
      </c>
      <c r="B27" s="31" t="s">
        <v>281</v>
      </c>
      <c r="C27" s="39" t="s">
        <v>135</v>
      </c>
      <c r="D27" s="32" t="s">
        <v>21</v>
      </c>
      <c r="E27" s="32" t="s">
        <v>152</v>
      </c>
      <c r="F27" s="34">
        <v>44805</v>
      </c>
      <c r="G27" s="34">
        <v>44986</v>
      </c>
      <c r="H27" s="41">
        <v>55000</v>
      </c>
      <c r="I27" s="35">
        <v>2559.6799999999998</v>
      </c>
      <c r="J27" s="35">
        <v>0</v>
      </c>
      <c r="K27" s="35">
        <f>H27*2.87%</f>
        <v>1578.5</v>
      </c>
      <c r="L27" s="35">
        <f>H27*7.1%</f>
        <v>3905</v>
      </c>
      <c r="M27" s="16">
        <f>H27*1.15%</f>
        <v>632.5</v>
      </c>
      <c r="N27" s="35">
        <f>H27*3.04%</f>
        <v>1672</v>
      </c>
      <c r="O27" s="35">
        <f>H27*7.09%</f>
        <v>3899.5</v>
      </c>
      <c r="P27" s="35">
        <f t="shared" si="2"/>
        <v>11687.5</v>
      </c>
      <c r="Q27" s="35">
        <f>J27</f>
        <v>0</v>
      </c>
      <c r="R27" s="35">
        <f t="shared" si="3"/>
        <v>5810.18</v>
      </c>
      <c r="S27" s="35">
        <f t="shared" si="4"/>
        <v>8437</v>
      </c>
      <c r="T27" s="35">
        <f t="shared" si="5"/>
        <v>49189.82</v>
      </c>
    </row>
    <row r="28" spans="1:20" s="36" customFormat="1" ht="24.95" customHeight="1" x14ac:dyDescent="0.25">
      <c r="A28" s="19">
        <v>10</v>
      </c>
      <c r="B28" s="31" t="s">
        <v>345</v>
      </c>
      <c r="C28" s="39" t="s">
        <v>135</v>
      </c>
      <c r="D28" s="32" t="s">
        <v>21</v>
      </c>
      <c r="E28" s="32" t="s">
        <v>152</v>
      </c>
      <c r="F28" s="34">
        <v>44774</v>
      </c>
      <c r="G28" s="34">
        <v>44958</v>
      </c>
      <c r="H28" s="35">
        <v>80000</v>
      </c>
      <c r="I28" s="35">
        <v>7400.87</v>
      </c>
      <c r="J28" s="35">
        <v>0</v>
      </c>
      <c r="K28" s="35">
        <v>2296</v>
      </c>
      <c r="L28" s="35">
        <v>5680</v>
      </c>
      <c r="M28" s="41">
        <v>748.08</v>
      </c>
      <c r="N28" s="35">
        <v>2432</v>
      </c>
      <c r="O28" s="35">
        <v>5672</v>
      </c>
      <c r="P28" s="35">
        <f>K28+L28+M28+N28+O28</f>
        <v>16828.080000000002</v>
      </c>
      <c r="Q28" s="35">
        <f>J28</f>
        <v>0</v>
      </c>
      <c r="R28" s="35">
        <f>I28+K28+N28+Q28</f>
        <v>12128.87</v>
      </c>
      <c r="S28" s="35">
        <f>L28+M28+O28</f>
        <v>12100.08</v>
      </c>
      <c r="T28" s="35">
        <f>H28-R28</f>
        <v>67871.13</v>
      </c>
    </row>
    <row r="29" spans="1:20" s="36" customFormat="1" ht="24.95" customHeight="1" x14ac:dyDescent="0.25">
      <c r="A29" s="70">
        <v>11</v>
      </c>
      <c r="B29" s="31" t="s">
        <v>352</v>
      </c>
      <c r="C29" s="39" t="s">
        <v>274</v>
      </c>
      <c r="D29" s="32" t="s">
        <v>21</v>
      </c>
      <c r="E29" s="33" t="s">
        <v>151</v>
      </c>
      <c r="F29" s="34">
        <v>44774</v>
      </c>
      <c r="G29" s="34">
        <v>44958</v>
      </c>
      <c r="H29" s="35">
        <v>60000</v>
      </c>
      <c r="I29" s="35">
        <v>3486.68</v>
      </c>
      <c r="J29" s="35">
        <v>0</v>
      </c>
      <c r="K29" s="35">
        <v>1722</v>
      </c>
      <c r="L29" s="35">
        <v>4260</v>
      </c>
      <c r="M29" s="60">
        <f t="shared" ref="M29" si="8">H29*1.15%</f>
        <v>690</v>
      </c>
      <c r="N29" s="35">
        <v>1824</v>
      </c>
      <c r="O29" s="35">
        <f>H29*7.09%</f>
        <v>4254</v>
      </c>
      <c r="P29" s="35">
        <f t="shared" ref="P29:P31" si="9">K29+L29+M29+N29+O29</f>
        <v>12750</v>
      </c>
      <c r="Q29" s="35">
        <v>0</v>
      </c>
      <c r="R29" s="35">
        <f t="shared" ref="R29:R31" si="10">I29+K29+N29+Q29</f>
        <v>7032.68</v>
      </c>
      <c r="S29" s="35">
        <f t="shared" ref="S29:S31" si="11">L29+M29+O29</f>
        <v>9204</v>
      </c>
      <c r="T29" s="35">
        <f t="shared" ref="T29:T31" si="12">H29-R29</f>
        <v>52967.32</v>
      </c>
    </row>
    <row r="30" spans="1:20" s="36" customFormat="1" ht="24.95" customHeight="1" x14ac:dyDescent="0.25">
      <c r="A30" s="19">
        <v>12</v>
      </c>
      <c r="B30" s="31" t="s">
        <v>389</v>
      </c>
      <c r="C30" s="39" t="s">
        <v>274</v>
      </c>
      <c r="D30" s="32" t="s">
        <v>21</v>
      </c>
      <c r="E30" s="33" t="s">
        <v>151</v>
      </c>
      <c r="F30" s="34">
        <v>44805</v>
      </c>
      <c r="G30" s="34">
        <v>44986</v>
      </c>
      <c r="H30" s="35">
        <v>90000</v>
      </c>
      <c r="I30" s="35">
        <v>9753.1200000000008</v>
      </c>
      <c r="J30" s="35">
        <v>0</v>
      </c>
      <c r="K30" s="35">
        <v>2583</v>
      </c>
      <c r="L30" s="35">
        <v>6390</v>
      </c>
      <c r="M30" s="41">
        <v>748.08</v>
      </c>
      <c r="N30" s="35">
        <v>2736</v>
      </c>
      <c r="O30" s="35">
        <v>6381</v>
      </c>
      <c r="P30" s="35">
        <f t="shared" si="9"/>
        <v>18838.080000000002</v>
      </c>
      <c r="Q30" s="35">
        <f>J30</f>
        <v>0</v>
      </c>
      <c r="R30" s="35">
        <f t="shared" si="10"/>
        <v>15072.12</v>
      </c>
      <c r="S30" s="35">
        <f t="shared" si="11"/>
        <v>13519.08</v>
      </c>
      <c r="T30" s="35">
        <f t="shared" si="12"/>
        <v>74927.88</v>
      </c>
    </row>
    <row r="31" spans="1:20" s="36" customFormat="1" ht="24.95" customHeight="1" x14ac:dyDescent="0.25">
      <c r="A31" s="70">
        <v>13</v>
      </c>
      <c r="B31" s="31" t="s">
        <v>415</v>
      </c>
      <c r="C31" s="39" t="s">
        <v>416</v>
      </c>
      <c r="D31" s="32" t="s">
        <v>21</v>
      </c>
      <c r="E31" s="32" t="s">
        <v>152</v>
      </c>
      <c r="F31" s="34">
        <v>44826</v>
      </c>
      <c r="G31" s="34">
        <v>45007</v>
      </c>
      <c r="H31" s="68">
        <v>55000</v>
      </c>
      <c r="I31" s="68">
        <v>2559.6799999999998</v>
      </c>
      <c r="J31" s="68">
        <v>0</v>
      </c>
      <c r="K31" s="68">
        <v>1578.5</v>
      </c>
      <c r="L31" s="68">
        <v>3905</v>
      </c>
      <c r="M31" s="78">
        <f t="shared" ref="M31" si="13">H31*1.15%</f>
        <v>632.5</v>
      </c>
      <c r="N31" s="68">
        <v>1672</v>
      </c>
      <c r="O31" s="68">
        <f t="shared" ref="O31" si="14">H31*7.09%</f>
        <v>3899.5</v>
      </c>
      <c r="P31" s="68">
        <f t="shared" si="9"/>
        <v>11687.5</v>
      </c>
      <c r="Q31" s="68">
        <v>0</v>
      </c>
      <c r="R31" s="68">
        <f t="shared" si="10"/>
        <v>5810.18</v>
      </c>
      <c r="S31" s="68">
        <f t="shared" si="11"/>
        <v>8437</v>
      </c>
      <c r="T31" s="68">
        <f t="shared" si="12"/>
        <v>49189.82</v>
      </c>
    </row>
    <row r="32" spans="1:20" s="36" customFormat="1" ht="24.95" customHeight="1" x14ac:dyDescent="0.25">
      <c r="A32" s="19">
        <v>14</v>
      </c>
      <c r="B32" s="31" t="s">
        <v>327</v>
      </c>
      <c r="C32" s="39" t="s">
        <v>328</v>
      </c>
      <c r="D32" s="32" t="s">
        <v>21</v>
      </c>
      <c r="E32" s="32" t="s">
        <v>151</v>
      </c>
      <c r="F32" s="34">
        <v>44713</v>
      </c>
      <c r="G32" s="34">
        <v>44896</v>
      </c>
      <c r="H32" s="41">
        <v>55000</v>
      </c>
      <c r="I32" s="35">
        <v>2559.6799999999998</v>
      </c>
      <c r="J32" s="35">
        <v>0</v>
      </c>
      <c r="K32" s="35">
        <f>H32*2.87%</f>
        <v>1578.5</v>
      </c>
      <c r="L32" s="35">
        <f>H32*7.1%</f>
        <v>3905</v>
      </c>
      <c r="M32" s="35">
        <f>H32*1.15%</f>
        <v>632.5</v>
      </c>
      <c r="N32" s="35">
        <f>H32*3.04%</f>
        <v>1672</v>
      </c>
      <c r="O32" s="35">
        <f>H32*7.09%</f>
        <v>3899.5</v>
      </c>
      <c r="P32" s="35">
        <f t="shared" si="2"/>
        <v>11687.5</v>
      </c>
      <c r="Q32" s="35">
        <v>18796</v>
      </c>
      <c r="R32" s="35">
        <f t="shared" si="3"/>
        <v>24606.18</v>
      </c>
      <c r="S32" s="35">
        <f t="shared" si="4"/>
        <v>8437</v>
      </c>
      <c r="T32" s="35">
        <f t="shared" si="5"/>
        <v>30393.82</v>
      </c>
    </row>
    <row r="33" spans="1:20" s="13" customFormat="1" ht="24.95" customHeight="1" x14ac:dyDescent="0.3">
      <c r="A33" s="26" t="s">
        <v>136</v>
      </c>
      <c r="B33" s="12"/>
      <c r="C33" s="12"/>
      <c r="D33" s="12"/>
      <c r="E33" s="12"/>
      <c r="F33" s="25"/>
      <c r="G33" s="25"/>
      <c r="H33" s="12"/>
      <c r="I33" s="12"/>
      <c r="J33" s="12"/>
      <c r="K33" s="12"/>
      <c r="L33" s="12"/>
      <c r="M33" s="47"/>
      <c r="N33" s="12"/>
      <c r="O33" s="12"/>
      <c r="P33" s="12"/>
      <c r="Q33" s="12"/>
      <c r="R33" s="12"/>
      <c r="S33" s="12"/>
      <c r="T33" s="12"/>
    </row>
    <row r="34" spans="1:20" s="40" customFormat="1" ht="24.95" customHeight="1" x14ac:dyDescent="0.25">
      <c r="A34" s="79">
        <v>15</v>
      </c>
      <c r="B34" s="31" t="s">
        <v>414</v>
      </c>
      <c r="C34" s="39" t="s">
        <v>428</v>
      </c>
      <c r="D34" s="32" t="s">
        <v>21</v>
      </c>
      <c r="E34" s="33" t="s">
        <v>151</v>
      </c>
      <c r="F34" s="34">
        <v>44835</v>
      </c>
      <c r="G34" s="34">
        <v>44986</v>
      </c>
      <c r="H34" s="35">
        <v>90000</v>
      </c>
      <c r="I34" s="35">
        <v>9753.1200000000008</v>
      </c>
      <c r="J34" s="35">
        <v>0</v>
      </c>
      <c r="K34" s="35">
        <v>2583</v>
      </c>
      <c r="L34" s="35">
        <v>6390</v>
      </c>
      <c r="M34" s="41">
        <v>748.08</v>
      </c>
      <c r="N34" s="35">
        <v>2736</v>
      </c>
      <c r="O34" s="35">
        <v>6381</v>
      </c>
      <c r="P34" s="35">
        <f t="shared" ref="P34" si="15">K34+L34+M34+N34+O34</f>
        <v>18838.080000000002</v>
      </c>
      <c r="Q34" s="35">
        <f>J34</f>
        <v>0</v>
      </c>
      <c r="R34" s="35">
        <f t="shared" ref="R34" si="16">I34+K34+N34+Q34</f>
        <v>15072.12</v>
      </c>
      <c r="S34" s="35">
        <f t="shared" ref="S34" si="17">L34+M34+O34</f>
        <v>13519.08</v>
      </c>
      <c r="T34" s="35">
        <f t="shared" ref="T34" si="18">H34-R34</f>
        <v>74927.88</v>
      </c>
    </row>
    <row r="35" spans="1:20" s="18" customFormat="1" ht="24.95" customHeight="1" x14ac:dyDescent="0.25">
      <c r="A35" s="19">
        <v>16</v>
      </c>
      <c r="B35" s="14" t="s">
        <v>132</v>
      </c>
      <c r="C35" s="10" t="s">
        <v>135</v>
      </c>
      <c r="D35" s="11" t="s">
        <v>21</v>
      </c>
      <c r="E35" s="20" t="s">
        <v>152</v>
      </c>
      <c r="F35" s="15">
        <v>44805</v>
      </c>
      <c r="G35" s="15">
        <v>44986</v>
      </c>
      <c r="H35" s="16">
        <v>80000</v>
      </c>
      <c r="I35" s="16">
        <v>7400.87</v>
      </c>
      <c r="J35" s="16">
        <v>0</v>
      </c>
      <c r="K35" s="16">
        <v>2296</v>
      </c>
      <c r="L35" s="16">
        <v>5680</v>
      </c>
      <c r="M35" s="17">
        <v>748.08</v>
      </c>
      <c r="N35" s="16">
        <v>2432</v>
      </c>
      <c r="O35" s="16">
        <v>5672</v>
      </c>
      <c r="P35" s="16">
        <f>K35+L35+M35+N35+O35</f>
        <v>16828.080000000002</v>
      </c>
      <c r="Q35" s="16">
        <f>J35</f>
        <v>0</v>
      </c>
      <c r="R35" s="16">
        <f>I35+K35+N35+Q35</f>
        <v>12128.87</v>
      </c>
      <c r="S35" s="16">
        <f>L35+M35+O35</f>
        <v>12100.08</v>
      </c>
      <c r="T35" s="16">
        <f>H35-R35</f>
        <v>67871.13</v>
      </c>
    </row>
    <row r="36" spans="1:20" s="13" customFormat="1" ht="24.95" customHeight="1" x14ac:dyDescent="0.3">
      <c r="A36" s="26" t="s">
        <v>106</v>
      </c>
      <c r="B36" s="12"/>
      <c r="C36" s="12"/>
      <c r="D36" s="12"/>
      <c r="E36" s="12"/>
      <c r="F36" s="25"/>
      <c r="G36" s="25"/>
      <c r="H36" s="12"/>
      <c r="I36" s="12"/>
      <c r="J36" s="12"/>
      <c r="K36" s="12"/>
      <c r="L36" s="12"/>
      <c r="M36" s="47"/>
      <c r="N36" s="12"/>
      <c r="O36" s="12"/>
      <c r="P36" s="12"/>
      <c r="Q36" s="12"/>
      <c r="R36" s="12"/>
      <c r="S36" s="12"/>
      <c r="T36" s="12"/>
    </row>
    <row r="37" spans="1:20" s="13" customFormat="1" ht="24.95" customHeight="1" x14ac:dyDescent="0.25">
      <c r="A37" s="11">
        <v>17</v>
      </c>
      <c r="B37" s="31" t="s">
        <v>271</v>
      </c>
      <c r="C37" s="39" t="s">
        <v>269</v>
      </c>
      <c r="D37" s="32" t="s">
        <v>21</v>
      </c>
      <c r="E37" s="33" t="s">
        <v>152</v>
      </c>
      <c r="F37" s="34">
        <v>44796</v>
      </c>
      <c r="G37" s="34">
        <v>44980</v>
      </c>
      <c r="H37" s="35">
        <v>140000</v>
      </c>
      <c r="I37" s="35">
        <v>21514.37</v>
      </c>
      <c r="J37" s="35">
        <v>0</v>
      </c>
      <c r="K37" s="35">
        <v>4018</v>
      </c>
      <c r="L37" s="35">
        <v>9940</v>
      </c>
      <c r="M37" s="17">
        <v>748.08</v>
      </c>
      <c r="N37" s="35">
        <v>4256</v>
      </c>
      <c r="O37" s="35">
        <v>9926</v>
      </c>
      <c r="P37" s="35">
        <f t="shared" ref="P37:P51" si="19">K37+L37+M37+N37+O37</f>
        <v>28888.080000000002</v>
      </c>
      <c r="Q37" s="35">
        <f>J37</f>
        <v>0</v>
      </c>
      <c r="R37" s="35">
        <f t="shared" ref="R37:R51" si="20">I37+K37+N37+Q37</f>
        <v>29788.37</v>
      </c>
      <c r="S37" s="35">
        <f t="shared" ref="S37:S51" si="21">L37+M37+O37</f>
        <v>20614.080000000002</v>
      </c>
      <c r="T37" s="35">
        <f t="shared" ref="T37:T51" si="22">H37-R37</f>
        <v>110211.63</v>
      </c>
    </row>
    <row r="38" spans="1:20" s="18" customFormat="1" ht="24.95" customHeight="1" x14ac:dyDescent="0.25">
      <c r="A38" s="11">
        <v>18</v>
      </c>
      <c r="B38" s="14" t="s">
        <v>85</v>
      </c>
      <c r="C38" s="10" t="s">
        <v>429</v>
      </c>
      <c r="D38" s="11" t="s">
        <v>21</v>
      </c>
      <c r="E38" s="20" t="s">
        <v>152</v>
      </c>
      <c r="F38" s="34">
        <v>44881</v>
      </c>
      <c r="G38" s="34">
        <v>45062</v>
      </c>
      <c r="H38" s="16">
        <v>90000</v>
      </c>
      <c r="I38" s="16">
        <v>9753.1200000000008</v>
      </c>
      <c r="J38" s="16">
        <v>0</v>
      </c>
      <c r="K38" s="16">
        <v>2583</v>
      </c>
      <c r="L38" s="16">
        <v>6390</v>
      </c>
      <c r="M38" s="17">
        <v>748.08</v>
      </c>
      <c r="N38" s="16">
        <v>2736</v>
      </c>
      <c r="O38" s="16">
        <v>6381</v>
      </c>
      <c r="P38" s="16">
        <f t="shared" si="19"/>
        <v>18838.080000000002</v>
      </c>
      <c r="Q38" s="16">
        <f>J38</f>
        <v>0</v>
      </c>
      <c r="R38" s="16">
        <f t="shared" si="20"/>
        <v>15072.12</v>
      </c>
      <c r="S38" s="16">
        <f t="shared" si="21"/>
        <v>13519.08</v>
      </c>
      <c r="T38" s="16">
        <f t="shared" si="22"/>
        <v>74927.88</v>
      </c>
    </row>
    <row r="39" spans="1:20" s="18" customFormat="1" ht="24.95" customHeight="1" x14ac:dyDescent="0.25">
      <c r="A39" s="11">
        <v>19</v>
      </c>
      <c r="B39" s="14" t="s">
        <v>86</v>
      </c>
      <c r="C39" s="10" t="s">
        <v>429</v>
      </c>
      <c r="D39" s="11" t="s">
        <v>21</v>
      </c>
      <c r="E39" s="20" t="s">
        <v>152</v>
      </c>
      <c r="F39" s="34">
        <v>44881</v>
      </c>
      <c r="G39" s="34">
        <v>45062</v>
      </c>
      <c r="H39" s="16">
        <v>50000</v>
      </c>
      <c r="I39" s="16">
        <v>1854</v>
      </c>
      <c r="J39" s="16">
        <v>0</v>
      </c>
      <c r="K39" s="16">
        <v>1435</v>
      </c>
      <c r="L39" s="16">
        <v>3550</v>
      </c>
      <c r="M39" s="52">
        <f t="shared" ref="M39:M40" si="23">H39*1.15%</f>
        <v>575</v>
      </c>
      <c r="N39" s="16">
        <v>1520</v>
      </c>
      <c r="O39" s="16">
        <f t="shared" ref="O39:O40" si="24">H39*7.09%</f>
        <v>3545</v>
      </c>
      <c r="P39" s="16">
        <f t="shared" si="19"/>
        <v>10625</v>
      </c>
      <c r="Q39" s="16">
        <f>J39</f>
        <v>0</v>
      </c>
      <c r="R39" s="16">
        <f t="shared" si="20"/>
        <v>4809</v>
      </c>
      <c r="S39" s="16">
        <f t="shared" si="21"/>
        <v>7670</v>
      </c>
      <c r="T39" s="16">
        <f t="shared" si="22"/>
        <v>45191</v>
      </c>
    </row>
    <row r="40" spans="1:20" s="18" customFormat="1" ht="24.95" customHeight="1" x14ac:dyDescent="0.25">
      <c r="A40" s="11">
        <v>20</v>
      </c>
      <c r="B40" s="14" t="s">
        <v>124</v>
      </c>
      <c r="C40" s="10" t="s">
        <v>39</v>
      </c>
      <c r="D40" s="11" t="s">
        <v>21</v>
      </c>
      <c r="E40" s="20" t="s">
        <v>152</v>
      </c>
      <c r="F40" s="34">
        <v>44774</v>
      </c>
      <c r="G40" s="34">
        <v>44958</v>
      </c>
      <c r="H40" s="16">
        <v>50000</v>
      </c>
      <c r="I40" s="16">
        <v>1854</v>
      </c>
      <c r="J40" s="16">
        <v>0</v>
      </c>
      <c r="K40" s="16">
        <v>1435</v>
      </c>
      <c r="L40" s="16">
        <v>3550</v>
      </c>
      <c r="M40" s="52">
        <f t="shared" si="23"/>
        <v>575</v>
      </c>
      <c r="N40" s="16">
        <v>1520</v>
      </c>
      <c r="O40" s="16">
        <f t="shared" si="24"/>
        <v>3545</v>
      </c>
      <c r="P40" s="16">
        <f t="shared" si="19"/>
        <v>10625</v>
      </c>
      <c r="Q40" s="16">
        <f>J40</f>
        <v>0</v>
      </c>
      <c r="R40" s="16">
        <f t="shared" si="20"/>
        <v>4809</v>
      </c>
      <c r="S40" s="16">
        <f t="shared" si="21"/>
        <v>7670</v>
      </c>
      <c r="T40" s="16">
        <f t="shared" si="22"/>
        <v>45191</v>
      </c>
    </row>
    <row r="41" spans="1:20" s="18" customFormat="1" ht="24.95" customHeight="1" x14ac:dyDescent="0.25">
      <c r="A41" s="11">
        <v>21</v>
      </c>
      <c r="B41" s="31" t="s">
        <v>262</v>
      </c>
      <c r="C41" s="10" t="s">
        <v>429</v>
      </c>
      <c r="D41" s="32" t="s">
        <v>21</v>
      </c>
      <c r="E41" s="33" t="s">
        <v>152</v>
      </c>
      <c r="F41" s="34">
        <v>44805</v>
      </c>
      <c r="G41" s="34">
        <v>44986</v>
      </c>
      <c r="H41" s="35">
        <v>70000</v>
      </c>
      <c r="I41" s="35">
        <v>5065.99</v>
      </c>
      <c r="J41" s="35">
        <v>0</v>
      </c>
      <c r="K41" s="35">
        <f t="shared" ref="K41:K51" si="25">H41*2.87%</f>
        <v>2009</v>
      </c>
      <c r="L41" s="35">
        <f t="shared" ref="L41:L51" si="26">H41*7.1%</f>
        <v>4970</v>
      </c>
      <c r="M41" s="16">
        <v>748.08</v>
      </c>
      <c r="N41" s="35">
        <f t="shared" ref="N41:N51" si="27">H41*3.04%</f>
        <v>2128</v>
      </c>
      <c r="O41" s="35">
        <f t="shared" ref="O41:O51" si="28">H41*7.09%</f>
        <v>4963</v>
      </c>
      <c r="P41" s="35">
        <f t="shared" si="19"/>
        <v>14818.08</v>
      </c>
      <c r="Q41" s="35">
        <v>6558.45</v>
      </c>
      <c r="R41" s="35">
        <f t="shared" si="20"/>
        <v>15761.44</v>
      </c>
      <c r="S41" s="35">
        <f t="shared" si="21"/>
        <v>10681.08</v>
      </c>
      <c r="T41" s="35">
        <f t="shared" si="22"/>
        <v>54238.559999999998</v>
      </c>
    </row>
    <row r="42" spans="1:20" s="18" customFormat="1" ht="24.95" customHeight="1" x14ac:dyDescent="0.25">
      <c r="A42" s="11">
        <v>22</v>
      </c>
      <c r="B42" s="31" t="s">
        <v>289</v>
      </c>
      <c r="C42" s="10" t="s">
        <v>429</v>
      </c>
      <c r="D42" s="32" t="s">
        <v>21</v>
      </c>
      <c r="E42" s="33" t="s">
        <v>152</v>
      </c>
      <c r="F42" s="34">
        <v>44835</v>
      </c>
      <c r="G42" s="34">
        <v>45017</v>
      </c>
      <c r="H42" s="35">
        <v>55000</v>
      </c>
      <c r="I42" s="35">
        <v>2559.6799999999998</v>
      </c>
      <c r="J42" s="35">
        <v>0</v>
      </c>
      <c r="K42" s="35">
        <f t="shared" si="25"/>
        <v>1578.5</v>
      </c>
      <c r="L42" s="35">
        <f t="shared" si="26"/>
        <v>3905</v>
      </c>
      <c r="M42" s="35">
        <f>H42*1.15%</f>
        <v>632.5</v>
      </c>
      <c r="N42" s="35">
        <f t="shared" si="27"/>
        <v>1672</v>
      </c>
      <c r="O42" s="35">
        <f t="shared" si="28"/>
        <v>3899.5</v>
      </c>
      <c r="P42" s="35">
        <f t="shared" si="19"/>
        <v>11687.5</v>
      </c>
      <c r="Q42" s="35">
        <f t="shared" ref="Q42:Q51" si="29">J42</f>
        <v>0</v>
      </c>
      <c r="R42" s="35">
        <f t="shared" si="20"/>
        <v>5810.18</v>
      </c>
      <c r="S42" s="35">
        <f t="shared" si="21"/>
        <v>8437</v>
      </c>
      <c r="T42" s="35">
        <f t="shared" si="22"/>
        <v>49189.82</v>
      </c>
    </row>
    <row r="43" spans="1:20" s="18" customFormat="1" ht="24.95" customHeight="1" x14ac:dyDescent="0.25">
      <c r="A43" s="11">
        <v>23</v>
      </c>
      <c r="B43" s="31" t="s">
        <v>330</v>
      </c>
      <c r="C43" s="10" t="s">
        <v>429</v>
      </c>
      <c r="D43" s="32" t="s">
        <v>21</v>
      </c>
      <c r="E43" s="33" t="s">
        <v>152</v>
      </c>
      <c r="F43" s="34">
        <v>44743</v>
      </c>
      <c r="G43" s="34">
        <v>44927</v>
      </c>
      <c r="H43" s="35">
        <v>65000</v>
      </c>
      <c r="I43" s="35">
        <v>4427.58</v>
      </c>
      <c r="J43" s="35">
        <v>0</v>
      </c>
      <c r="K43" s="35">
        <f t="shared" si="25"/>
        <v>1865.5</v>
      </c>
      <c r="L43" s="35">
        <f t="shared" si="26"/>
        <v>4615</v>
      </c>
      <c r="M43" s="35">
        <f>H43*1.15%</f>
        <v>747.5</v>
      </c>
      <c r="N43" s="35">
        <f t="shared" si="27"/>
        <v>1976</v>
      </c>
      <c r="O43" s="35">
        <f t="shared" si="28"/>
        <v>4608.5</v>
      </c>
      <c r="P43" s="35">
        <f t="shared" si="19"/>
        <v>13812.5</v>
      </c>
      <c r="Q43" s="35">
        <v>3938.34</v>
      </c>
      <c r="R43" s="35">
        <f t="shared" si="20"/>
        <v>12207.42</v>
      </c>
      <c r="S43" s="35">
        <f t="shared" si="21"/>
        <v>9971</v>
      </c>
      <c r="T43" s="35">
        <f t="shared" si="22"/>
        <v>52792.58</v>
      </c>
    </row>
    <row r="44" spans="1:20" s="18" customFormat="1" ht="24.95" customHeight="1" x14ac:dyDescent="0.25">
      <c r="A44" s="11">
        <v>24</v>
      </c>
      <c r="B44" s="31" t="s">
        <v>336</v>
      </c>
      <c r="C44" s="10" t="s">
        <v>429</v>
      </c>
      <c r="D44" s="32" t="s">
        <v>21</v>
      </c>
      <c r="E44" s="33" t="s">
        <v>152</v>
      </c>
      <c r="F44" s="34">
        <v>44743</v>
      </c>
      <c r="G44" s="34">
        <v>44927</v>
      </c>
      <c r="H44" s="35">
        <v>65000</v>
      </c>
      <c r="I44" s="35">
        <v>4427.58</v>
      </c>
      <c r="J44" s="35">
        <v>0</v>
      </c>
      <c r="K44" s="35">
        <f t="shared" si="25"/>
        <v>1865.5</v>
      </c>
      <c r="L44" s="35">
        <f t="shared" si="26"/>
        <v>4615</v>
      </c>
      <c r="M44" s="35">
        <f>H44*1.15%</f>
        <v>747.5</v>
      </c>
      <c r="N44" s="35">
        <f t="shared" si="27"/>
        <v>1976</v>
      </c>
      <c r="O44" s="35">
        <f t="shared" si="28"/>
        <v>4608.5</v>
      </c>
      <c r="P44" s="35">
        <f t="shared" si="19"/>
        <v>13812.5</v>
      </c>
      <c r="Q44" s="35">
        <f t="shared" si="29"/>
        <v>0</v>
      </c>
      <c r="R44" s="35">
        <f t="shared" si="20"/>
        <v>8269.08</v>
      </c>
      <c r="S44" s="35">
        <f t="shared" si="21"/>
        <v>9971</v>
      </c>
      <c r="T44" s="35">
        <f t="shared" si="22"/>
        <v>56730.92</v>
      </c>
    </row>
    <row r="45" spans="1:20" s="36" customFormat="1" ht="24.95" customHeight="1" x14ac:dyDescent="0.25">
      <c r="A45" s="11">
        <v>25</v>
      </c>
      <c r="B45" s="66" t="s">
        <v>191</v>
      </c>
      <c r="C45" s="10" t="s">
        <v>429</v>
      </c>
      <c r="D45" s="38" t="s">
        <v>21</v>
      </c>
      <c r="E45" s="38" t="s">
        <v>151</v>
      </c>
      <c r="F45" s="67">
        <v>44805</v>
      </c>
      <c r="G45" s="67">
        <v>44986</v>
      </c>
      <c r="H45" s="68">
        <v>55000</v>
      </c>
      <c r="I45" s="68">
        <v>2559.6799999999998</v>
      </c>
      <c r="J45" s="68">
        <v>0</v>
      </c>
      <c r="K45" s="68">
        <f t="shared" si="25"/>
        <v>1578.5</v>
      </c>
      <c r="L45" s="68">
        <f t="shared" si="26"/>
        <v>3905</v>
      </c>
      <c r="M45" s="68">
        <f>H45*1.15%</f>
        <v>632.5</v>
      </c>
      <c r="N45" s="68">
        <f t="shared" si="27"/>
        <v>1672</v>
      </c>
      <c r="O45" s="68">
        <f t="shared" si="28"/>
        <v>3899.5</v>
      </c>
      <c r="P45" s="68">
        <f t="shared" ref="P45" si="30">K45+L45+M45+N45+O45</f>
        <v>11687.5</v>
      </c>
      <c r="Q45" s="68">
        <f t="shared" si="29"/>
        <v>0</v>
      </c>
      <c r="R45" s="68">
        <f t="shared" ref="R45" si="31">I45+K45+N45+Q45</f>
        <v>5810.18</v>
      </c>
      <c r="S45" s="68">
        <f t="shared" ref="S45" si="32">L45+M45+O45</f>
        <v>8437</v>
      </c>
      <c r="T45" s="68">
        <f t="shared" ref="T45" si="33">H45-R45</f>
        <v>49189.82</v>
      </c>
    </row>
    <row r="46" spans="1:20" s="36" customFormat="1" ht="24.95" customHeight="1" x14ac:dyDescent="0.25">
      <c r="A46" s="11">
        <v>26</v>
      </c>
      <c r="B46" s="66" t="s">
        <v>358</v>
      </c>
      <c r="C46" s="10" t="s">
        <v>429</v>
      </c>
      <c r="D46" s="38" t="s">
        <v>21</v>
      </c>
      <c r="E46" s="33" t="s">
        <v>152</v>
      </c>
      <c r="F46" s="67">
        <v>44743</v>
      </c>
      <c r="G46" s="67">
        <v>44927</v>
      </c>
      <c r="H46" s="68">
        <v>55000</v>
      </c>
      <c r="I46" s="68">
        <v>2559.6799999999998</v>
      </c>
      <c r="J46" s="68">
        <v>0</v>
      </c>
      <c r="K46" s="68">
        <f t="shared" si="25"/>
        <v>1578.5</v>
      </c>
      <c r="L46" s="68">
        <f t="shared" si="26"/>
        <v>3905</v>
      </c>
      <c r="M46" s="68">
        <f>H46*1.15%</f>
        <v>632.5</v>
      </c>
      <c r="N46" s="68">
        <f t="shared" si="27"/>
        <v>1672</v>
      </c>
      <c r="O46" s="68">
        <f t="shared" si="28"/>
        <v>3899.5</v>
      </c>
      <c r="P46" s="68">
        <f t="shared" ref="P46:P48" si="34">K46+L46+M46+N46+O46</f>
        <v>11687.5</v>
      </c>
      <c r="Q46" s="68">
        <f t="shared" si="29"/>
        <v>0</v>
      </c>
      <c r="R46" s="68">
        <f t="shared" ref="R46:R48" si="35">I46+K46+N46+Q46</f>
        <v>5810.18</v>
      </c>
      <c r="S46" s="68">
        <f t="shared" ref="S46:S48" si="36">L46+M46+O46</f>
        <v>8437</v>
      </c>
      <c r="T46" s="68">
        <f t="shared" ref="T46:T48" si="37">H46-R46</f>
        <v>49189.82</v>
      </c>
    </row>
    <row r="47" spans="1:20" s="36" customFormat="1" ht="24.95" customHeight="1" x14ac:dyDescent="0.25">
      <c r="A47" s="11">
        <v>27</v>
      </c>
      <c r="B47" s="66" t="s">
        <v>406</v>
      </c>
      <c r="C47" s="37" t="s">
        <v>430</v>
      </c>
      <c r="D47" s="38" t="s">
        <v>21</v>
      </c>
      <c r="E47" s="38" t="s">
        <v>151</v>
      </c>
      <c r="F47" s="67">
        <v>44840</v>
      </c>
      <c r="G47" s="67">
        <v>45022</v>
      </c>
      <c r="H47" s="35">
        <v>60000</v>
      </c>
      <c r="I47" s="35">
        <v>3486.68</v>
      </c>
      <c r="J47" s="35">
        <v>0</v>
      </c>
      <c r="K47" s="35">
        <f t="shared" si="25"/>
        <v>1722</v>
      </c>
      <c r="L47" s="35">
        <f t="shared" si="26"/>
        <v>4260</v>
      </c>
      <c r="M47" s="60">
        <f t="shared" ref="M47" si="38">H47*1.15%</f>
        <v>690</v>
      </c>
      <c r="N47" s="35">
        <f t="shared" si="27"/>
        <v>1824</v>
      </c>
      <c r="O47" s="35">
        <f t="shared" si="28"/>
        <v>4254</v>
      </c>
      <c r="P47" s="35">
        <f t="shared" si="34"/>
        <v>12750</v>
      </c>
      <c r="Q47" s="35">
        <f t="shared" si="29"/>
        <v>0</v>
      </c>
      <c r="R47" s="35">
        <f t="shared" si="35"/>
        <v>7032.68</v>
      </c>
      <c r="S47" s="35">
        <f t="shared" si="36"/>
        <v>9204</v>
      </c>
      <c r="T47" s="35">
        <f t="shared" si="37"/>
        <v>52967.32</v>
      </c>
    </row>
    <row r="48" spans="1:20" s="36" customFormat="1" ht="24.95" customHeight="1" x14ac:dyDescent="0.25">
      <c r="A48" s="32">
        <v>28</v>
      </c>
      <c r="B48" s="31" t="s">
        <v>470</v>
      </c>
      <c r="C48" s="39" t="s">
        <v>429</v>
      </c>
      <c r="D48" s="32" t="s">
        <v>21</v>
      </c>
      <c r="E48" s="33" t="s">
        <v>152</v>
      </c>
      <c r="F48" s="67">
        <v>44835</v>
      </c>
      <c r="G48" s="67">
        <v>45017</v>
      </c>
      <c r="H48" s="35">
        <v>75000</v>
      </c>
      <c r="I48" s="35">
        <v>6309.38</v>
      </c>
      <c r="J48" s="35">
        <v>0</v>
      </c>
      <c r="K48" s="35">
        <f t="shared" ref="K48" si="39">H48*2.87%</f>
        <v>2152.5</v>
      </c>
      <c r="L48" s="35">
        <f t="shared" ref="L48" si="40">H48*7.1%</f>
        <v>5325</v>
      </c>
      <c r="M48" s="35">
        <v>748.08</v>
      </c>
      <c r="N48" s="35">
        <f t="shared" ref="N48" si="41">H48*3.04%</f>
        <v>2280</v>
      </c>
      <c r="O48" s="35">
        <f t="shared" ref="O48" si="42">H48*7.09%</f>
        <v>5317.5</v>
      </c>
      <c r="P48" s="35">
        <f t="shared" si="34"/>
        <v>15823.08</v>
      </c>
      <c r="Q48" s="35">
        <f t="shared" ref="Q48" si="43">J48</f>
        <v>0</v>
      </c>
      <c r="R48" s="35">
        <f t="shared" si="35"/>
        <v>10741.88</v>
      </c>
      <c r="S48" s="35">
        <f t="shared" si="36"/>
        <v>11390.58</v>
      </c>
      <c r="T48" s="35">
        <f t="shared" si="37"/>
        <v>64258.12</v>
      </c>
    </row>
    <row r="49" spans="1:20" s="36" customFormat="1" ht="24.95" customHeight="1" x14ac:dyDescent="0.25">
      <c r="A49" s="32">
        <v>29</v>
      </c>
      <c r="B49" s="31" t="s">
        <v>471</v>
      </c>
      <c r="C49" s="39" t="s">
        <v>429</v>
      </c>
      <c r="D49" s="32" t="s">
        <v>21</v>
      </c>
      <c r="E49" s="33" t="s">
        <v>152</v>
      </c>
      <c r="F49" s="67">
        <v>44866</v>
      </c>
      <c r="G49" s="67">
        <v>45047</v>
      </c>
      <c r="H49" s="35">
        <v>90000</v>
      </c>
      <c r="I49" s="35">
        <v>9753.1200000000008</v>
      </c>
      <c r="J49" s="35">
        <v>0</v>
      </c>
      <c r="K49" s="35">
        <v>2583</v>
      </c>
      <c r="L49" s="35">
        <v>6390</v>
      </c>
      <c r="M49" s="41">
        <v>748.08</v>
      </c>
      <c r="N49" s="35">
        <v>2736</v>
      </c>
      <c r="O49" s="35">
        <v>6381</v>
      </c>
      <c r="P49" s="35">
        <f t="shared" ref="P49" si="44">K49+L49+M49+N49+O49</f>
        <v>18838.080000000002</v>
      </c>
      <c r="Q49" s="35">
        <f>J49</f>
        <v>0</v>
      </c>
      <c r="R49" s="35">
        <f t="shared" ref="R49" si="45">I49+K49+N49+Q49</f>
        <v>15072.12</v>
      </c>
      <c r="S49" s="35">
        <f t="shared" ref="S49" si="46">L49+M49+O49</f>
        <v>13519.08</v>
      </c>
      <c r="T49" s="35">
        <f t="shared" ref="T49" si="47">H49-R49</f>
        <v>74927.88</v>
      </c>
    </row>
    <row r="50" spans="1:20" s="36" customFormat="1" ht="24.95" customHeight="1" x14ac:dyDescent="0.25">
      <c r="A50" s="32">
        <v>30</v>
      </c>
      <c r="B50" s="31" t="s">
        <v>472</v>
      </c>
      <c r="C50" s="39" t="s">
        <v>429</v>
      </c>
      <c r="D50" s="38" t="s">
        <v>21</v>
      </c>
      <c r="E50" s="38" t="s">
        <v>151</v>
      </c>
      <c r="F50" s="67">
        <v>44851</v>
      </c>
      <c r="G50" s="67">
        <v>45033</v>
      </c>
      <c r="H50" s="68">
        <v>55000</v>
      </c>
      <c r="I50" s="68">
        <v>2559.6799999999998</v>
      </c>
      <c r="J50" s="68">
        <v>0</v>
      </c>
      <c r="K50" s="68">
        <f t="shared" ref="K50" si="48">H50*2.87%</f>
        <v>1578.5</v>
      </c>
      <c r="L50" s="68">
        <f t="shared" ref="L50" si="49">H50*7.1%</f>
        <v>3905</v>
      </c>
      <c r="M50" s="68">
        <f>H50*1.15%</f>
        <v>632.5</v>
      </c>
      <c r="N50" s="68">
        <f t="shared" ref="N50" si="50">H50*3.04%</f>
        <v>1672</v>
      </c>
      <c r="O50" s="68">
        <f t="shared" ref="O50" si="51">H50*7.09%</f>
        <v>3899.5</v>
      </c>
      <c r="P50" s="68">
        <f t="shared" ref="P50" si="52">K50+L50+M50+N50+O50</f>
        <v>11687.5</v>
      </c>
      <c r="Q50" s="68">
        <f t="shared" ref="Q50" si="53">J50</f>
        <v>0</v>
      </c>
      <c r="R50" s="68">
        <f t="shared" ref="R50" si="54">I50+K50+N50+Q50</f>
        <v>5810.18</v>
      </c>
      <c r="S50" s="68">
        <f t="shared" ref="S50" si="55">L50+M50+O50</f>
        <v>8437</v>
      </c>
      <c r="T50" s="68">
        <f t="shared" ref="T50" si="56">H50-R50</f>
        <v>49189.82</v>
      </c>
    </row>
    <row r="51" spans="1:20" s="18" customFormat="1" ht="24.95" customHeight="1" x14ac:dyDescent="0.25">
      <c r="A51" s="11">
        <v>31</v>
      </c>
      <c r="B51" s="31" t="s">
        <v>305</v>
      </c>
      <c r="C51" s="10" t="s">
        <v>429</v>
      </c>
      <c r="D51" s="32" t="s">
        <v>21</v>
      </c>
      <c r="E51" s="33" t="s">
        <v>152</v>
      </c>
      <c r="F51" s="34">
        <v>44868</v>
      </c>
      <c r="G51" s="34">
        <v>45049</v>
      </c>
      <c r="H51" s="35">
        <v>75000</v>
      </c>
      <c r="I51" s="35">
        <v>6309.38</v>
      </c>
      <c r="J51" s="35">
        <v>0</v>
      </c>
      <c r="K51" s="35">
        <f t="shared" si="25"/>
        <v>2152.5</v>
      </c>
      <c r="L51" s="35">
        <f t="shared" si="26"/>
        <v>5325</v>
      </c>
      <c r="M51" s="35">
        <v>748.08</v>
      </c>
      <c r="N51" s="35">
        <f t="shared" si="27"/>
        <v>2280</v>
      </c>
      <c r="O51" s="35">
        <f t="shared" si="28"/>
        <v>5317.5</v>
      </c>
      <c r="P51" s="35">
        <f t="shared" si="19"/>
        <v>15823.08</v>
      </c>
      <c r="Q51" s="35">
        <f t="shared" si="29"/>
        <v>0</v>
      </c>
      <c r="R51" s="35">
        <f t="shared" si="20"/>
        <v>10741.88</v>
      </c>
      <c r="S51" s="35">
        <f t="shared" si="21"/>
        <v>11390.58</v>
      </c>
      <c r="T51" s="35">
        <f t="shared" si="22"/>
        <v>64258.12</v>
      </c>
    </row>
    <row r="52" spans="1:20" s="13" customFormat="1" ht="24.95" customHeight="1" x14ac:dyDescent="0.3">
      <c r="A52" s="62" t="s">
        <v>431</v>
      </c>
      <c r="B52" s="12"/>
      <c r="C52" s="12"/>
      <c r="D52" s="12"/>
      <c r="E52" s="12"/>
      <c r="F52" s="25"/>
      <c r="G52" s="25"/>
      <c r="H52" s="12"/>
      <c r="I52" s="12"/>
      <c r="J52" s="12"/>
      <c r="K52" s="12"/>
      <c r="L52" s="12"/>
      <c r="M52" s="47"/>
      <c r="N52" s="12"/>
      <c r="O52" s="12"/>
      <c r="P52" s="12"/>
      <c r="Q52" s="12"/>
      <c r="R52" s="12"/>
      <c r="S52" s="12"/>
      <c r="T52" s="12"/>
    </row>
    <row r="53" spans="1:20" s="40" customFormat="1" ht="24.95" customHeight="1" x14ac:dyDescent="0.25">
      <c r="A53" s="32">
        <v>32</v>
      </c>
      <c r="B53" s="31" t="s">
        <v>351</v>
      </c>
      <c r="C53" s="48" t="s">
        <v>123</v>
      </c>
      <c r="D53" s="32" t="s">
        <v>21</v>
      </c>
      <c r="E53" s="32" t="s">
        <v>152</v>
      </c>
      <c r="F53" s="34">
        <v>44743</v>
      </c>
      <c r="G53" s="34">
        <v>44927</v>
      </c>
      <c r="H53" s="41">
        <v>170000</v>
      </c>
      <c r="I53" s="41">
        <v>28627.17</v>
      </c>
      <c r="J53" s="41">
        <v>0</v>
      </c>
      <c r="K53" s="41">
        <v>4879</v>
      </c>
      <c r="L53" s="41">
        <v>12070</v>
      </c>
      <c r="M53" s="41">
        <v>748.08</v>
      </c>
      <c r="N53" s="41">
        <v>4943.8</v>
      </c>
      <c r="O53" s="41">
        <v>11530.11</v>
      </c>
      <c r="P53" s="35">
        <f>K53+L53+M53+N53+O53</f>
        <v>34170.99</v>
      </c>
      <c r="Q53" s="35">
        <v>0</v>
      </c>
      <c r="R53" s="35">
        <f>I53+K53+N53+Q53</f>
        <v>38449.97</v>
      </c>
      <c r="S53" s="35">
        <f>L53+M53+O53</f>
        <v>24348.19</v>
      </c>
      <c r="T53" s="35">
        <f>H53-R53</f>
        <v>131550.03</v>
      </c>
    </row>
    <row r="54" spans="1:20" s="36" customFormat="1" ht="24.95" customHeight="1" x14ac:dyDescent="0.25">
      <c r="A54" s="32">
        <v>33</v>
      </c>
      <c r="B54" s="31" t="s">
        <v>229</v>
      </c>
      <c r="C54" s="39" t="s">
        <v>28</v>
      </c>
      <c r="D54" s="32" t="s">
        <v>21</v>
      </c>
      <c r="E54" s="33" t="s">
        <v>152</v>
      </c>
      <c r="F54" s="34">
        <v>44754</v>
      </c>
      <c r="G54" s="34">
        <v>44938</v>
      </c>
      <c r="H54" s="35">
        <v>110000</v>
      </c>
      <c r="I54" s="35">
        <v>14457.62</v>
      </c>
      <c r="J54" s="35">
        <v>0</v>
      </c>
      <c r="K54" s="35">
        <f>H54*2.87%</f>
        <v>3157</v>
      </c>
      <c r="L54" s="35">
        <f>H54*7.1%</f>
        <v>7810</v>
      </c>
      <c r="M54" s="41">
        <v>748.08</v>
      </c>
      <c r="N54" s="35">
        <f>H54*3.04%</f>
        <v>3344</v>
      </c>
      <c r="O54" s="35">
        <f>H54*7.09%</f>
        <v>7799</v>
      </c>
      <c r="P54" s="35">
        <f t="shared" ref="P54:P71" si="57">K54+L54+M54+N54+O54</f>
        <v>22858.080000000002</v>
      </c>
      <c r="Q54" s="35">
        <f t="shared" ref="Q54:Q62" si="58">J54</f>
        <v>0</v>
      </c>
      <c r="R54" s="35">
        <f t="shared" ref="R54:R71" si="59">I54+K54+N54+Q54</f>
        <v>20958.62</v>
      </c>
      <c r="S54" s="35">
        <f t="shared" ref="S54:S71" si="60">L54+M54+O54</f>
        <v>16357.08</v>
      </c>
      <c r="T54" s="35">
        <f t="shared" ref="T54:T71" si="61">H54-R54</f>
        <v>89041.38</v>
      </c>
    </row>
    <row r="55" spans="1:20" s="36" customFormat="1" ht="24.95" customHeight="1" x14ac:dyDescent="0.25">
      <c r="A55" s="32">
        <v>34</v>
      </c>
      <c r="B55" s="31" t="s">
        <v>217</v>
      </c>
      <c r="C55" s="39" t="s">
        <v>178</v>
      </c>
      <c r="D55" s="32" t="s">
        <v>21</v>
      </c>
      <c r="E55" s="32" t="s">
        <v>151</v>
      </c>
      <c r="F55" s="34">
        <v>44835</v>
      </c>
      <c r="G55" s="34">
        <v>45017</v>
      </c>
      <c r="H55" s="35">
        <v>50000</v>
      </c>
      <c r="I55" s="35">
        <v>1854</v>
      </c>
      <c r="J55" s="35">
        <v>0</v>
      </c>
      <c r="K55" s="35">
        <f>H55*2.87%</f>
        <v>1435</v>
      </c>
      <c r="L55" s="35">
        <f>H55*7.1%</f>
        <v>3550</v>
      </c>
      <c r="M55" s="60">
        <f t="shared" ref="M55:M60" si="62">H55*1.15%</f>
        <v>575</v>
      </c>
      <c r="N55" s="35">
        <f>H55*3.04%</f>
        <v>1520</v>
      </c>
      <c r="O55" s="35">
        <f t="shared" ref="O55:O60" si="63">H55*7.09%</f>
        <v>3545</v>
      </c>
      <c r="P55" s="35">
        <f t="shared" si="57"/>
        <v>10625</v>
      </c>
      <c r="Q55" s="35">
        <f t="shared" si="58"/>
        <v>0</v>
      </c>
      <c r="R55" s="35">
        <f t="shared" si="59"/>
        <v>4809</v>
      </c>
      <c r="S55" s="35">
        <f t="shared" si="60"/>
        <v>7670</v>
      </c>
      <c r="T55" s="35">
        <f t="shared" si="61"/>
        <v>45191</v>
      </c>
    </row>
    <row r="56" spans="1:20" s="36" customFormat="1" ht="24.95" customHeight="1" x14ac:dyDescent="0.25">
      <c r="A56" s="32">
        <v>35</v>
      </c>
      <c r="B56" s="31" t="s">
        <v>186</v>
      </c>
      <c r="C56" s="39" t="s">
        <v>178</v>
      </c>
      <c r="D56" s="32" t="s">
        <v>21</v>
      </c>
      <c r="E56" s="32" t="s">
        <v>152</v>
      </c>
      <c r="F56" s="34">
        <v>44774</v>
      </c>
      <c r="G56" s="34">
        <v>44958</v>
      </c>
      <c r="H56" s="35">
        <v>50000</v>
      </c>
      <c r="I56" s="35">
        <v>1854</v>
      </c>
      <c r="J56" s="35">
        <v>0</v>
      </c>
      <c r="K56" s="35">
        <v>1435</v>
      </c>
      <c r="L56" s="35">
        <v>3550</v>
      </c>
      <c r="M56" s="60">
        <f t="shared" si="62"/>
        <v>575</v>
      </c>
      <c r="N56" s="35">
        <v>1520</v>
      </c>
      <c r="O56" s="35">
        <f t="shared" si="63"/>
        <v>3545</v>
      </c>
      <c r="P56" s="35">
        <f t="shared" si="57"/>
        <v>10625</v>
      </c>
      <c r="Q56" s="35">
        <f t="shared" si="58"/>
        <v>0</v>
      </c>
      <c r="R56" s="35">
        <f t="shared" si="59"/>
        <v>4809</v>
      </c>
      <c r="S56" s="35">
        <f t="shared" si="60"/>
        <v>7670</v>
      </c>
      <c r="T56" s="35">
        <f t="shared" si="61"/>
        <v>45191</v>
      </c>
    </row>
    <row r="57" spans="1:20" s="36" customFormat="1" ht="24.95" customHeight="1" x14ac:dyDescent="0.25">
      <c r="A57" s="32">
        <v>36</v>
      </c>
      <c r="B57" s="31" t="s">
        <v>204</v>
      </c>
      <c r="C57" s="39" t="s">
        <v>432</v>
      </c>
      <c r="D57" s="32" t="s">
        <v>21</v>
      </c>
      <c r="E57" s="32" t="s">
        <v>152</v>
      </c>
      <c r="F57" s="34">
        <v>44835</v>
      </c>
      <c r="G57" s="34">
        <v>45017</v>
      </c>
      <c r="H57" s="35">
        <v>43000</v>
      </c>
      <c r="I57" s="35">
        <v>866.06</v>
      </c>
      <c r="J57" s="35">
        <v>0</v>
      </c>
      <c r="K57" s="35">
        <v>1234.0999999999999</v>
      </c>
      <c r="L57" s="35">
        <v>3053</v>
      </c>
      <c r="M57" s="60">
        <f>H57*1.15%</f>
        <v>494.5</v>
      </c>
      <c r="N57" s="35">
        <v>1307.2</v>
      </c>
      <c r="O57" s="35">
        <f>H57*7.09%</f>
        <v>3048.7</v>
      </c>
      <c r="P57" s="35">
        <f t="shared" si="57"/>
        <v>9137.5</v>
      </c>
      <c r="Q57" s="35">
        <f t="shared" si="58"/>
        <v>0</v>
      </c>
      <c r="R57" s="35">
        <f t="shared" si="59"/>
        <v>3407.36</v>
      </c>
      <c r="S57" s="35">
        <f t="shared" si="60"/>
        <v>6596.2</v>
      </c>
      <c r="T57" s="35">
        <f t="shared" si="61"/>
        <v>39592.639999999999</v>
      </c>
    </row>
    <row r="58" spans="1:20" s="36" customFormat="1" ht="24.95" customHeight="1" x14ac:dyDescent="0.25">
      <c r="A58" s="32">
        <v>37</v>
      </c>
      <c r="B58" s="31" t="s">
        <v>111</v>
      </c>
      <c r="C58" s="39" t="s">
        <v>39</v>
      </c>
      <c r="D58" s="32" t="s">
        <v>21</v>
      </c>
      <c r="E58" s="33" t="s">
        <v>151</v>
      </c>
      <c r="F58" s="34">
        <v>44774</v>
      </c>
      <c r="G58" s="34">
        <v>44958</v>
      </c>
      <c r="H58" s="35">
        <v>50000</v>
      </c>
      <c r="I58" s="35">
        <v>1854</v>
      </c>
      <c r="J58" s="35">
        <v>0</v>
      </c>
      <c r="K58" s="35">
        <v>1435</v>
      </c>
      <c r="L58" s="35">
        <v>3550</v>
      </c>
      <c r="M58" s="35">
        <f>H58*1.15%</f>
        <v>575</v>
      </c>
      <c r="N58" s="35">
        <v>1520</v>
      </c>
      <c r="O58" s="35">
        <f>H58*7.09%</f>
        <v>3545</v>
      </c>
      <c r="P58" s="35">
        <f t="shared" si="57"/>
        <v>10625</v>
      </c>
      <c r="Q58" s="35">
        <f t="shared" si="58"/>
        <v>0</v>
      </c>
      <c r="R58" s="35">
        <f t="shared" si="59"/>
        <v>4809</v>
      </c>
      <c r="S58" s="35">
        <f t="shared" si="60"/>
        <v>7670</v>
      </c>
      <c r="T58" s="35">
        <f t="shared" si="61"/>
        <v>45191</v>
      </c>
    </row>
    <row r="59" spans="1:20" s="36" customFormat="1" ht="24.95" customHeight="1" x14ac:dyDescent="0.25">
      <c r="A59" s="32">
        <v>38</v>
      </c>
      <c r="B59" s="31" t="s">
        <v>184</v>
      </c>
      <c r="C59" s="39" t="s">
        <v>178</v>
      </c>
      <c r="D59" s="32" t="s">
        <v>21</v>
      </c>
      <c r="E59" s="32" t="s">
        <v>152</v>
      </c>
      <c r="F59" s="34">
        <v>44774</v>
      </c>
      <c r="G59" s="34">
        <v>44958</v>
      </c>
      <c r="H59" s="35">
        <v>50000</v>
      </c>
      <c r="I59" s="35">
        <v>1854</v>
      </c>
      <c r="J59" s="35">
        <v>0</v>
      </c>
      <c r="K59" s="35">
        <v>1435</v>
      </c>
      <c r="L59" s="35">
        <v>3550</v>
      </c>
      <c r="M59" s="60">
        <f>H59*1.15%</f>
        <v>575</v>
      </c>
      <c r="N59" s="35">
        <v>1520</v>
      </c>
      <c r="O59" s="35">
        <f>H59*7.09%</f>
        <v>3545</v>
      </c>
      <c r="P59" s="35">
        <f t="shared" si="57"/>
        <v>10625</v>
      </c>
      <c r="Q59" s="35">
        <f t="shared" si="58"/>
        <v>0</v>
      </c>
      <c r="R59" s="35">
        <f t="shared" si="59"/>
        <v>4809</v>
      </c>
      <c r="S59" s="35">
        <f t="shared" si="60"/>
        <v>7670</v>
      </c>
      <c r="T59" s="35">
        <f t="shared" si="61"/>
        <v>45191</v>
      </c>
    </row>
    <row r="60" spans="1:20" s="36" customFormat="1" ht="24.95" customHeight="1" x14ac:dyDescent="0.25">
      <c r="A60" s="32">
        <v>39</v>
      </c>
      <c r="B60" s="31" t="s">
        <v>241</v>
      </c>
      <c r="C60" s="39" t="s">
        <v>178</v>
      </c>
      <c r="D60" s="32" t="s">
        <v>21</v>
      </c>
      <c r="E60" s="32" t="s">
        <v>152</v>
      </c>
      <c r="F60" s="34">
        <v>44586</v>
      </c>
      <c r="G60" s="34">
        <v>44951</v>
      </c>
      <c r="H60" s="35">
        <v>60000</v>
      </c>
      <c r="I60" s="35">
        <v>3486.68</v>
      </c>
      <c r="J60" s="35">
        <v>0</v>
      </c>
      <c r="K60" s="35">
        <f t="shared" ref="K60" si="64">H60*2.87%</f>
        <v>1722</v>
      </c>
      <c r="L60" s="35">
        <f t="shared" ref="L60" si="65">H60*7.1%</f>
        <v>4260</v>
      </c>
      <c r="M60" s="60">
        <f t="shared" si="62"/>
        <v>690</v>
      </c>
      <c r="N60" s="35">
        <f t="shared" ref="N60" si="66">H60*3.04%</f>
        <v>1824</v>
      </c>
      <c r="O60" s="35">
        <f t="shared" si="63"/>
        <v>4254</v>
      </c>
      <c r="P60" s="35">
        <f t="shared" si="57"/>
        <v>12750</v>
      </c>
      <c r="Q60" s="35">
        <f t="shared" si="58"/>
        <v>0</v>
      </c>
      <c r="R60" s="35">
        <f t="shared" si="59"/>
        <v>7032.68</v>
      </c>
      <c r="S60" s="35">
        <f t="shared" si="60"/>
        <v>9204</v>
      </c>
      <c r="T60" s="35">
        <f t="shared" si="61"/>
        <v>52967.32</v>
      </c>
    </row>
    <row r="61" spans="1:20" s="36" customFormat="1" ht="24.95" customHeight="1" x14ac:dyDescent="0.25">
      <c r="A61" s="32">
        <v>40</v>
      </c>
      <c r="B61" s="31" t="s">
        <v>311</v>
      </c>
      <c r="C61" s="39" t="s">
        <v>178</v>
      </c>
      <c r="D61" s="32" t="s">
        <v>21</v>
      </c>
      <c r="E61" s="33" t="s">
        <v>151</v>
      </c>
      <c r="F61" s="34">
        <v>44877</v>
      </c>
      <c r="G61" s="34">
        <v>45058</v>
      </c>
      <c r="H61" s="35">
        <v>55000</v>
      </c>
      <c r="I61" s="35">
        <v>2559.6799999999998</v>
      </c>
      <c r="J61" s="35">
        <v>0</v>
      </c>
      <c r="K61" s="35">
        <f t="shared" ref="K61:K71" si="67">H61*2.87%</f>
        <v>1578.5</v>
      </c>
      <c r="L61" s="35">
        <f t="shared" ref="L61:L71" si="68">H61*7.1%</f>
        <v>3905</v>
      </c>
      <c r="M61" s="60">
        <f t="shared" ref="M61" si="69">H61*1.15%</f>
        <v>632.5</v>
      </c>
      <c r="N61" s="35">
        <f t="shared" ref="N61:N71" si="70">H61*3.04%</f>
        <v>1672</v>
      </c>
      <c r="O61" s="35">
        <f t="shared" ref="O61:O71" si="71">H61*7.09%</f>
        <v>3899.5</v>
      </c>
      <c r="P61" s="35">
        <f t="shared" si="57"/>
        <v>11687.5</v>
      </c>
      <c r="Q61" s="35">
        <f t="shared" si="58"/>
        <v>0</v>
      </c>
      <c r="R61" s="35">
        <f t="shared" si="59"/>
        <v>5810.18</v>
      </c>
      <c r="S61" s="35">
        <f t="shared" si="60"/>
        <v>8437</v>
      </c>
      <c r="T61" s="35">
        <f t="shared" si="61"/>
        <v>49189.82</v>
      </c>
    </row>
    <row r="62" spans="1:20" s="36" customFormat="1" ht="24.95" customHeight="1" x14ac:dyDescent="0.25">
      <c r="A62" s="32">
        <v>41</v>
      </c>
      <c r="B62" s="31" t="s">
        <v>312</v>
      </c>
      <c r="C62" s="39" t="s">
        <v>178</v>
      </c>
      <c r="D62" s="32" t="s">
        <v>21</v>
      </c>
      <c r="E62" s="33" t="s">
        <v>152</v>
      </c>
      <c r="F62" s="34">
        <v>44896</v>
      </c>
      <c r="G62" s="34">
        <v>45078</v>
      </c>
      <c r="H62" s="35">
        <v>55000</v>
      </c>
      <c r="I62" s="35">
        <v>2559.6799999999998</v>
      </c>
      <c r="J62" s="35">
        <v>0</v>
      </c>
      <c r="K62" s="35">
        <f t="shared" si="67"/>
        <v>1578.5</v>
      </c>
      <c r="L62" s="35">
        <f t="shared" si="68"/>
        <v>3905</v>
      </c>
      <c r="M62" s="35">
        <f t="shared" ref="M62" si="72">H62*1.15%</f>
        <v>632.5</v>
      </c>
      <c r="N62" s="35">
        <f t="shared" si="70"/>
        <v>1672</v>
      </c>
      <c r="O62" s="35">
        <f t="shared" si="71"/>
        <v>3899.5</v>
      </c>
      <c r="P62" s="35">
        <f t="shared" si="57"/>
        <v>11687.5</v>
      </c>
      <c r="Q62" s="35">
        <f t="shared" si="58"/>
        <v>0</v>
      </c>
      <c r="R62" s="35">
        <f t="shared" si="59"/>
        <v>5810.18</v>
      </c>
      <c r="S62" s="35">
        <f t="shared" si="60"/>
        <v>8437</v>
      </c>
      <c r="T62" s="35">
        <f t="shared" si="61"/>
        <v>49189.82</v>
      </c>
    </row>
    <row r="63" spans="1:20" s="36" customFormat="1" ht="24.95" customHeight="1" x14ac:dyDescent="0.25">
      <c r="A63" s="32">
        <v>42</v>
      </c>
      <c r="B63" s="31" t="s">
        <v>320</v>
      </c>
      <c r="C63" s="39" t="s">
        <v>178</v>
      </c>
      <c r="D63" s="32" t="s">
        <v>21</v>
      </c>
      <c r="E63" s="33" t="s">
        <v>152</v>
      </c>
      <c r="F63" s="34">
        <v>44866</v>
      </c>
      <c r="G63" s="34">
        <v>45047</v>
      </c>
      <c r="H63" s="35">
        <v>90000</v>
      </c>
      <c r="I63" s="35">
        <v>9753.1200000000008</v>
      </c>
      <c r="J63" s="35">
        <v>0</v>
      </c>
      <c r="K63" s="35">
        <f t="shared" si="67"/>
        <v>2583</v>
      </c>
      <c r="L63" s="35">
        <f t="shared" si="68"/>
        <v>6390</v>
      </c>
      <c r="M63" s="35">
        <v>748.08</v>
      </c>
      <c r="N63" s="35">
        <f t="shared" si="70"/>
        <v>2736</v>
      </c>
      <c r="O63" s="35">
        <f t="shared" si="71"/>
        <v>6381</v>
      </c>
      <c r="P63" s="35">
        <f t="shared" si="57"/>
        <v>18838.080000000002</v>
      </c>
      <c r="Q63" s="35">
        <v>2746</v>
      </c>
      <c r="R63" s="35">
        <f t="shared" si="59"/>
        <v>17818.12</v>
      </c>
      <c r="S63" s="35">
        <f t="shared" si="60"/>
        <v>13519.08</v>
      </c>
      <c r="T63" s="35">
        <f t="shared" si="61"/>
        <v>72181.88</v>
      </c>
    </row>
    <row r="64" spans="1:20" s="36" customFormat="1" ht="24.95" customHeight="1" x14ac:dyDescent="0.25">
      <c r="A64" s="32">
        <v>43</v>
      </c>
      <c r="B64" s="31" t="s">
        <v>324</v>
      </c>
      <c r="C64" s="39" t="s">
        <v>178</v>
      </c>
      <c r="D64" s="32" t="s">
        <v>21</v>
      </c>
      <c r="E64" s="33" t="s">
        <v>152</v>
      </c>
      <c r="F64" s="34">
        <v>44713</v>
      </c>
      <c r="G64" s="34">
        <v>44896</v>
      </c>
      <c r="H64" s="35">
        <v>55000</v>
      </c>
      <c r="I64" s="35">
        <v>2559.6799999999998</v>
      </c>
      <c r="J64" s="35">
        <v>0</v>
      </c>
      <c r="K64" s="35">
        <f t="shared" si="67"/>
        <v>1578.5</v>
      </c>
      <c r="L64" s="35">
        <f t="shared" si="68"/>
        <v>3905</v>
      </c>
      <c r="M64" s="35">
        <f t="shared" ref="M64" si="73">H64*1.15%</f>
        <v>632.5</v>
      </c>
      <c r="N64" s="35">
        <f t="shared" si="70"/>
        <v>1672</v>
      </c>
      <c r="O64" s="35">
        <f t="shared" si="71"/>
        <v>3899.5</v>
      </c>
      <c r="P64" s="35">
        <f t="shared" si="57"/>
        <v>11687.5</v>
      </c>
      <c r="Q64" s="35">
        <f>J64</f>
        <v>0</v>
      </c>
      <c r="R64" s="35">
        <f t="shared" si="59"/>
        <v>5810.18</v>
      </c>
      <c r="S64" s="35">
        <f t="shared" si="60"/>
        <v>8437</v>
      </c>
      <c r="T64" s="35">
        <f t="shared" si="61"/>
        <v>49189.82</v>
      </c>
    </row>
    <row r="65" spans="1:20" s="36" customFormat="1" ht="24.95" customHeight="1" x14ac:dyDescent="0.25">
      <c r="A65" s="32">
        <v>44</v>
      </c>
      <c r="B65" s="31" t="s">
        <v>334</v>
      </c>
      <c r="C65" s="39" t="s">
        <v>178</v>
      </c>
      <c r="D65" s="32" t="s">
        <v>21</v>
      </c>
      <c r="E65" s="33" t="s">
        <v>152</v>
      </c>
      <c r="F65" s="34">
        <v>44896</v>
      </c>
      <c r="G65" s="34">
        <v>45078</v>
      </c>
      <c r="H65" s="35">
        <v>55000</v>
      </c>
      <c r="I65" s="35">
        <v>2559.6799999999998</v>
      </c>
      <c r="J65" s="35">
        <v>0</v>
      </c>
      <c r="K65" s="35">
        <f t="shared" ref="K65" si="74">H65*2.87%</f>
        <v>1578.5</v>
      </c>
      <c r="L65" s="35">
        <f t="shared" ref="L65" si="75">H65*7.1%</f>
        <v>3905</v>
      </c>
      <c r="M65" s="35">
        <f t="shared" ref="M65" si="76">H65*1.15%</f>
        <v>632.5</v>
      </c>
      <c r="N65" s="35">
        <f t="shared" ref="N65" si="77">H65*3.04%</f>
        <v>1672</v>
      </c>
      <c r="O65" s="35">
        <f t="shared" ref="O65" si="78">H65*7.09%</f>
        <v>3899.5</v>
      </c>
      <c r="P65" s="35">
        <f t="shared" si="57"/>
        <v>11687.5</v>
      </c>
      <c r="Q65" s="35">
        <f>J65</f>
        <v>0</v>
      </c>
      <c r="R65" s="35">
        <f t="shared" si="59"/>
        <v>5810.18</v>
      </c>
      <c r="S65" s="35">
        <f t="shared" si="60"/>
        <v>8437</v>
      </c>
      <c r="T65" s="35">
        <f t="shared" si="61"/>
        <v>49189.82</v>
      </c>
    </row>
    <row r="66" spans="1:20" s="36" customFormat="1" ht="24.95" customHeight="1" x14ac:dyDescent="0.25">
      <c r="A66" s="32">
        <v>45</v>
      </c>
      <c r="B66" s="31" t="s">
        <v>340</v>
      </c>
      <c r="C66" s="39" t="s">
        <v>178</v>
      </c>
      <c r="D66" s="32" t="s">
        <v>21</v>
      </c>
      <c r="E66" s="33" t="s">
        <v>151</v>
      </c>
      <c r="F66" s="34">
        <v>44743</v>
      </c>
      <c r="G66" s="34">
        <v>44927</v>
      </c>
      <c r="H66" s="35">
        <v>55000</v>
      </c>
      <c r="I66" s="35">
        <v>2559.6799999999998</v>
      </c>
      <c r="J66" s="35">
        <v>0</v>
      </c>
      <c r="K66" s="35">
        <f t="shared" ref="K66" si="79">H66*2.87%</f>
        <v>1578.5</v>
      </c>
      <c r="L66" s="35">
        <f t="shared" ref="L66" si="80">H66*7.1%</f>
        <v>3905</v>
      </c>
      <c r="M66" s="35">
        <f t="shared" ref="M66" si="81">H66*1.15%</f>
        <v>632.5</v>
      </c>
      <c r="N66" s="35">
        <f t="shared" ref="N66" si="82">H66*3.04%</f>
        <v>1672</v>
      </c>
      <c r="O66" s="35">
        <f t="shared" ref="O66" si="83">H66*7.09%</f>
        <v>3899.5</v>
      </c>
      <c r="P66" s="35">
        <f t="shared" si="57"/>
        <v>11687.5</v>
      </c>
      <c r="Q66" s="35">
        <f>J66</f>
        <v>0</v>
      </c>
      <c r="R66" s="35">
        <f t="shared" si="59"/>
        <v>5810.18</v>
      </c>
      <c r="S66" s="35">
        <f t="shared" si="60"/>
        <v>8437</v>
      </c>
      <c r="T66" s="35">
        <f t="shared" si="61"/>
        <v>49189.82</v>
      </c>
    </row>
    <row r="67" spans="1:20" s="36" customFormat="1" ht="24.95" customHeight="1" x14ac:dyDescent="0.25">
      <c r="A67" s="32">
        <v>46</v>
      </c>
      <c r="B67" s="31" t="s">
        <v>349</v>
      </c>
      <c r="C67" s="39" t="s">
        <v>30</v>
      </c>
      <c r="D67" s="32" t="s">
        <v>21</v>
      </c>
      <c r="E67" s="33" t="s">
        <v>152</v>
      </c>
      <c r="F67" s="34">
        <v>44732</v>
      </c>
      <c r="G67" s="34">
        <v>44915</v>
      </c>
      <c r="H67" s="35">
        <v>43000</v>
      </c>
      <c r="I67" s="35">
        <v>866.06</v>
      </c>
      <c r="J67" s="35">
        <v>0</v>
      </c>
      <c r="K67" s="35">
        <v>1234.0999999999999</v>
      </c>
      <c r="L67" s="35">
        <v>3053</v>
      </c>
      <c r="M67" s="60">
        <f>H67*1.15%</f>
        <v>494.5</v>
      </c>
      <c r="N67" s="35">
        <v>1307.2</v>
      </c>
      <c r="O67" s="35">
        <f>H67*7.09%</f>
        <v>3048.7</v>
      </c>
      <c r="P67" s="35">
        <f t="shared" ref="P67:P68" si="84">K67+L67+M67+N67+O67</f>
        <v>9137.5</v>
      </c>
      <c r="Q67" s="35">
        <f t="shared" ref="Q67:Q68" si="85">J67</f>
        <v>0</v>
      </c>
      <c r="R67" s="35">
        <f t="shared" ref="R67:R68" si="86">I67+K67+N67+Q67</f>
        <v>3407.36</v>
      </c>
      <c r="S67" s="35">
        <f t="shared" ref="S67:S68" si="87">L67+M67+O67</f>
        <v>6596.2</v>
      </c>
      <c r="T67" s="35">
        <f t="shared" ref="T67:T68" si="88">H67-R67</f>
        <v>39592.639999999999</v>
      </c>
    </row>
    <row r="68" spans="1:20" s="36" customFormat="1" ht="24.95" customHeight="1" x14ac:dyDescent="0.25">
      <c r="A68" s="32">
        <v>47</v>
      </c>
      <c r="B68" s="31" t="s">
        <v>373</v>
      </c>
      <c r="C68" s="39" t="s">
        <v>30</v>
      </c>
      <c r="D68" s="32" t="s">
        <v>21</v>
      </c>
      <c r="E68" s="33" t="s">
        <v>151</v>
      </c>
      <c r="F68" s="34">
        <v>44774</v>
      </c>
      <c r="G68" s="34">
        <v>44958</v>
      </c>
      <c r="H68" s="35">
        <v>48000</v>
      </c>
      <c r="I68" s="35">
        <v>1571.73</v>
      </c>
      <c r="J68" s="35">
        <v>0</v>
      </c>
      <c r="K68" s="35">
        <v>1377.6</v>
      </c>
      <c r="L68" s="35">
        <v>3408</v>
      </c>
      <c r="M68" s="60">
        <f t="shared" ref="M68" si="89">H68*1.15%</f>
        <v>552</v>
      </c>
      <c r="N68" s="35">
        <v>1459.2</v>
      </c>
      <c r="O68" s="35">
        <f t="shared" ref="O68" si="90">H68*7.09%</f>
        <v>3403.2</v>
      </c>
      <c r="P68" s="35">
        <f t="shared" si="84"/>
        <v>10200</v>
      </c>
      <c r="Q68" s="35">
        <f t="shared" si="85"/>
        <v>0</v>
      </c>
      <c r="R68" s="35">
        <f t="shared" si="86"/>
        <v>4408.53</v>
      </c>
      <c r="S68" s="35">
        <f t="shared" si="87"/>
        <v>7363.2</v>
      </c>
      <c r="T68" s="35">
        <f t="shared" si="88"/>
        <v>43591.47</v>
      </c>
    </row>
    <row r="69" spans="1:20" s="36" customFormat="1" ht="24.95" customHeight="1" x14ac:dyDescent="0.25">
      <c r="A69" s="32">
        <v>48</v>
      </c>
      <c r="B69" s="31" t="s">
        <v>388</v>
      </c>
      <c r="C69" s="39" t="s">
        <v>178</v>
      </c>
      <c r="D69" s="32" t="s">
        <v>21</v>
      </c>
      <c r="E69" s="33" t="s">
        <v>151</v>
      </c>
      <c r="F69" s="34">
        <v>44774</v>
      </c>
      <c r="G69" s="34">
        <v>44958</v>
      </c>
      <c r="H69" s="35">
        <v>80000</v>
      </c>
      <c r="I69" s="35">
        <v>7400.87</v>
      </c>
      <c r="J69" s="35">
        <v>0</v>
      </c>
      <c r="K69" s="35">
        <f>H69*2.87%</f>
        <v>2296</v>
      </c>
      <c r="L69" s="35">
        <f>H69*7.1%</f>
        <v>5680</v>
      </c>
      <c r="M69" s="35">
        <v>748.08</v>
      </c>
      <c r="N69" s="35">
        <f>H69*3.04%</f>
        <v>2432</v>
      </c>
      <c r="O69" s="35">
        <f>H69*7.09%</f>
        <v>5672</v>
      </c>
      <c r="P69" s="35">
        <f>K69+L69+M69+N69+O69</f>
        <v>16828.080000000002</v>
      </c>
      <c r="Q69" s="35">
        <v>0</v>
      </c>
      <c r="R69" s="35">
        <f>I69+K69+N69+Q69</f>
        <v>12128.87</v>
      </c>
      <c r="S69" s="35">
        <f>L69+M69+O69</f>
        <v>12100.08</v>
      </c>
      <c r="T69" s="35">
        <f>H69-R69</f>
        <v>67871.13</v>
      </c>
    </row>
    <row r="70" spans="1:20" s="36" customFormat="1" ht="24.95" customHeight="1" x14ac:dyDescent="0.25">
      <c r="A70" s="32">
        <v>49</v>
      </c>
      <c r="B70" s="31" t="s">
        <v>474</v>
      </c>
      <c r="C70" s="39" t="s">
        <v>178</v>
      </c>
      <c r="D70" s="32" t="s">
        <v>21</v>
      </c>
      <c r="E70" s="33" t="s">
        <v>151</v>
      </c>
      <c r="F70" s="34">
        <v>44805</v>
      </c>
      <c r="G70" s="34">
        <v>44986</v>
      </c>
      <c r="H70" s="35">
        <v>55000</v>
      </c>
      <c r="I70" s="35">
        <v>2559.6799999999998</v>
      </c>
      <c r="J70" s="35">
        <v>0</v>
      </c>
      <c r="K70" s="35">
        <f t="shared" ref="K70" si="91">H70*2.87%</f>
        <v>1578.5</v>
      </c>
      <c r="L70" s="35">
        <f t="shared" ref="L70" si="92">H70*7.1%</f>
        <v>3905</v>
      </c>
      <c r="M70" s="60">
        <f t="shared" ref="M70" si="93">H70*1.15%</f>
        <v>632.5</v>
      </c>
      <c r="N70" s="35">
        <f t="shared" ref="N70" si="94">H70*3.04%</f>
        <v>1672</v>
      </c>
      <c r="O70" s="35">
        <f t="shared" ref="O70" si="95">H70*7.09%</f>
        <v>3899.5</v>
      </c>
      <c r="P70" s="35">
        <f t="shared" ref="P70" si="96">K70+L70+M70+N70+O70</f>
        <v>11687.5</v>
      </c>
      <c r="Q70" s="35">
        <f>J70</f>
        <v>0</v>
      </c>
      <c r="R70" s="35">
        <f t="shared" ref="R70" si="97">I70+K70+N70+Q70</f>
        <v>5810.18</v>
      </c>
      <c r="S70" s="35">
        <f t="shared" ref="S70" si="98">L70+M70+O70</f>
        <v>8437</v>
      </c>
      <c r="T70" s="35">
        <f t="shared" ref="T70" si="99">H70-R70</f>
        <v>49189.82</v>
      </c>
    </row>
    <row r="71" spans="1:20" s="36" customFormat="1" ht="24.95" customHeight="1" x14ac:dyDescent="0.25">
      <c r="A71" s="32">
        <v>50</v>
      </c>
      <c r="B71" s="31" t="s">
        <v>326</v>
      </c>
      <c r="C71" s="39" t="s">
        <v>178</v>
      </c>
      <c r="D71" s="32" t="s">
        <v>21</v>
      </c>
      <c r="E71" s="33" t="s">
        <v>152</v>
      </c>
      <c r="F71" s="34">
        <v>44713</v>
      </c>
      <c r="G71" s="34">
        <v>44896</v>
      </c>
      <c r="H71" s="35">
        <v>55000</v>
      </c>
      <c r="I71" s="35">
        <v>2559.6799999999998</v>
      </c>
      <c r="J71" s="35">
        <v>0</v>
      </c>
      <c r="K71" s="35">
        <f t="shared" si="67"/>
        <v>1578.5</v>
      </c>
      <c r="L71" s="35">
        <f t="shared" si="68"/>
        <v>3905</v>
      </c>
      <c r="M71" s="60">
        <f t="shared" ref="M71" si="100">H71*1.15%</f>
        <v>632.5</v>
      </c>
      <c r="N71" s="35">
        <f t="shared" si="70"/>
        <v>1672</v>
      </c>
      <c r="O71" s="35">
        <f t="shared" si="71"/>
        <v>3899.5</v>
      </c>
      <c r="P71" s="35">
        <f t="shared" si="57"/>
        <v>11687.5</v>
      </c>
      <c r="Q71" s="35">
        <f>J71</f>
        <v>0</v>
      </c>
      <c r="R71" s="35">
        <f t="shared" si="59"/>
        <v>5810.18</v>
      </c>
      <c r="S71" s="35">
        <f t="shared" si="60"/>
        <v>8437</v>
      </c>
      <c r="T71" s="35">
        <f t="shared" si="61"/>
        <v>49189.82</v>
      </c>
    </row>
    <row r="72" spans="1:20" s="13" customFormat="1" ht="24.95" customHeight="1" x14ac:dyDescent="0.3">
      <c r="A72" s="26" t="s">
        <v>31</v>
      </c>
      <c r="B72" s="12"/>
      <c r="C72" s="12"/>
      <c r="D72" s="12"/>
      <c r="E72" s="12"/>
      <c r="F72" s="25"/>
      <c r="G72" s="25"/>
      <c r="H72" s="12"/>
      <c r="I72" s="12"/>
      <c r="J72" s="12"/>
      <c r="K72" s="12"/>
      <c r="L72" s="12"/>
      <c r="M72" s="47"/>
      <c r="N72" s="12"/>
      <c r="O72" s="12"/>
      <c r="P72" s="12"/>
      <c r="Q72" s="12"/>
      <c r="R72" s="12"/>
      <c r="S72" s="12"/>
      <c r="T72" s="12"/>
    </row>
    <row r="73" spans="1:20" s="13" customFormat="1" ht="24.95" customHeight="1" x14ac:dyDescent="0.25">
      <c r="A73" s="11">
        <v>51</v>
      </c>
      <c r="B73" s="31" t="s">
        <v>296</v>
      </c>
      <c r="C73" s="39" t="s">
        <v>28</v>
      </c>
      <c r="D73" s="32" t="s">
        <v>21</v>
      </c>
      <c r="E73" s="33" t="s">
        <v>151</v>
      </c>
      <c r="F73" s="34">
        <v>44866</v>
      </c>
      <c r="G73" s="34">
        <v>45047</v>
      </c>
      <c r="H73" s="35">
        <v>110000</v>
      </c>
      <c r="I73" s="35">
        <v>14457.62</v>
      </c>
      <c r="J73" s="35">
        <v>0</v>
      </c>
      <c r="K73" s="35">
        <f t="shared" ref="K73" si="101">H73*2.87%</f>
        <v>3157</v>
      </c>
      <c r="L73" s="35">
        <f t="shared" ref="L73" si="102">H73*7.1%</f>
        <v>7810</v>
      </c>
      <c r="M73" s="41">
        <v>748.08</v>
      </c>
      <c r="N73" s="35">
        <f t="shared" ref="N73" si="103">H73*3.04%</f>
        <v>3344</v>
      </c>
      <c r="O73" s="35">
        <f t="shared" ref="O73" si="104">H73*7.09%</f>
        <v>7799</v>
      </c>
      <c r="P73" s="35">
        <f t="shared" ref="P73:P78" si="105">K73+L73+M73+N73+O73</f>
        <v>22858.080000000002</v>
      </c>
      <c r="Q73" s="35">
        <f t="shared" ref="Q73:Q78" si="106">J73</f>
        <v>0</v>
      </c>
      <c r="R73" s="35">
        <f t="shared" ref="R73:R78" si="107">I73+K73+N73+Q73</f>
        <v>20958.62</v>
      </c>
      <c r="S73" s="35">
        <f t="shared" ref="S73:S78" si="108">L73+M73+O73</f>
        <v>16357.08</v>
      </c>
      <c r="T73" s="35">
        <f t="shared" ref="T73:T78" si="109">H73-R73</f>
        <v>89041.38</v>
      </c>
    </row>
    <row r="74" spans="1:20" s="36" customFormat="1" ht="24.95" customHeight="1" x14ac:dyDescent="0.25">
      <c r="A74" s="11">
        <v>52</v>
      </c>
      <c r="B74" s="31" t="s">
        <v>137</v>
      </c>
      <c r="C74" s="39" t="s">
        <v>29</v>
      </c>
      <c r="D74" s="32" t="s">
        <v>21</v>
      </c>
      <c r="E74" s="33" t="s">
        <v>152</v>
      </c>
      <c r="F74" s="34">
        <v>44835</v>
      </c>
      <c r="G74" s="34">
        <v>45017</v>
      </c>
      <c r="H74" s="35">
        <v>50000</v>
      </c>
      <c r="I74" s="35">
        <v>1854</v>
      </c>
      <c r="J74" s="35">
        <v>0</v>
      </c>
      <c r="K74" s="35">
        <v>1435</v>
      </c>
      <c r="L74" s="35">
        <v>3550</v>
      </c>
      <c r="M74" s="52">
        <f t="shared" ref="M74:M78" si="110">H74*1.15%</f>
        <v>575</v>
      </c>
      <c r="N74" s="35">
        <v>1520</v>
      </c>
      <c r="O74" s="16">
        <f>H74*7.09%</f>
        <v>3545</v>
      </c>
      <c r="P74" s="35">
        <f t="shared" si="105"/>
        <v>10625</v>
      </c>
      <c r="Q74" s="35">
        <f t="shared" si="106"/>
        <v>0</v>
      </c>
      <c r="R74" s="35">
        <f t="shared" si="107"/>
        <v>4809</v>
      </c>
      <c r="S74" s="35">
        <f t="shared" si="108"/>
        <v>7670</v>
      </c>
      <c r="T74" s="35">
        <f t="shared" si="109"/>
        <v>45191</v>
      </c>
    </row>
    <row r="75" spans="1:20" s="36" customFormat="1" ht="24.95" customHeight="1" x14ac:dyDescent="0.25">
      <c r="A75" s="11">
        <v>53</v>
      </c>
      <c r="B75" s="31" t="s">
        <v>246</v>
      </c>
      <c r="C75" s="39" t="s">
        <v>178</v>
      </c>
      <c r="D75" s="32" t="s">
        <v>21</v>
      </c>
      <c r="E75" s="32" t="s">
        <v>151</v>
      </c>
      <c r="F75" s="34">
        <v>44586</v>
      </c>
      <c r="G75" s="34">
        <v>44951</v>
      </c>
      <c r="H75" s="35">
        <v>55000</v>
      </c>
      <c r="I75" s="35">
        <v>2559.6799999999998</v>
      </c>
      <c r="J75" s="35">
        <v>0</v>
      </c>
      <c r="K75" s="35">
        <f>H75*2.87%</f>
        <v>1578.5</v>
      </c>
      <c r="L75" s="35">
        <f>H75*7.1%</f>
        <v>3905</v>
      </c>
      <c r="M75" s="52">
        <f t="shared" si="110"/>
        <v>632.5</v>
      </c>
      <c r="N75" s="35">
        <f>H75*3.04%</f>
        <v>1672</v>
      </c>
      <c r="O75" s="35">
        <f>H75*7.09%</f>
        <v>3899.5</v>
      </c>
      <c r="P75" s="35">
        <f t="shared" si="105"/>
        <v>11687.5</v>
      </c>
      <c r="Q75" s="35">
        <f t="shared" si="106"/>
        <v>0</v>
      </c>
      <c r="R75" s="35">
        <f t="shared" si="107"/>
        <v>5810.18</v>
      </c>
      <c r="S75" s="35">
        <f t="shared" si="108"/>
        <v>8437</v>
      </c>
      <c r="T75" s="35">
        <f t="shared" si="109"/>
        <v>49189.82</v>
      </c>
    </row>
    <row r="76" spans="1:20" s="57" customFormat="1" ht="24.95" customHeight="1" x14ac:dyDescent="0.25">
      <c r="A76" s="11">
        <v>54</v>
      </c>
      <c r="B76" s="31" t="s">
        <v>295</v>
      </c>
      <c r="C76" s="39" t="s">
        <v>178</v>
      </c>
      <c r="D76" s="32" t="s">
        <v>21</v>
      </c>
      <c r="E76" s="32" t="s">
        <v>151</v>
      </c>
      <c r="F76" s="34">
        <v>44866</v>
      </c>
      <c r="G76" s="34">
        <v>45047</v>
      </c>
      <c r="H76" s="35">
        <v>55000</v>
      </c>
      <c r="I76" s="35">
        <v>2559.6799999999998</v>
      </c>
      <c r="J76" s="35">
        <v>0</v>
      </c>
      <c r="K76" s="35">
        <f t="shared" ref="K76" si="111">H76*2.87%</f>
        <v>1578.5</v>
      </c>
      <c r="L76" s="35">
        <f t="shared" ref="L76" si="112">H76*7.1%</f>
        <v>3905</v>
      </c>
      <c r="M76" s="60">
        <f t="shared" si="110"/>
        <v>632.5</v>
      </c>
      <c r="N76" s="35">
        <f t="shared" ref="N76" si="113">H76*3.04%</f>
        <v>1672</v>
      </c>
      <c r="O76" s="35">
        <f t="shared" ref="O76" si="114">H76*7.09%</f>
        <v>3899.5</v>
      </c>
      <c r="P76" s="35">
        <f t="shared" si="105"/>
        <v>11687.5</v>
      </c>
      <c r="Q76" s="35">
        <f t="shared" si="106"/>
        <v>0</v>
      </c>
      <c r="R76" s="35">
        <f t="shared" si="107"/>
        <v>5810.18</v>
      </c>
      <c r="S76" s="35">
        <f t="shared" si="108"/>
        <v>8437</v>
      </c>
      <c r="T76" s="35">
        <f t="shared" si="109"/>
        <v>49189.82</v>
      </c>
    </row>
    <row r="77" spans="1:20" s="57" customFormat="1" ht="24.95" customHeight="1" x14ac:dyDescent="0.25">
      <c r="A77" s="11">
        <v>55</v>
      </c>
      <c r="B77" s="31" t="s">
        <v>306</v>
      </c>
      <c r="C77" s="39" t="s">
        <v>178</v>
      </c>
      <c r="D77" s="32" t="s">
        <v>21</v>
      </c>
      <c r="E77" s="32" t="s">
        <v>151</v>
      </c>
      <c r="F77" s="34">
        <v>44866</v>
      </c>
      <c r="G77" s="34">
        <v>45047</v>
      </c>
      <c r="H77" s="35">
        <v>55000</v>
      </c>
      <c r="I77" s="35">
        <v>2559.6799999999998</v>
      </c>
      <c r="J77" s="35">
        <v>0</v>
      </c>
      <c r="K77" s="35">
        <f t="shared" ref="K77" si="115">H77*2.87%</f>
        <v>1578.5</v>
      </c>
      <c r="L77" s="35">
        <f t="shared" ref="L77" si="116">H77*7.1%</f>
        <v>3905</v>
      </c>
      <c r="M77" s="60">
        <f t="shared" si="110"/>
        <v>632.5</v>
      </c>
      <c r="N77" s="35">
        <f t="shared" ref="N77" si="117">H77*3.04%</f>
        <v>1672</v>
      </c>
      <c r="O77" s="35">
        <f t="shared" ref="O77" si="118">H77*7.09%</f>
        <v>3899.5</v>
      </c>
      <c r="P77" s="35">
        <f t="shared" si="105"/>
        <v>11687.5</v>
      </c>
      <c r="Q77" s="35">
        <f t="shared" si="106"/>
        <v>0</v>
      </c>
      <c r="R77" s="35">
        <f t="shared" si="107"/>
        <v>5810.18</v>
      </c>
      <c r="S77" s="35">
        <f t="shared" si="108"/>
        <v>8437</v>
      </c>
      <c r="T77" s="35">
        <f t="shared" si="109"/>
        <v>49189.82</v>
      </c>
    </row>
    <row r="78" spans="1:20" s="36" customFormat="1" ht="24.95" customHeight="1" x14ac:dyDescent="0.25">
      <c r="A78" s="11">
        <v>56</v>
      </c>
      <c r="B78" s="31" t="s">
        <v>237</v>
      </c>
      <c r="C78" s="39" t="s">
        <v>178</v>
      </c>
      <c r="D78" s="32" t="s">
        <v>21</v>
      </c>
      <c r="E78" s="32" t="s">
        <v>152</v>
      </c>
      <c r="F78" s="34">
        <v>44586</v>
      </c>
      <c r="G78" s="34">
        <v>44951</v>
      </c>
      <c r="H78" s="35">
        <v>55000</v>
      </c>
      <c r="I78" s="35">
        <v>2559.6799999999998</v>
      </c>
      <c r="J78" s="35">
        <v>0</v>
      </c>
      <c r="K78" s="35">
        <f>H78*2.87%</f>
        <v>1578.5</v>
      </c>
      <c r="L78" s="35">
        <f>H78*7.1%</f>
        <v>3905</v>
      </c>
      <c r="M78" s="52">
        <f t="shared" si="110"/>
        <v>632.5</v>
      </c>
      <c r="N78" s="35">
        <f>H78*3.04%</f>
        <v>1672</v>
      </c>
      <c r="O78" s="35">
        <f>H78*7.09%</f>
        <v>3899.5</v>
      </c>
      <c r="P78" s="35">
        <f t="shared" si="105"/>
        <v>11687.5</v>
      </c>
      <c r="Q78" s="35">
        <f t="shared" si="106"/>
        <v>0</v>
      </c>
      <c r="R78" s="35">
        <f t="shared" si="107"/>
        <v>5810.18</v>
      </c>
      <c r="S78" s="35">
        <f t="shared" si="108"/>
        <v>8437</v>
      </c>
      <c r="T78" s="35">
        <f t="shared" si="109"/>
        <v>49189.82</v>
      </c>
    </row>
    <row r="79" spans="1:20" s="13" customFormat="1" ht="24.95" customHeight="1" x14ac:dyDescent="0.3">
      <c r="A79" s="62" t="s">
        <v>393</v>
      </c>
      <c r="B79" s="12"/>
      <c r="C79" s="12"/>
      <c r="D79" s="12"/>
      <c r="E79" s="12"/>
      <c r="F79" s="25"/>
      <c r="G79" s="25"/>
      <c r="H79" s="12"/>
      <c r="I79" s="12"/>
      <c r="J79" s="12"/>
      <c r="K79" s="12"/>
      <c r="L79" s="12"/>
      <c r="M79" s="47"/>
      <c r="N79" s="12"/>
      <c r="O79" s="12"/>
      <c r="P79" s="12"/>
      <c r="Q79" s="12"/>
      <c r="R79" s="12"/>
      <c r="S79" s="12"/>
      <c r="T79" s="12"/>
    </row>
    <row r="80" spans="1:20" s="36" customFormat="1" ht="24.95" customHeight="1" x14ac:dyDescent="0.25">
      <c r="A80" s="11">
        <v>57</v>
      </c>
      <c r="B80" s="31" t="s">
        <v>129</v>
      </c>
      <c r="C80" s="39" t="s">
        <v>29</v>
      </c>
      <c r="D80" s="32" t="s">
        <v>21</v>
      </c>
      <c r="E80" s="33" t="s">
        <v>152</v>
      </c>
      <c r="F80" s="15">
        <v>44805</v>
      </c>
      <c r="G80" s="15">
        <v>44986</v>
      </c>
      <c r="H80" s="35">
        <v>50000</v>
      </c>
      <c r="I80" s="35">
        <v>1854</v>
      </c>
      <c r="J80" s="35">
        <v>0</v>
      </c>
      <c r="K80" s="35">
        <v>1435</v>
      </c>
      <c r="L80" s="35">
        <v>3550</v>
      </c>
      <c r="M80" s="52">
        <f t="shared" ref="M80:M87" si="119">H80*1.15%</f>
        <v>575</v>
      </c>
      <c r="N80" s="35">
        <v>1520</v>
      </c>
      <c r="O80" s="16">
        <f t="shared" ref="O80:O85" si="120">H80*7.09%</f>
        <v>3545</v>
      </c>
      <c r="P80" s="35">
        <f t="shared" ref="P80:P87" si="121">K80+L80+M80+N80+O80</f>
        <v>10625</v>
      </c>
      <c r="Q80" s="35">
        <f t="shared" ref="Q80:Q86" si="122">J80</f>
        <v>0</v>
      </c>
      <c r="R80" s="35">
        <f t="shared" ref="R80:R87" si="123">I80+K80+N80+Q80</f>
        <v>4809</v>
      </c>
      <c r="S80" s="35">
        <f t="shared" ref="S80:S87" si="124">L80+M80+O80</f>
        <v>7670</v>
      </c>
      <c r="T80" s="35">
        <f t="shared" ref="T80:T87" si="125">H80-R80</f>
        <v>45191</v>
      </c>
    </row>
    <row r="81" spans="1:20" s="36" customFormat="1" ht="24.95" customHeight="1" x14ac:dyDescent="0.25">
      <c r="A81" s="11">
        <v>58</v>
      </c>
      <c r="B81" s="31" t="s">
        <v>185</v>
      </c>
      <c r="C81" s="39" t="s">
        <v>178</v>
      </c>
      <c r="D81" s="32" t="s">
        <v>21</v>
      </c>
      <c r="E81" s="32" t="s">
        <v>151</v>
      </c>
      <c r="F81" s="34">
        <v>44774</v>
      </c>
      <c r="G81" s="34">
        <v>44958</v>
      </c>
      <c r="H81" s="35">
        <v>50000</v>
      </c>
      <c r="I81" s="35">
        <v>1854</v>
      </c>
      <c r="J81" s="35">
        <v>0</v>
      </c>
      <c r="K81" s="35">
        <v>1435</v>
      </c>
      <c r="L81" s="35">
        <v>3550</v>
      </c>
      <c r="M81" s="52">
        <f t="shared" si="119"/>
        <v>575</v>
      </c>
      <c r="N81" s="35">
        <v>1520</v>
      </c>
      <c r="O81" s="16">
        <f t="shared" si="120"/>
        <v>3545</v>
      </c>
      <c r="P81" s="35">
        <f t="shared" si="121"/>
        <v>10625</v>
      </c>
      <c r="Q81" s="35">
        <f t="shared" si="122"/>
        <v>0</v>
      </c>
      <c r="R81" s="35">
        <f t="shared" si="123"/>
        <v>4809</v>
      </c>
      <c r="S81" s="35">
        <f t="shared" si="124"/>
        <v>7670</v>
      </c>
      <c r="T81" s="35">
        <f t="shared" si="125"/>
        <v>45191</v>
      </c>
    </row>
    <row r="82" spans="1:20" s="36" customFormat="1" ht="24.95" customHeight="1" x14ac:dyDescent="0.25">
      <c r="A82" s="11">
        <v>59</v>
      </c>
      <c r="B82" s="31" t="s">
        <v>221</v>
      </c>
      <c r="C82" s="39" t="s">
        <v>178</v>
      </c>
      <c r="D82" s="32" t="s">
        <v>21</v>
      </c>
      <c r="E82" s="32" t="s">
        <v>152</v>
      </c>
      <c r="F82" s="34">
        <v>44835</v>
      </c>
      <c r="G82" s="34">
        <v>45017</v>
      </c>
      <c r="H82" s="35">
        <v>50000</v>
      </c>
      <c r="I82" s="35">
        <v>1854</v>
      </c>
      <c r="J82" s="35">
        <v>0</v>
      </c>
      <c r="K82" s="35">
        <v>1435</v>
      </c>
      <c r="L82" s="35">
        <v>3550</v>
      </c>
      <c r="M82" s="52">
        <f t="shared" si="119"/>
        <v>575</v>
      </c>
      <c r="N82" s="35">
        <v>1520</v>
      </c>
      <c r="O82" s="16">
        <f t="shared" si="120"/>
        <v>3545</v>
      </c>
      <c r="P82" s="35">
        <f t="shared" si="121"/>
        <v>10625</v>
      </c>
      <c r="Q82" s="35">
        <f t="shared" si="122"/>
        <v>0</v>
      </c>
      <c r="R82" s="35">
        <f t="shared" si="123"/>
        <v>4809</v>
      </c>
      <c r="S82" s="35">
        <f t="shared" si="124"/>
        <v>7670</v>
      </c>
      <c r="T82" s="35">
        <f t="shared" si="125"/>
        <v>45191</v>
      </c>
    </row>
    <row r="83" spans="1:20" s="36" customFormat="1" ht="24.95" customHeight="1" x14ac:dyDescent="0.25">
      <c r="A83" s="11">
        <v>60</v>
      </c>
      <c r="B83" s="31" t="s">
        <v>223</v>
      </c>
      <c r="C83" s="39" t="s">
        <v>30</v>
      </c>
      <c r="D83" s="32" t="s">
        <v>21</v>
      </c>
      <c r="E83" s="32" t="s">
        <v>152</v>
      </c>
      <c r="F83" s="34">
        <v>44586</v>
      </c>
      <c r="G83" s="34">
        <v>44951</v>
      </c>
      <c r="H83" s="35">
        <v>45000</v>
      </c>
      <c r="I83" s="35">
        <v>1148.33</v>
      </c>
      <c r="J83" s="35">
        <v>0</v>
      </c>
      <c r="K83" s="35">
        <f>H83*2.87%</f>
        <v>1291.5</v>
      </c>
      <c r="L83" s="35">
        <f>H83*7.1%</f>
        <v>3195</v>
      </c>
      <c r="M83" s="52">
        <f t="shared" si="119"/>
        <v>517.5</v>
      </c>
      <c r="N83" s="35">
        <f>H83*3.04%</f>
        <v>1368</v>
      </c>
      <c r="O83" s="35">
        <f t="shared" si="120"/>
        <v>3190.5</v>
      </c>
      <c r="P83" s="35">
        <f t="shared" si="121"/>
        <v>9562.5</v>
      </c>
      <c r="Q83" s="35">
        <f t="shared" si="122"/>
        <v>0</v>
      </c>
      <c r="R83" s="35">
        <f t="shared" si="123"/>
        <v>3807.83</v>
      </c>
      <c r="S83" s="35">
        <f t="shared" si="124"/>
        <v>6903</v>
      </c>
      <c r="T83" s="35">
        <f t="shared" si="125"/>
        <v>41192.17</v>
      </c>
    </row>
    <row r="84" spans="1:20" s="36" customFormat="1" ht="24.95" customHeight="1" x14ac:dyDescent="0.25">
      <c r="A84" s="11">
        <v>61</v>
      </c>
      <c r="B84" s="31" t="s">
        <v>226</v>
      </c>
      <c r="C84" s="39" t="s">
        <v>178</v>
      </c>
      <c r="D84" s="32" t="s">
        <v>21</v>
      </c>
      <c r="E84" s="32" t="s">
        <v>152</v>
      </c>
      <c r="F84" s="34">
        <v>44586</v>
      </c>
      <c r="G84" s="34">
        <v>44951</v>
      </c>
      <c r="H84" s="35">
        <v>55000</v>
      </c>
      <c r="I84" s="35">
        <v>2559.6799999999998</v>
      </c>
      <c r="J84" s="35">
        <v>0</v>
      </c>
      <c r="K84" s="35">
        <f>H84*2.87%</f>
        <v>1578.5</v>
      </c>
      <c r="L84" s="35">
        <f>H84*7.1%</f>
        <v>3905</v>
      </c>
      <c r="M84" s="52">
        <f t="shared" si="119"/>
        <v>632.5</v>
      </c>
      <c r="N84" s="35">
        <f>H84*3.04%</f>
        <v>1672</v>
      </c>
      <c r="O84" s="35">
        <f t="shared" si="120"/>
        <v>3899.5</v>
      </c>
      <c r="P84" s="35">
        <f t="shared" si="121"/>
        <v>11687.5</v>
      </c>
      <c r="Q84" s="35">
        <f t="shared" si="122"/>
        <v>0</v>
      </c>
      <c r="R84" s="35">
        <f t="shared" si="123"/>
        <v>5810.18</v>
      </c>
      <c r="S84" s="35">
        <f t="shared" si="124"/>
        <v>8437</v>
      </c>
      <c r="T84" s="35">
        <f t="shared" si="125"/>
        <v>49189.82</v>
      </c>
    </row>
    <row r="85" spans="1:20" s="36" customFormat="1" ht="24.95" customHeight="1" x14ac:dyDescent="0.25">
      <c r="A85" s="11">
        <v>62</v>
      </c>
      <c r="B85" s="31" t="s">
        <v>240</v>
      </c>
      <c r="C85" s="39" t="s">
        <v>178</v>
      </c>
      <c r="D85" s="32" t="s">
        <v>21</v>
      </c>
      <c r="E85" s="32" t="s">
        <v>152</v>
      </c>
      <c r="F85" s="34">
        <v>44586</v>
      </c>
      <c r="G85" s="34">
        <v>44951</v>
      </c>
      <c r="H85" s="35">
        <v>60000</v>
      </c>
      <c r="I85" s="35">
        <v>3486.68</v>
      </c>
      <c r="J85" s="35">
        <v>0</v>
      </c>
      <c r="K85" s="35">
        <f>H85*2.87%</f>
        <v>1722</v>
      </c>
      <c r="L85" s="35">
        <f>H85*7.1%</f>
        <v>4260</v>
      </c>
      <c r="M85" s="52">
        <f t="shared" si="119"/>
        <v>690</v>
      </c>
      <c r="N85" s="35">
        <f>H85*3.04%</f>
        <v>1824</v>
      </c>
      <c r="O85" s="35">
        <f t="shared" si="120"/>
        <v>4254</v>
      </c>
      <c r="P85" s="35">
        <f t="shared" si="121"/>
        <v>12750</v>
      </c>
      <c r="Q85" s="35">
        <f t="shared" si="122"/>
        <v>0</v>
      </c>
      <c r="R85" s="35">
        <f t="shared" si="123"/>
        <v>7032.68</v>
      </c>
      <c r="S85" s="35">
        <f t="shared" si="124"/>
        <v>9204</v>
      </c>
      <c r="T85" s="35">
        <f t="shared" si="125"/>
        <v>52967.32</v>
      </c>
    </row>
    <row r="86" spans="1:20" s="36" customFormat="1" ht="24.95" customHeight="1" x14ac:dyDescent="0.25">
      <c r="A86" s="11">
        <v>63</v>
      </c>
      <c r="B86" s="31" t="s">
        <v>270</v>
      </c>
      <c r="C86" s="39" t="s">
        <v>178</v>
      </c>
      <c r="D86" s="32" t="s">
        <v>21</v>
      </c>
      <c r="E86" s="32" t="s">
        <v>151</v>
      </c>
      <c r="F86" s="34">
        <v>44805</v>
      </c>
      <c r="G86" s="34">
        <v>44986</v>
      </c>
      <c r="H86" s="35">
        <v>55000</v>
      </c>
      <c r="I86" s="35">
        <v>2559.6799999999998</v>
      </c>
      <c r="J86" s="35">
        <v>0</v>
      </c>
      <c r="K86" s="35">
        <f t="shared" ref="K86" si="126">H86*2.87%</f>
        <v>1578.5</v>
      </c>
      <c r="L86" s="35">
        <f t="shared" ref="L86" si="127">H86*7.1%</f>
        <v>3905</v>
      </c>
      <c r="M86" s="52">
        <f t="shared" si="119"/>
        <v>632.5</v>
      </c>
      <c r="N86" s="35">
        <f t="shared" ref="N86" si="128">H86*3.04%</f>
        <v>1672</v>
      </c>
      <c r="O86" s="35">
        <f t="shared" ref="O86" si="129">H86*7.09%</f>
        <v>3899.5</v>
      </c>
      <c r="P86" s="35">
        <f t="shared" si="121"/>
        <v>11687.5</v>
      </c>
      <c r="Q86" s="35">
        <f t="shared" si="122"/>
        <v>0</v>
      </c>
      <c r="R86" s="35">
        <f t="shared" si="123"/>
        <v>5810.18</v>
      </c>
      <c r="S86" s="35">
        <f t="shared" si="124"/>
        <v>8437</v>
      </c>
      <c r="T86" s="35">
        <f t="shared" si="125"/>
        <v>49189.82</v>
      </c>
    </row>
    <row r="87" spans="1:20" s="57" customFormat="1" ht="24.95" customHeight="1" x14ac:dyDescent="0.25">
      <c r="A87" s="11">
        <v>64</v>
      </c>
      <c r="B87" s="31" t="s">
        <v>170</v>
      </c>
      <c r="C87" s="39" t="s">
        <v>178</v>
      </c>
      <c r="D87" s="32" t="s">
        <v>21</v>
      </c>
      <c r="E87" s="33" t="s">
        <v>152</v>
      </c>
      <c r="F87" s="34">
        <v>44562</v>
      </c>
      <c r="G87" s="34">
        <v>44927</v>
      </c>
      <c r="H87" s="35">
        <v>60000</v>
      </c>
      <c r="I87" s="35">
        <v>3486.68</v>
      </c>
      <c r="J87" s="35">
        <v>0</v>
      </c>
      <c r="K87" s="35">
        <v>1722</v>
      </c>
      <c r="L87" s="35">
        <v>4260</v>
      </c>
      <c r="M87" s="52">
        <f t="shared" si="119"/>
        <v>690</v>
      </c>
      <c r="N87" s="35">
        <v>1824</v>
      </c>
      <c r="O87" s="35">
        <f>H87*7.09%</f>
        <v>4254</v>
      </c>
      <c r="P87" s="35">
        <f t="shared" si="121"/>
        <v>12750</v>
      </c>
      <c r="Q87" s="35">
        <v>0</v>
      </c>
      <c r="R87" s="35">
        <f t="shared" si="123"/>
        <v>7032.68</v>
      </c>
      <c r="S87" s="35">
        <f t="shared" si="124"/>
        <v>9204</v>
      </c>
      <c r="T87" s="35">
        <f t="shared" si="125"/>
        <v>52967.32</v>
      </c>
    </row>
    <row r="88" spans="1:20" s="13" customFormat="1" ht="24.95" customHeight="1" x14ac:dyDescent="0.3">
      <c r="A88" s="62" t="s">
        <v>433</v>
      </c>
      <c r="B88" s="12"/>
      <c r="C88" s="12"/>
      <c r="D88" s="12"/>
      <c r="E88" s="12"/>
      <c r="F88" s="25"/>
      <c r="G88" s="25"/>
      <c r="H88" s="12"/>
      <c r="I88" s="12"/>
      <c r="J88" s="12"/>
      <c r="K88" s="12"/>
      <c r="L88" s="12"/>
      <c r="M88" s="47"/>
      <c r="N88" s="12"/>
      <c r="O88" s="12"/>
      <c r="P88" s="12"/>
      <c r="Q88" s="12"/>
      <c r="R88" s="12"/>
      <c r="S88" s="12"/>
      <c r="T88" s="12"/>
    </row>
    <row r="89" spans="1:20" s="36" customFormat="1" ht="24.95" customHeight="1" x14ac:dyDescent="0.25">
      <c r="A89" s="32">
        <v>65</v>
      </c>
      <c r="B89" s="31" t="s">
        <v>227</v>
      </c>
      <c r="C89" s="48" t="s">
        <v>123</v>
      </c>
      <c r="D89" s="32" t="s">
        <v>21</v>
      </c>
      <c r="E89" s="32" t="s">
        <v>152</v>
      </c>
      <c r="F89" s="34">
        <v>44745</v>
      </c>
      <c r="G89" s="34">
        <v>44929</v>
      </c>
      <c r="H89" s="41">
        <v>170000</v>
      </c>
      <c r="I89" s="41">
        <v>28627.17</v>
      </c>
      <c r="J89" s="41">
        <v>0</v>
      </c>
      <c r="K89" s="41">
        <v>4879</v>
      </c>
      <c r="L89" s="41">
        <v>12070</v>
      </c>
      <c r="M89" s="41">
        <v>748.08</v>
      </c>
      <c r="N89" s="41">
        <v>4943.8</v>
      </c>
      <c r="O89" s="41">
        <v>11530.11</v>
      </c>
      <c r="P89" s="35">
        <f>K89+L89+M89+N89+O89</f>
        <v>34170.99</v>
      </c>
      <c r="Q89" s="35">
        <v>10046</v>
      </c>
      <c r="R89" s="35">
        <f>I89+K89+N89+Q89</f>
        <v>48495.97</v>
      </c>
      <c r="S89" s="35">
        <f>L89+M89+O89</f>
        <v>24348.19</v>
      </c>
      <c r="T89" s="35">
        <f>H89-R89</f>
        <v>121504.03</v>
      </c>
    </row>
    <row r="90" spans="1:20" s="18" customFormat="1" ht="24.95" customHeight="1" x14ac:dyDescent="0.25">
      <c r="A90" s="11">
        <v>66</v>
      </c>
      <c r="B90" s="31" t="s">
        <v>34</v>
      </c>
      <c r="C90" s="39" t="s">
        <v>33</v>
      </c>
      <c r="D90" s="32" t="s">
        <v>21</v>
      </c>
      <c r="E90" s="33" t="s">
        <v>152</v>
      </c>
      <c r="F90" s="34">
        <v>44811</v>
      </c>
      <c r="G90" s="34">
        <v>44992</v>
      </c>
      <c r="H90" s="35">
        <v>90000</v>
      </c>
      <c r="I90" s="35">
        <v>9753.1200000000008</v>
      </c>
      <c r="J90" s="35">
        <v>0</v>
      </c>
      <c r="K90" s="35">
        <f>H90*2.87%</f>
        <v>2583</v>
      </c>
      <c r="L90" s="35">
        <f>H90*7.1%</f>
        <v>6390</v>
      </c>
      <c r="M90" s="17">
        <v>748.08</v>
      </c>
      <c r="N90" s="35">
        <f>H90*3.04%</f>
        <v>2736</v>
      </c>
      <c r="O90" s="35">
        <f>H90*7.09%</f>
        <v>6381</v>
      </c>
      <c r="P90" s="35">
        <f>K90+L90+M90+N90+O90</f>
        <v>18838.080000000002</v>
      </c>
      <c r="Q90" s="35">
        <v>8146</v>
      </c>
      <c r="R90" s="35">
        <f>I90+K90+N90+Q90</f>
        <v>23218.12</v>
      </c>
      <c r="S90" s="35">
        <f>L90+M90+O90</f>
        <v>13519.08</v>
      </c>
      <c r="T90" s="35">
        <f>H90-R90</f>
        <v>66781.88</v>
      </c>
    </row>
    <row r="91" spans="1:20" s="36" customFormat="1" ht="24.95" customHeight="1" x14ac:dyDescent="0.25">
      <c r="A91" s="32">
        <v>67</v>
      </c>
      <c r="B91" s="31" t="s">
        <v>317</v>
      </c>
      <c r="C91" s="39" t="s">
        <v>33</v>
      </c>
      <c r="D91" s="32" t="s">
        <v>21</v>
      </c>
      <c r="E91" s="32" t="s">
        <v>151</v>
      </c>
      <c r="F91" s="34">
        <v>44876</v>
      </c>
      <c r="G91" s="34">
        <v>45057</v>
      </c>
      <c r="H91" s="35">
        <v>55000</v>
      </c>
      <c r="I91" s="35">
        <v>2559.6799999999998</v>
      </c>
      <c r="J91" s="35">
        <v>0</v>
      </c>
      <c r="K91" s="35">
        <f>H91*2.87%</f>
        <v>1578.5</v>
      </c>
      <c r="L91" s="35">
        <f>H91*7.1%</f>
        <v>3905</v>
      </c>
      <c r="M91" s="60">
        <f t="shared" ref="M91" si="130">H91*1.15%</f>
        <v>632.5</v>
      </c>
      <c r="N91" s="35">
        <f>H91*3.04%</f>
        <v>1672</v>
      </c>
      <c r="O91" s="35">
        <f>H91*7.09%</f>
        <v>3899.5</v>
      </c>
      <c r="P91" s="35">
        <f>K91+L91+M91+N91+O91</f>
        <v>11687.5</v>
      </c>
      <c r="Q91" s="35">
        <f>J91</f>
        <v>0</v>
      </c>
      <c r="R91" s="35">
        <f>I91+K91+N91+Q91</f>
        <v>5810.18</v>
      </c>
      <c r="S91" s="35">
        <f>L91+M91+O91</f>
        <v>8437</v>
      </c>
      <c r="T91" s="35">
        <f>H91-R91</f>
        <v>49189.82</v>
      </c>
    </row>
    <row r="92" spans="1:20" s="18" customFormat="1" ht="24.95" customHeight="1" x14ac:dyDescent="0.25">
      <c r="A92" s="11">
        <v>68</v>
      </c>
      <c r="B92" s="14" t="s">
        <v>180</v>
      </c>
      <c r="C92" s="10" t="s">
        <v>33</v>
      </c>
      <c r="D92" s="11" t="s">
        <v>21</v>
      </c>
      <c r="E92" s="20" t="s">
        <v>152</v>
      </c>
      <c r="F92" s="34">
        <v>44774</v>
      </c>
      <c r="G92" s="34">
        <v>44958</v>
      </c>
      <c r="H92" s="16">
        <v>65000</v>
      </c>
      <c r="I92" s="35">
        <v>4125.09</v>
      </c>
      <c r="J92" s="35">
        <v>0</v>
      </c>
      <c r="K92" s="35">
        <f t="shared" ref="K92" si="131">H92*2.87%</f>
        <v>1865.5</v>
      </c>
      <c r="L92" s="35">
        <f t="shared" ref="L92" si="132">H92*7.1%</f>
        <v>4615</v>
      </c>
      <c r="M92" s="35">
        <f>H92*1.15%</f>
        <v>747.5</v>
      </c>
      <c r="N92" s="35">
        <f t="shared" ref="N92" si="133">H92*3.04%</f>
        <v>1976</v>
      </c>
      <c r="O92" s="35">
        <f t="shared" ref="O92" si="134">H92*7.09%</f>
        <v>4608.5</v>
      </c>
      <c r="P92" s="35">
        <f t="shared" ref="P92" si="135">K92+L92+M92+N92+O92</f>
        <v>13812.5</v>
      </c>
      <c r="Q92" s="35">
        <v>16865.95</v>
      </c>
      <c r="R92" s="35">
        <f>I92+K92+N92+Q92</f>
        <v>24832.54</v>
      </c>
      <c r="S92" s="35">
        <f t="shared" ref="S92" si="136">L92+M92+O92</f>
        <v>9971</v>
      </c>
      <c r="T92" s="35">
        <f>H92-R92</f>
        <v>40167.46</v>
      </c>
    </row>
    <row r="93" spans="1:20" s="18" customFormat="1" ht="24.95" customHeight="1" x14ac:dyDescent="0.25">
      <c r="A93" s="62" t="s">
        <v>379</v>
      </c>
      <c r="B93" s="42"/>
      <c r="C93" s="43"/>
      <c r="D93" s="44"/>
      <c r="E93" s="45"/>
      <c r="F93" s="46"/>
      <c r="G93" s="4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s="36" customFormat="1" ht="24.95" customHeight="1" x14ac:dyDescent="0.25">
      <c r="A94" s="30">
        <v>69</v>
      </c>
      <c r="B94" s="31" t="s">
        <v>248</v>
      </c>
      <c r="C94" s="39" t="s">
        <v>33</v>
      </c>
      <c r="D94" s="32" t="s">
        <v>21</v>
      </c>
      <c r="E94" s="33" t="s">
        <v>151</v>
      </c>
      <c r="F94" s="34">
        <v>44805</v>
      </c>
      <c r="G94" s="34">
        <v>44986</v>
      </c>
      <c r="H94" s="35">
        <v>60000</v>
      </c>
      <c r="I94" s="35">
        <v>3486.68</v>
      </c>
      <c r="J94" s="35">
        <v>0</v>
      </c>
      <c r="K94" s="35">
        <f>H94*2.87%</f>
        <v>1722</v>
      </c>
      <c r="L94" s="35">
        <f>H94*7.1%</f>
        <v>4260</v>
      </c>
      <c r="M94" s="52">
        <f>H94*1.15%</f>
        <v>690</v>
      </c>
      <c r="N94" s="35">
        <f>H94*3.04%</f>
        <v>1824</v>
      </c>
      <c r="O94" s="35">
        <f>H94*7.09%</f>
        <v>4254</v>
      </c>
      <c r="P94" s="35">
        <f>K94+L94+M94+N94+O94</f>
        <v>12750</v>
      </c>
      <c r="Q94" s="35">
        <f>J94</f>
        <v>0</v>
      </c>
      <c r="R94" s="35">
        <f>I94+K94+N94+Q94</f>
        <v>7032.68</v>
      </c>
      <c r="S94" s="35">
        <f>L94+M94+O94</f>
        <v>9204</v>
      </c>
      <c r="T94" s="35">
        <f>H94-R94</f>
        <v>52967.32</v>
      </c>
    </row>
    <row r="95" spans="1:20" s="13" customFormat="1" ht="24.95" customHeight="1" x14ac:dyDescent="0.3">
      <c r="A95" s="62" t="s">
        <v>380</v>
      </c>
      <c r="B95" s="12"/>
      <c r="C95" s="12"/>
      <c r="D95" s="12"/>
      <c r="E95" s="12"/>
      <c r="F95" s="25"/>
      <c r="G95" s="25"/>
      <c r="H95" s="12"/>
      <c r="I95" s="12"/>
      <c r="J95" s="12"/>
      <c r="K95" s="12"/>
      <c r="L95" s="12"/>
      <c r="M95" s="47"/>
      <c r="N95" s="12"/>
      <c r="O95" s="12"/>
      <c r="P95" s="12"/>
      <c r="Q95" s="12"/>
      <c r="R95" s="12"/>
      <c r="S95" s="12"/>
      <c r="T95" s="12"/>
    </row>
    <row r="96" spans="1:20" s="18" customFormat="1" ht="24.95" customHeight="1" x14ac:dyDescent="0.25">
      <c r="A96" s="11">
        <v>70</v>
      </c>
      <c r="B96" s="14" t="s">
        <v>32</v>
      </c>
      <c r="C96" s="10" t="s">
        <v>33</v>
      </c>
      <c r="D96" s="11" t="s">
        <v>21</v>
      </c>
      <c r="E96" s="20" t="s">
        <v>152</v>
      </c>
      <c r="F96" s="15">
        <v>44866</v>
      </c>
      <c r="G96" s="15">
        <v>45047</v>
      </c>
      <c r="H96" s="35">
        <v>75000</v>
      </c>
      <c r="I96" s="35">
        <v>6309.38</v>
      </c>
      <c r="J96" s="35">
        <v>0</v>
      </c>
      <c r="K96" s="35">
        <v>2152.5</v>
      </c>
      <c r="L96" s="35">
        <v>5325</v>
      </c>
      <c r="M96" s="17">
        <v>748.08</v>
      </c>
      <c r="N96" s="35">
        <v>2280</v>
      </c>
      <c r="O96" s="35">
        <v>5317.5</v>
      </c>
      <c r="P96" s="35">
        <f t="shared" ref="P96" si="137">K96+L96+M96+N96+O96</f>
        <v>15823.08</v>
      </c>
      <c r="Q96" s="35">
        <f t="shared" ref="Q96" si="138">J96</f>
        <v>0</v>
      </c>
      <c r="R96" s="35">
        <f t="shared" ref="R96" si="139">I96+K96+N96+Q96</f>
        <v>10741.88</v>
      </c>
      <c r="S96" s="35">
        <f t="shared" ref="S96" si="140">L96+M96+O96</f>
        <v>11390.58</v>
      </c>
      <c r="T96" s="35">
        <f t="shared" ref="T96" si="141">H96-R96</f>
        <v>64258.12</v>
      </c>
    </row>
    <row r="97" spans="1:20" s="13" customFormat="1" ht="24.95" customHeight="1" x14ac:dyDescent="0.3">
      <c r="A97" s="26" t="s">
        <v>198</v>
      </c>
      <c r="B97" s="12"/>
      <c r="C97" s="12"/>
      <c r="D97" s="12"/>
      <c r="E97" s="12"/>
      <c r="F97" s="25"/>
      <c r="G97" s="25"/>
      <c r="H97" s="12"/>
      <c r="I97" s="12"/>
      <c r="J97" s="12"/>
      <c r="K97" s="12"/>
      <c r="L97" s="12"/>
      <c r="M97" s="47"/>
      <c r="N97" s="12"/>
      <c r="O97" s="12"/>
      <c r="P97" s="12"/>
      <c r="Q97" s="12"/>
      <c r="R97" s="12"/>
      <c r="S97" s="12"/>
      <c r="T97" s="12"/>
    </row>
    <row r="98" spans="1:20" s="18" customFormat="1" ht="24.95" customHeight="1" x14ac:dyDescent="0.25">
      <c r="A98" s="11">
        <v>71</v>
      </c>
      <c r="B98" s="14" t="s">
        <v>172</v>
      </c>
      <c r="C98" s="10" t="s">
        <v>33</v>
      </c>
      <c r="D98" s="11" t="s">
        <v>21</v>
      </c>
      <c r="E98" s="20" t="s">
        <v>152</v>
      </c>
      <c r="F98" s="15">
        <v>44743</v>
      </c>
      <c r="G98" s="15">
        <v>44927</v>
      </c>
      <c r="H98" s="35">
        <v>70000</v>
      </c>
      <c r="I98" s="35">
        <v>5368.48</v>
      </c>
      <c r="J98" s="35">
        <v>0</v>
      </c>
      <c r="K98" s="35">
        <f t="shared" ref="K98" si="142">H98*2.87%</f>
        <v>2009</v>
      </c>
      <c r="L98" s="35">
        <f t="shared" ref="L98" si="143">H98*7.1%</f>
        <v>4970</v>
      </c>
      <c r="M98" s="35">
        <v>748.08</v>
      </c>
      <c r="N98" s="35">
        <f t="shared" ref="N98" si="144">H98*3.04%</f>
        <v>2128</v>
      </c>
      <c r="O98" s="35">
        <f t="shared" ref="O98" si="145">H98*7.09%</f>
        <v>4963</v>
      </c>
      <c r="P98" s="35">
        <f t="shared" ref="P98" si="146">K98+L98+M98+N98+O98</f>
        <v>14818.08</v>
      </c>
      <c r="Q98" s="35">
        <v>14046</v>
      </c>
      <c r="R98" s="35">
        <f t="shared" ref="R98" si="147">I98+K98+N98+Q98</f>
        <v>23551.48</v>
      </c>
      <c r="S98" s="35">
        <f t="shared" ref="S98" si="148">L98+M98+O98</f>
        <v>10681.08</v>
      </c>
      <c r="T98" s="35">
        <f t="shared" ref="T98" si="149">H98-R98</f>
        <v>46448.52</v>
      </c>
    </row>
    <row r="99" spans="1:20" s="36" customFormat="1" ht="24.95" customHeight="1" x14ac:dyDescent="0.25">
      <c r="A99" s="30">
        <v>72</v>
      </c>
      <c r="B99" s="31" t="s">
        <v>252</v>
      </c>
      <c r="C99" s="39" t="s">
        <v>33</v>
      </c>
      <c r="D99" s="32" t="s">
        <v>21</v>
      </c>
      <c r="E99" s="33" t="s">
        <v>152</v>
      </c>
      <c r="F99" s="34">
        <v>44760</v>
      </c>
      <c r="G99" s="34">
        <v>44944</v>
      </c>
      <c r="H99" s="35">
        <v>80000</v>
      </c>
      <c r="I99" s="35">
        <v>7022.76</v>
      </c>
      <c r="J99" s="35">
        <v>0</v>
      </c>
      <c r="K99" s="35">
        <f>H99*2.87%</f>
        <v>2296</v>
      </c>
      <c r="L99" s="35">
        <f>H99*7.1%</f>
        <v>5680</v>
      </c>
      <c r="M99" s="16">
        <v>748.08</v>
      </c>
      <c r="N99" s="35">
        <f>H99*3.04%</f>
        <v>2432</v>
      </c>
      <c r="O99" s="35">
        <f>H99*7.09%</f>
        <v>5672</v>
      </c>
      <c r="P99" s="35">
        <f>K99+L99+M99+N99+O99</f>
        <v>16828.080000000002</v>
      </c>
      <c r="Q99" s="35">
        <v>1512.45</v>
      </c>
      <c r="R99" s="35">
        <f>I99+K99+N99+Q99</f>
        <v>13263.21</v>
      </c>
      <c r="S99" s="35">
        <f>L99+M99+O99</f>
        <v>12100.08</v>
      </c>
      <c r="T99" s="35">
        <f>H99-R99</f>
        <v>66736.789999999994</v>
      </c>
    </row>
    <row r="100" spans="1:20" s="13" customFormat="1" ht="24.95" customHeight="1" x14ac:dyDescent="0.3">
      <c r="A100" s="62" t="s">
        <v>381</v>
      </c>
      <c r="B100" s="12"/>
      <c r="C100" s="12"/>
      <c r="D100" s="12"/>
      <c r="E100" s="12"/>
      <c r="F100" s="25"/>
      <c r="G100" s="25"/>
      <c r="H100" s="12"/>
      <c r="I100" s="12"/>
      <c r="J100" s="12"/>
      <c r="K100" s="12"/>
      <c r="L100" s="12"/>
      <c r="M100" s="47"/>
      <c r="N100" s="12"/>
      <c r="O100" s="12"/>
      <c r="P100" s="12"/>
      <c r="Q100" s="12"/>
      <c r="R100" s="12"/>
      <c r="S100" s="12"/>
      <c r="T100" s="12"/>
    </row>
    <row r="101" spans="1:20" s="40" customFormat="1" ht="24.95" customHeight="1" x14ac:dyDescent="0.25">
      <c r="A101" s="69">
        <v>73</v>
      </c>
      <c r="B101" s="31" t="s">
        <v>368</v>
      </c>
      <c r="C101" s="39" t="s">
        <v>369</v>
      </c>
      <c r="D101" s="32" t="s">
        <v>21</v>
      </c>
      <c r="E101" s="33" t="s">
        <v>152</v>
      </c>
      <c r="F101" s="34">
        <v>44768</v>
      </c>
      <c r="G101" s="34">
        <v>44952</v>
      </c>
      <c r="H101" s="41">
        <v>170000</v>
      </c>
      <c r="I101" s="41">
        <v>28627.17</v>
      </c>
      <c r="J101" s="41">
        <v>0</v>
      </c>
      <c r="K101" s="41">
        <v>4879</v>
      </c>
      <c r="L101" s="41">
        <v>12070</v>
      </c>
      <c r="M101" s="41">
        <v>748.08</v>
      </c>
      <c r="N101" s="41">
        <v>4943.8</v>
      </c>
      <c r="O101" s="41">
        <v>11530.11</v>
      </c>
      <c r="P101" s="35">
        <f>K101+L101+M101+N101+O101</f>
        <v>34170.99</v>
      </c>
      <c r="Q101" s="35">
        <v>0</v>
      </c>
      <c r="R101" s="35">
        <f>I101+K101+N101+Q101</f>
        <v>38449.97</v>
      </c>
      <c r="S101" s="35">
        <f>L101+M101+O101</f>
        <v>24348.19</v>
      </c>
      <c r="T101" s="35">
        <f>H101-R101</f>
        <v>131550.03</v>
      </c>
    </row>
    <row r="102" spans="1:20" s="18" customFormat="1" ht="24.95" customHeight="1" x14ac:dyDescent="0.25">
      <c r="A102" s="51">
        <v>74</v>
      </c>
      <c r="B102" s="31" t="s">
        <v>308</v>
      </c>
      <c r="C102" s="39" t="s">
        <v>178</v>
      </c>
      <c r="D102" s="32" t="s">
        <v>21</v>
      </c>
      <c r="E102" s="33" t="s">
        <v>152</v>
      </c>
      <c r="F102" s="34">
        <v>44868</v>
      </c>
      <c r="G102" s="34">
        <v>45049</v>
      </c>
      <c r="H102" s="35">
        <v>55000</v>
      </c>
      <c r="I102" s="35">
        <v>2559.6799999999998</v>
      </c>
      <c r="J102" s="35">
        <v>0</v>
      </c>
      <c r="K102" s="35">
        <f>H102*2.87%</f>
        <v>1578.5</v>
      </c>
      <c r="L102" s="35">
        <f>H102*7.1%</f>
        <v>3905</v>
      </c>
      <c r="M102" s="60">
        <f>H102*1.15%</f>
        <v>632.5</v>
      </c>
      <c r="N102" s="35">
        <f>H102*3.04%</f>
        <v>1672</v>
      </c>
      <c r="O102" s="35">
        <f>H102*7.09%</f>
        <v>3899.5</v>
      </c>
      <c r="P102" s="35">
        <f>K102+L102+M102+N102+O102</f>
        <v>11687.5</v>
      </c>
      <c r="Q102" s="35">
        <f>J102</f>
        <v>0</v>
      </c>
      <c r="R102" s="35">
        <f>I102+K102+N102+Q102</f>
        <v>5810.18</v>
      </c>
      <c r="S102" s="35">
        <f>L102+M102+O102</f>
        <v>8437</v>
      </c>
      <c r="T102" s="35">
        <f>H102-R102</f>
        <v>49189.82</v>
      </c>
    </row>
    <row r="103" spans="1:20" s="18" customFormat="1" ht="24.95" customHeight="1" x14ac:dyDescent="0.25">
      <c r="A103" s="69">
        <v>75</v>
      </c>
      <c r="B103" s="31" t="s">
        <v>268</v>
      </c>
      <c r="C103" s="48" t="s">
        <v>102</v>
      </c>
      <c r="D103" s="33" t="s">
        <v>21</v>
      </c>
      <c r="E103" s="33" t="s">
        <v>152</v>
      </c>
      <c r="F103" s="34">
        <v>44805</v>
      </c>
      <c r="G103" s="34">
        <v>44986</v>
      </c>
      <c r="H103" s="41">
        <v>85000</v>
      </c>
      <c r="I103" s="41">
        <v>8576.99</v>
      </c>
      <c r="J103" s="41">
        <v>0</v>
      </c>
      <c r="K103" s="41">
        <f>H103*2.87%</f>
        <v>2439.5</v>
      </c>
      <c r="L103" s="41">
        <f>H103*7.1%</f>
        <v>6035</v>
      </c>
      <c r="M103" s="17">
        <v>748.08</v>
      </c>
      <c r="N103" s="41">
        <f>H103*3.04%</f>
        <v>2584</v>
      </c>
      <c r="O103" s="41">
        <f>H103*7.09%</f>
        <v>6026.5</v>
      </c>
      <c r="P103" s="35">
        <f>K103+L103+M103+N103+O103</f>
        <v>17833.080000000002</v>
      </c>
      <c r="Q103" s="35">
        <v>0</v>
      </c>
      <c r="R103" s="35">
        <f>I103+K103+N103+Q103</f>
        <v>13600.49</v>
      </c>
      <c r="S103" s="35">
        <f>L103+M103+O103</f>
        <v>12809.58</v>
      </c>
      <c r="T103" s="35">
        <f>H103-R103</f>
        <v>71399.509999999995</v>
      </c>
    </row>
    <row r="104" spans="1:20" s="36" customFormat="1" ht="24.95" customHeight="1" x14ac:dyDescent="0.25">
      <c r="A104" s="51">
        <v>76</v>
      </c>
      <c r="B104" s="31" t="s">
        <v>51</v>
      </c>
      <c r="C104" s="48" t="s">
        <v>120</v>
      </c>
      <c r="D104" s="33" t="s">
        <v>21</v>
      </c>
      <c r="E104" s="33" t="s">
        <v>152</v>
      </c>
      <c r="F104" s="34">
        <v>44866</v>
      </c>
      <c r="G104" s="34">
        <v>45047</v>
      </c>
      <c r="H104" s="41">
        <v>90000</v>
      </c>
      <c r="I104" s="41">
        <v>9753.1200000000008</v>
      </c>
      <c r="J104" s="41">
        <v>0</v>
      </c>
      <c r="K104" s="41">
        <v>2583</v>
      </c>
      <c r="L104" s="41">
        <v>6390</v>
      </c>
      <c r="M104" s="17">
        <v>748.08</v>
      </c>
      <c r="N104" s="41">
        <v>2736</v>
      </c>
      <c r="O104" s="41">
        <v>6381</v>
      </c>
      <c r="P104" s="35">
        <f t="shared" ref="P104:P111" si="150">K104+L104+M104+N104+O104</f>
        <v>18838.080000000002</v>
      </c>
      <c r="Q104" s="35">
        <v>24052.880000000001</v>
      </c>
      <c r="R104" s="35">
        <f t="shared" ref="R104:R111" si="151">I104+K104+N104+Q104</f>
        <v>39125</v>
      </c>
      <c r="S104" s="35">
        <f t="shared" ref="S104:S111" si="152">L104+M104+O104</f>
        <v>13519.08</v>
      </c>
      <c r="T104" s="35">
        <f t="shared" ref="T104:T111" si="153">H104-R104</f>
        <v>50875</v>
      </c>
    </row>
    <row r="105" spans="1:20" s="18" customFormat="1" ht="24.95" customHeight="1" x14ac:dyDescent="0.25">
      <c r="A105" s="69">
        <v>77</v>
      </c>
      <c r="B105" s="14" t="s">
        <v>36</v>
      </c>
      <c r="C105" s="10" t="s">
        <v>45</v>
      </c>
      <c r="D105" s="11" t="s">
        <v>21</v>
      </c>
      <c r="E105" s="20" t="s">
        <v>151</v>
      </c>
      <c r="F105" s="15">
        <v>44866</v>
      </c>
      <c r="G105" s="34">
        <v>45047</v>
      </c>
      <c r="H105" s="16">
        <v>43000</v>
      </c>
      <c r="I105" s="16">
        <v>866.06</v>
      </c>
      <c r="J105" s="16">
        <v>0</v>
      </c>
      <c r="K105" s="16">
        <v>1234.0999999999999</v>
      </c>
      <c r="L105" s="16">
        <v>3053</v>
      </c>
      <c r="M105" s="52">
        <f t="shared" ref="M105:M107" si="154">H105*1.15%</f>
        <v>494.5</v>
      </c>
      <c r="N105" s="16">
        <v>1307.2</v>
      </c>
      <c r="O105" s="16">
        <f t="shared" ref="O105:O108" si="155">H105*7.09%</f>
        <v>3048.7</v>
      </c>
      <c r="P105" s="16">
        <f t="shared" si="150"/>
        <v>9137.5</v>
      </c>
      <c r="Q105" s="16">
        <f>J105</f>
        <v>0</v>
      </c>
      <c r="R105" s="16">
        <f t="shared" si="151"/>
        <v>3407.36</v>
      </c>
      <c r="S105" s="16">
        <f t="shared" si="152"/>
        <v>6596.2</v>
      </c>
      <c r="T105" s="16">
        <f t="shared" si="153"/>
        <v>39592.639999999999</v>
      </c>
    </row>
    <row r="106" spans="1:20" s="18" customFormat="1" ht="24.95" customHeight="1" x14ac:dyDescent="0.25">
      <c r="A106" s="51">
        <v>78</v>
      </c>
      <c r="B106" s="14" t="s">
        <v>49</v>
      </c>
      <c r="C106" s="10" t="s">
        <v>45</v>
      </c>
      <c r="D106" s="11" t="s">
        <v>21</v>
      </c>
      <c r="E106" s="20" t="s">
        <v>151</v>
      </c>
      <c r="F106" s="15">
        <v>44866</v>
      </c>
      <c r="G106" s="34">
        <v>45047</v>
      </c>
      <c r="H106" s="16">
        <v>43000</v>
      </c>
      <c r="I106" s="16">
        <v>866.06</v>
      </c>
      <c r="J106" s="16">
        <v>0</v>
      </c>
      <c r="K106" s="16">
        <v>1234.0999999999999</v>
      </c>
      <c r="L106" s="16">
        <v>3053</v>
      </c>
      <c r="M106" s="52">
        <f t="shared" si="154"/>
        <v>494.5</v>
      </c>
      <c r="N106" s="16">
        <v>1307.2</v>
      </c>
      <c r="O106" s="16">
        <f t="shared" si="155"/>
        <v>3048.7</v>
      </c>
      <c r="P106" s="16">
        <f t="shared" si="150"/>
        <v>9137.5</v>
      </c>
      <c r="Q106" s="16">
        <f>J106</f>
        <v>0</v>
      </c>
      <c r="R106" s="16">
        <f t="shared" si="151"/>
        <v>3407.36</v>
      </c>
      <c r="S106" s="16">
        <f t="shared" si="152"/>
        <v>6596.2</v>
      </c>
      <c r="T106" s="16">
        <f t="shared" si="153"/>
        <v>39592.639999999999</v>
      </c>
    </row>
    <row r="107" spans="1:20" s="18" customFormat="1" ht="24.95" customHeight="1" x14ac:dyDescent="0.25">
      <c r="A107" s="69">
        <v>79</v>
      </c>
      <c r="B107" s="14" t="s">
        <v>44</v>
      </c>
      <c r="C107" s="10" t="s">
        <v>45</v>
      </c>
      <c r="D107" s="11" t="s">
        <v>21</v>
      </c>
      <c r="E107" s="20" t="s">
        <v>152</v>
      </c>
      <c r="F107" s="15">
        <v>44866</v>
      </c>
      <c r="G107" s="34">
        <v>45047</v>
      </c>
      <c r="H107" s="16">
        <v>43000</v>
      </c>
      <c r="I107" s="16">
        <v>866.06</v>
      </c>
      <c r="J107" s="16">
        <v>0</v>
      </c>
      <c r="K107" s="16">
        <v>1234.0999999999999</v>
      </c>
      <c r="L107" s="16">
        <v>3053</v>
      </c>
      <c r="M107" s="16">
        <f t="shared" si="154"/>
        <v>494.5</v>
      </c>
      <c r="N107" s="16">
        <v>1307.2</v>
      </c>
      <c r="O107" s="16">
        <f t="shared" si="155"/>
        <v>3048.7</v>
      </c>
      <c r="P107" s="16">
        <f t="shared" si="150"/>
        <v>9137.5</v>
      </c>
      <c r="Q107" s="16">
        <f>J107</f>
        <v>0</v>
      </c>
      <c r="R107" s="16">
        <f t="shared" si="151"/>
        <v>3407.36</v>
      </c>
      <c r="S107" s="16">
        <f t="shared" si="152"/>
        <v>6596.2</v>
      </c>
      <c r="T107" s="16">
        <f t="shared" si="153"/>
        <v>39592.639999999999</v>
      </c>
    </row>
    <row r="108" spans="1:20" s="36" customFormat="1" ht="24.95" customHeight="1" x14ac:dyDescent="0.25">
      <c r="A108" s="51">
        <v>80</v>
      </c>
      <c r="B108" s="31" t="s">
        <v>398</v>
      </c>
      <c r="C108" s="39" t="s">
        <v>399</v>
      </c>
      <c r="D108" s="32" t="s">
        <v>21</v>
      </c>
      <c r="E108" s="33" t="s">
        <v>152</v>
      </c>
      <c r="F108" s="34">
        <v>44844</v>
      </c>
      <c r="G108" s="34">
        <v>45026</v>
      </c>
      <c r="H108" s="35">
        <v>80000</v>
      </c>
      <c r="I108" s="35">
        <v>7400.87</v>
      </c>
      <c r="J108" s="35">
        <v>0</v>
      </c>
      <c r="K108" s="35">
        <f t="shared" ref="K108" si="156">H108*2.87%</f>
        <v>2296</v>
      </c>
      <c r="L108" s="35">
        <f t="shared" ref="L108" si="157">H108*7.1%</f>
        <v>5680</v>
      </c>
      <c r="M108" s="35">
        <v>748.08</v>
      </c>
      <c r="N108" s="35">
        <f t="shared" ref="N108" si="158">H108*3.04%</f>
        <v>2432</v>
      </c>
      <c r="O108" s="35">
        <f t="shared" si="155"/>
        <v>5672</v>
      </c>
      <c r="P108" s="35">
        <f t="shared" si="150"/>
        <v>16828.080000000002</v>
      </c>
      <c r="Q108" s="35">
        <v>0</v>
      </c>
      <c r="R108" s="35">
        <f t="shared" si="151"/>
        <v>12128.87</v>
      </c>
      <c r="S108" s="35">
        <f t="shared" si="152"/>
        <v>12100.08</v>
      </c>
      <c r="T108" s="35">
        <f t="shared" si="153"/>
        <v>67871.13</v>
      </c>
    </row>
    <row r="109" spans="1:20" s="36" customFormat="1" ht="24.95" customHeight="1" x14ac:dyDescent="0.25">
      <c r="A109" s="69">
        <v>81</v>
      </c>
      <c r="B109" s="31" t="s">
        <v>402</v>
      </c>
      <c r="C109" s="39" t="s">
        <v>399</v>
      </c>
      <c r="D109" s="32" t="s">
        <v>21</v>
      </c>
      <c r="E109" s="33" t="s">
        <v>152</v>
      </c>
      <c r="F109" s="34">
        <v>44805</v>
      </c>
      <c r="G109" s="34">
        <v>44986</v>
      </c>
      <c r="H109" s="35">
        <v>90000</v>
      </c>
      <c r="I109" s="35">
        <v>9753.1200000000008</v>
      </c>
      <c r="J109" s="35">
        <v>0</v>
      </c>
      <c r="K109" s="35">
        <v>2583</v>
      </c>
      <c r="L109" s="35">
        <v>6390</v>
      </c>
      <c r="M109" s="35">
        <v>748.08</v>
      </c>
      <c r="N109" s="35">
        <v>2736</v>
      </c>
      <c r="O109" s="35">
        <v>6381</v>
      </c>
      <c r="P109" s="35">
        <f t="shared" ref="P109" si="159">K109+L109+M109+N109+O109</f>
        <v>18838.080000000002</v>
      </c>
      <c r="Q109" s="35">
        <v>0</v>
      </c>
      <c r="R109" s="35">
        <f t="shared" ref="R109" si="160">I109+K109+N109+Q109</f>
        <v>15072.12</v>
      </c>
      <c r="S109" s="35">
        <f t="shared" ref="S109" si="161">L109+M109+O109</f>
        <v>13519.08</v>
      </c>
      <c r="T109" s="35">
        <f t="shared" ref="T109" si="162">H109-R109</f>
        <v>74927.88</v>
      </c>
    </row>
    <row r="110" spans="1:20" s="36" customFormat="1" ht="24.95" customHeight="1" x14ac:dyDescent="0.25">
      <c r="A110" s="51">
        <v>82</v>
      </c>
      <c r="B110" s="31" t="s">
        <v>418</v>
      </c>
      <c r="C110" s="39" t="s">
        <v>399</v>
      </c>
      <c r="D110" s="32" t="s">
        <v>21</v>
      </c>
      <c r="E110" s="33" t="s">
        <v>152</v>
      </c>
      <c r="F110" s="34">
        <v>44805</v>
      </c>
      <c r="G110" s="34">
        <v>44986</v>
      </c>
      <c r="H110" s="35">
        <v>90000</v>
      </c>
      <c r="I110" s="35">
        <v>9753.1200000000008</v>
      </c>
      <c r="J110" s="35">
        <v>0</v>
      </c>
      <c r="K110" s="35">
        <v>2583</v>
      </c>
      <c r="L110" s="35">
        <v>6390</v>
      </c>
      <c r="M110" s="35">
        <v>748.08</v>
      </c>
      <c r="N110" s="35">
        <v>2736</v>
      </c>
      <c r="O110" s="35">
        <v>6381</v>
      </c>
      <c r="P110" s="35">
        <f t="shared" ref="P110" si="163">K110+L110+M110+N110+O110</f>
        <v>18838.080000000002</v>
      </c>
      <c r="Q110" s="35">
        <v>0</v>
      </c>
      <c r="R110" s="35">
        <f t="shared" ref="R110" si="164">I110+K110+N110+Q110</f>
        <v>15072.12</v>
      </c>
      <c r="S110" s="35">
        <f t="shared" ref="S110" si="165">L110+M110+O110</f>
        <v>13519.08</v>
      </c>
      <c r="T110" s="35">
        <f t="shared" ref="T110" si="166">H110-R110</f>
        <v>74927.88</v>
      </c>
    </row>
    <row r="111" spans="1:20" s="18" customFormat="1" ht="24.95" customHeight="1" x14ac:dyDescent="0.25">
      <c r="A111" s="69">
        <v>83</v>
      </c>
      <c r="B111" s="14" t="s">
        <v>42</v>
      </c>
      <c r="C111" s="10" t="s">
        <v>39</v>
      </c>
      <c r="D111" s="11" t="s">
        <v>21</v>
      </c>
      <c r="E111" s="20" t="s">
        <v>152</v>
      </c>
      <c r="F111" s="15">
        <v>44866</v>
      </c>
      <c r="G111" s="34">
        <v>45047</v>
      </c>
      <c r="H111" s="16">
        <v>50000</v>
      </c>
      <c r="I111" s="16">
        <v>1627.13</v>
      </c>
      <c r="J111" s="16">
        <v>0</v>
      </c>
      <c r="K111" s="16">
        <v>1435</v>
      </c>
      <c r="L111" s="16">
        <v>3550</v>
      </c>
      <c r="M111" s="52">
        <f>H111*1.15%</f>
        <v>575</v>
      </c>
      <c r="N111" s="16">
        <v>1520</v>
      </c>
      <c r="O111" s="16">
        <f>H111*7.09%</f>
        <v>3545</v>
      </c>
      <c r="P111" s="16">
        <f t="shared" si="150"/>
        <v>10625</v>
      </c>
      <c r="Q111" s="16">
        <v>1512.45</v>
      </c>
      <c r="R111" s="16">
        <f t="shared" si="151"/>
        <v>6094.58</v>
      </c>
      <c r="S111" s="16">
        <f t="shared" si="152"/>
        <v>7670</v>
      </c>
      <c r="T111" s="16">
        <f t="shared" si="153"/>
        <v>43905.42</v>
      </c>
    </row>
    <row r="112" spans="1:20" s="18" customFormat="1" ht="24.95" customHeight="1" x14ac:dyDescent="0.3">
      <c r="A112" s="62" t="s">
        <v>382</v>
      </c>
      <c r="B112" s="12"/>
      <c r="C112" s="12"/>
      <c r="D112" s="12"/>
      <c r="E112" s="12"/>
      <c r="F112" s="25"/>
      <c r="G112" s="25"/>
      <c r="H112" s="12"/>
      <c r="I112" s="12"/>
      <c r="J112" s="12"/>
      <c r="K112" s="12"/>
      <c r="L112" s="12"/>
      <c r="M112" s="47"/>
      <c r="N112" s="12"/>
      <c r="O112" s="12"/>
      <c r="P112" s="12"/>
      <c r="Q112" s="12"/>
      <c r="R112" s="12"/>
      <c r="S112" s="12"/>
      <c r="T112" s="12"/>
    </row>
    <row r="113" spans="1:20" s="18" customFormat="1" ht="24.95" customHeight="1" x14ac:dyDescent="0.25">
      <c r="A113" s="30">
        <v>84</v>
      </c>
      <c r="B113" s="31" t="s">
        <v>242</v>
      </c>
      <c r="C113" s="39" t="s">
        <v>28</v>
      </c>
      <c r="D113" s="32" t="s">
        <v>21</v>
      </c>
      <c r="E113" s="33" t="s">
        <v>152</v>
      </c>
      <c r="F113" s="34">
        <v>44732</v>
      </c>
      <c r="G113" s="34">
        <v>44915</v>
      </c>
      <c r="H113" s="35">
        <v>140000</v>
      </c>
      <c r="I113" s="35">
        <v>21514.37</v>
      </c>
      <c r="J113" s="35">
        <v>0</v>
      </c>
      <c r="K113" s="35">
        <f>H113*2.87%</f>
        <v>4018</v>
      </c>
      <c r="L113" s="35">
        <f>H113*7.1%</f>
        <v>9940</v>
      </c>
      <c r="M113" s="16">
        <v>748.08</v>
      </c>
      <c r="N113" s="35">
        <f>H113*3.04%</f>
        <v>4256</v>
      </c>
      <c r="O113" s="35">
        <f>H113*7.09%</f>
        <v>9926</v>
      </c>
      <c r="P113" s="35">
        <f t="shared" ref="P113" si="167">K113+L113+M113+N113+O113</f>
        <v>28888.080000000002</v>
      </c>
      <c r="Q113" s="35">
        <v>15046</v>
      </c>
      <c r="R113" s="35">
        <f t="shared" ref="R113" si="168">I113+K113+N113+Q113</f>
        <v>44834.37</v>
      </c>
      <c r="S113" s="35">
        <f>L113+M113+O113</f>
        <v>20614.080000000002</v>
      </c>
      <c r="T113" s="35">
        <f t="shared" ref="T113" si="169">H113-R113</f>
        <v>95165.63</v>
      </c>
    </row>
    <row r="114" spans="1:20" s="13" customFormat="1" ht="24.95" customHeight="1" x14ac:dyDescent="0.3">
      <c r="A114" s="26" t="s">
        <v>208</v>
      </c>
      <c r="B114" s="12"/>
      <c r="C114" s="12"/>
      <c r="D114" s="12"/>
      <c r="E114" s="12"/>
      <c r="F114" s="25"/>
      <c r="G114" s="25"/>
      <c r="H114" s="12"/>
      <c r="I114" s="12"/>
      <c r="J114" s="12"/>
      <c r="K114" s="12"/>
      <c r="L114" s="12"/>
      <c r="M114" s="47"/>
      <c r="N114" s="12"/>
      <c r="O114" s="12"/>
      <c r="P114" s="12"/>
      <c r="Q114" s="12"/>
      <c r="R114" s="12"/>
      <c r="S114" s="12"/>
      <c r="T114" s="12"/>
    </row>
    <row r="115" spans="1:20" s="36" customFormat="1" ht="24.95" customHeight="1" x14ac:dyDescent="0.25">
      <c r="A115" s="30">
        <v>85</v>
      </c>
      <c r="B115" s="31" t="s">
        <v>260</v>
      </c>
      <c r="C115" s="39" t="s">
        <v>28</v>
      </c>
      <c r="D115" s="32" t="s">
        <v>21</v>
      </c>
      <c r="E115" s="33" t="s">
        <v>151</v>
      </c>
      <c r="F115" s="34">
        <v>44812</v>
      </c>
      <c r="G115" s="34">
        <v>44993</v>
      </c>
      <c r="H115" s="35">
        <v>110000</v>
      </c>
      <c r="I115" s="35">
        <v>14457.62</v>
      </c>
      <c r="J115" s="35">
        <v>0</v>
      </c>
      <c r="K115" s="35">
        <f t="shared" ref="K115" si="170">H115*2.87%</f>
        <v>3157</v>
      </c>
      <c r="L115" s="35">
        <f t="shared" ref="L115" si="171">H115*7.1%</f>
        <v>7810</v>
      </c>
      <c r="M115" s="16">
        <v>748.08</v>
      </c>
      <c r="N115" s="35">
        <f t="shared" ref="N115" si="172">H115*3.04%</f>
        <v>3344</v>
      </c>
      <c r="O115" s="35">
        <f t="shared" ref="O115" si="173">H115*7.09%</f>
        <v>7799</v>
      </c>
      <c r="P115" s="35">
        <f>K115+L115+M115+N115+O115</f>
        <v>22858.080000000002</v>
      </c>
      <c r="Q115" s="35">
        <f>J115</f>
        <v>0</v>
      </c>
      <c r="R115" s="35">
        <f>I115+K115+N115+Q115</f>
        <v>20958.62</v>
      </c>
      <c r="S115" s="35">
        <f>L115+M115+O115</f>
        <v>16357.08</v>
      </c>
      <c r="T115" s="35">
        <f>H115-R115</f>
        <v>89041.38</v>
      </c>
    </row>
    <row r="116" spans="1:20" s="36" customFormat="1" ht="24.95" customHeight="1" x14ac:dyDescent="0.25">
      <c r="A116" s="32">
        <v>86</v>
      </c>
      <c r="B116" s="31" t="s">
        <v>54</v>
      </c>
      <c r="C116" s="39" t="s">
        <v>45</v>
      </c>
      <c r="D116" s="32" t="s">
        <v>21</v>
      </c>
      <c r="E116" s="33" t="s">
        <v>152</v>
      </c>
      <c r="F116" s="34">
        <v>44866</v>
      </c>
      <c r="G116" s="34">
        <v>45047</v>
      </c>
      <c r="H116" s="35">
        <v>43000</v>
      </c>
      <c r="I116" s="35">
        <v>866.06</v>
      </c>
      <c r="J116" s="35">
        <v>0</v>
      </c>
      <c r="K116" s="35">
        <v>1234.0999999999999</v>
      </c>
      <c r="L116" s="35">
        <v>3053</v>
      </c>
      <c r="M116" s="16">
        <f>H116*1.15%</f>
        <v>494.5</v>
      </c>
      <c r="N116" s="35">
        <v>1307.2</v>
      </c>
      <c r="O116" s="35">
        <f>H116*7.09%</f>
        <v>3048.7</v>
      </c>
      <c r="P116" s="35">
        <f>K116+L116+M116+N116+O116</f>
        <v>9137.5</v>
      </c>
      <c r="Q116" s="35">
        <f>J116</f>
        <v>0</v>
      </c>
      <c r="R116" s="35">
        <f>I116+K116+N116+Q116</f>
        <v>3407.36</v>
      </c>
      <c r="S116" s="35">
        <f>L116+M116+O116</f>
        <v>6596.2</v>
      </c>
      <c r="T116" s="35">
        <f>H116-R116</f>
        <v>39592.639999999999</v>
      </c>
    </row>
    <row r="117" spans="1:20" s="13" customFormat="1" ht="24.95" customHeight="1" x14ac:dyDescent="0.3">
      <c r="A117" s="62" t="s">
        <v>383</v>
      </c>
      <c r="B117" s="12"/>
      <c r="C117" s="12"/>
      <c r="D117" s="12"/>
      <c r="E117" s="12"/>
      <c r="F117" s="25"/>
      <c r="G117" s="25"/>
      <c r="H117" s="12"/>
      <c r="I117" s="12"/>
      <c r="J117" s="12"/>
      <c r="K117" s="12"/>
      <c r="L117" s="12"/>
      <c r="M117" s="47"/>
      <c r="N117" s="12"/>
      <c r="O117" s="12"/>
      <c r="P117" s="12"/>
      <c r="Q117" s="12"/>
      <c r="R117" s="12"/>
      <c r="S117" s="12"/>
      <c r="T117" s="12"/>
    </row>
    <row r="118" spans="1:20" s="40" customFormat="1" ht="24.95" customHeight="1" x14ac:dyDescent="0.25">
      <c r="A118" s="32">
        <v>87</v>
      </c>
      <c r="B118" s="31" t="s">
        <v>423</v>
      </c>
      <c r="C118" s="39" t="s">
        <v>424</v>
      </c>
      <c r="D118" s="32" t="s">
        <v>21</v>
      </c>
      <c r="E118" s="33" t="s">
        <v>152</v>
      </c>
      <c r="F118" s="34">
        <v>44824</v>
      </c>
      <c r="G118" s="34">
        <v>45005</v>
      </c>
      <c r="H118" s="35">
        <v>140000</v>
      </c>
      <c r="I118" s="35">
        <v>21514.37</v>
      </c>
      <c r="J118" s="35">
        <v>0</v>
      </c>
      <c r="K118" s="35">
        <f>H118*2.87%</f>
        <v>4018</v>
      </c>
      <c r="L118" s="35">
        <f>H118*7.1%</f>
        <v>9940</v>
      </c>
      <c r="M118" s="41">
        <v>748.08</v>
      </c>
      <c r="N118" s="35">
        <f>H118*3.04%</f>
        <v>4256</v>
      </c>
      <c r="O118" s="35">
        <f>H118*7.09%</f>
        <v>9926</v>
      </c>
      <c r="P118" s="35">
        <f t="shared" ref="P118" si="174">K118+L118+M118+N118+O118</f>
        <v>28888.080000000002</v>
      </c>
      <c r="Q118" s="35">
        <v>0</v>
      </c>
      <c r="R118" s="35">
        <f t="shared" ref="R118" si="175">I118+K118+N118+Q118</f>
        <v>29788.37</v>
      </c>
      <c r="S118" s="35">
        <f t="shared" ref="S118" si="176">L118+M118+O118</f>
        <v>20614.080000000002</v>
      </c>
      <c r="T118" s="35">
        <f t="shared" ref="T118" si="177">H118-R118</f>
        <v>110211.63</v>
      </c>
    </row>
    <row r="119" spans="1:20" s="13" customFormat="1" ht="24.95" customHeight="1" x14ac:dyDescent="0.25">
      <c r="A119" s="11">
        <v>88</v>
      </c>
      <c r="B119" s="31" t="s">
        <v>290</v>
      </c>
      <c r="C119" s="39" t="s">
        <v>434</v>
      </c>
      <c r="D119" s="32" t="s">
        <v>21</v>
      </c>
      <c r="E119" s="33" t="s">
        <v>151</v>
      </c>
      <c r="F119" s="34">
        <v>44835</v>
      </c>
      <c r="G119" s="34">
        <v>45017</v>
      </c>
      <c r="H119" s="35">
        <v>110000</v>
      </c>
      <c r="I119" s="35">
        <v>14457.62</v>
      </c>
      <c r="J119" s="35">
        <v>0</v>
      </c>
      <c r="K119" s="35">
        <f t="shared" ref="K119" si="178">H119*2.87%</f>
        <v>3157</v>
      </c>
      <c r="L119" s="35">
        <f t="shared" ref="L119" si="179">H119*7.1%</f>
        <v>7810</v>
      </c>
      <c r="M119" s="41">
        <v>748.08</v>
      </c>
      <c r="N119" s="35">
        <f t="shared" ref="N119" si="180">H119*3.04%</f>
        <v>3344</v>
      </c>
      <c r="O119" s="35">
        <f t="shared" ref="O119" si="181">H119*7.09%</f>
        <v>7799</v>
      </c>
      <c r="P119" s="35">
        <f t="shared" ref="P119:P175" si="182">K119+L119+M119+N119+O119</f>
        <v>22858.080000000002</v>
      </c>
      <c r="Q119" s="35">
        <f t="shared" ref="Q119:Q138" si="183">J119</f>
        <v>0</v>
      </c>
      <c r="R119" s="35">
        <f t="shared" ref="R119:R175" si="184">I119+K119+N119+Q119</f>
        <v>20958.62</v>
      </c>
      <c r="S119" s="35">
        <f t="shared" ref="S119:S175" si="185">L119+M119+O119</f>
        <v>16357.08</v>
      </c>
      <c r="T119" s="35">
        <f t="shared" ref="T119:T175" si="186">H119-R119</f>
        <v>89041.38</v>
      </c>
    </row>
    <row r="120" spans="1:20" s="18" customFormat="1" ht="24.95" customHeight="1" x14ac:dyDescent="0.25">
      <c r="A120" s="32">
        <v>89</v>
      </c>
      <c r="B120" s="14" t="s">
        <v>52</v>
      </c>
      <c r="C120" s="10" t="s">
        <v>102</v>
      </c>
      <c r="D120" s="11" t="s">
        <v>21</v>
      </c>
      <c r="E120" s="20" t="s">
        <v>152</v>
      </c>
      <c r="F120" s="15">
        <v>44866</v>
      </c>
      <c r="G120" s="34">
        <v>45047</v>
      </c>
      <c r="H120" s="16">
        <v>90000</v>
      </c>
      <c r="I120" s="16">
        <v>9753.1200000000008</v>
      </c>
      <c r="J120" s="16">
        <v>0</v>
      </c>
      <c r="K120" s="16">
        <v>2583</v>
      </c>
      <c r="L120" s="16">
        <v>6390</v>
      </c>
      <c r="M120" s="17">
        <v>748.08</v>
      </c>
      <c r="N120" s="16">
        <v>2736</v>
      </c>
      <c r="O120" s="16">
        <v>6381</v>
      </c>
      <c r="P120" s="16">
        <f t="shared" si="182"/>
        <v>18838.080000000002</v>
      </c>
      <c r="Q120" s="16">
        <f t="shared" si="183"/>
        <v>0</v>
      </c>
      <c r="R120" s="16">
        <f t="shared" si="184"/>
        <v>15072.12</v>
      </c>
      <c r="S120" s="16">
        <f t="shared" si="185"/>
        <v>13519.08</v>
      </c>
      <c r="T120" s="16">
        <f t="shared" si="186"/>
        <v>74927.88</v>
      </c>
    </row>
    <row r="121" spans="1:20" s="18" customFormat="1" ht="24.95" customHeight="1" x14ac:dyDescent="0.25">
      <c r="A121" s="11">
        <v>90</v>
      </c>
      <c r="B121" s="14" t="s">
        <v>38</v>
      </c>
      <c r="C121" s="10" t="s">
        <v>39</v>
      </c>
      <c r="D121" s="11" t="s">
        <v>21</v>
      </c>
      <c r="E121" s="20" t="s">
        <v>151</v>
      </c>
      <c r="F121" s="15">
        <v>44835</v>
      </c>
      <c r="G121" s="34">
        <v>45017</v>
      </c>
      <c r="H121" s="16">
        <v>60000</v>
      </c>
      <c r="I121" s="16">
        <v>3486.68</v>
      </c>
      <c r="J121" s="16">
        <v>0</v>
      </c>
      <c r="K121" s="16">
        <v>1722</v>
      </c>
      <c r="L121" s="16">
        <v>4260</v>
      </c>
      <c r="M121" s="52">
        <f t="shared" ref="M121:M130" si="187">H121*1.15%</f>
        <v>690</v>
      </c>
      <c r="N121" s="16">
        <v>1824</v>
      </c>
      <c r="O121" s="16">
        <f t="shared" ref="O121:O175" si="188">H121*7.09%</f>
        <v>4254</v>
      </c>
      <c r="P121" s="16">
        <f t="shared" si="182"/>
        <v>12750</v>
      </c>
      <c r="Q121" s="16">
        <f t="shared" si="183"/>
        <v>0</v>
      </c>
      <c r="R121" s="16">
        <f t="shared" si="184"/>
        <v>7032.68</v>
      </c>
      <c r="S121" s="16">
        <f t="shared" si="185"/>
        <v>9204</v>
      </c>
      <c r="T121" s="16">
        <f t="shared" si="186"/>
        <v>52967.32</v>
      </c>
    </row>
    <row r="122" spans="1:20" s="18" customFormat="1" ht="24.95" customHeight="1" x14ac:dyDescent="0.25">
      <c r="A122" s="32">
        <v>91</v>
      </c>
      <c r="B122" s="14" t="s">
        <v>40</v>
      </c>
      <c r="C122" s="10" t="s">
        <v>39</v>
      </c>
      <c r="D122" s="11" t="s">
        <v>21</v>
      </c>
      <c r="E122" s="20" t="s">
        <v>151</v>
      </c>
      <c r="F122" s="15">
        <v>44835</v>
      </c>
      <c r="G122" s="34">
        <v>45017</v>
      </c>
      <c r="H122" s="16">
        <v>60000</v>
      </c>
      <c r="I122" s="16">
        <v>3486.68</v>
      </c>
      <c r="J122" s="16">
        <v>0</v>
      </c>
      <c r="K122" s="16">
        <v>1722</v>
      </c>
      <c r="L122" s="16">
        <v>4260</v>
      </c>
      <c r="M122" s="52">
        <f t="shared" si="187"/>
        <v>690</v>
      </c>
      <c r="N122" s="16">
        <v>1824</v>
      </c>
      <c r="O122" s="16">
        <f t="shared" si="188"/>
        <v>4254</v>
      </c>
      <c r="P122" s="16">
        <f t="shared" si="182"/>
        <v>12750</v>
      </c>
      <c r="Q122" s="16">
        <f t="shared" si="183"/>
        <v>0</v>
      </c>
      <c r="R122" s="16">
        <f t="shared" si="184"/>
        <v>7032.68</v>
      </c>
      <c r="S122" s="16">
        <f t="shared" si="185"/>
        <v>9204</v>
      </c>
      <c r="T122" s="16">
        <f t="shared" si="186"/>
        <v>52967.32</v>
      </c>
    </row>
    <row r="123" spans="1:20" s="18" customFormat="1" ht="24.95" customHeight="1" x14ac:dyDescent="0.25">
      <c r="A123" s="11">
        <v>92</v>
      </c>
      <c r="B123" s="14" t="s">
        <v>130</v>
      </c>
      <c r="C123" s="10" t="s">
        <v>39</v>
      </c>
      <c r="D123" s="11" t="s">
        <v>21</v>
      </c>
      <c r="E123" s="20" t="s">
        <v>152</v>
      </c>
      <c r="F123" s="15">
        <v>44805</v>
      </c>
      <c r="G123" s="15">
        <v>44986</v>
      </c>
      <c r="H123" s="16">
        <v>55000</v>
      </c>
      <c r="I123" s="16">
        <v>2559.6799999999998</v>
      </c>
      <c r="J123" s="16">
        <v>0</v>
      </c>
      <c r="K123" s="16">
        <v>1578.5</v>
      </c>
      <c r="L123" s="16">
        <v>3905</v>
      </c>
      <c r="M123" s="52">
        <f t="shared" si="187"/>
        <v>632.5</v>
      </c>
      <c r="N123" s="16">
        <v>1672</v>
      </c>
      <c r="O123" s="16">
        <f t="shared" si="188"/>
        <v>3899.5</v>
      </c>
      <c r="P123" s="16">
        <f t="shared" si="182"/>
        <v>11687.5</v>
      </c>
      <c r="Q123" s="16">
        <v>5996</v>
      </c>
      <c r="R123" s="16">
        <f t="shared" si="184"/>
        <v>11806.18</v>
      </c>
      <c r="S123" s="16">
        <f t="shared" si="185"/>
        <v>8437</v>
      </c>
      <c r="T123" s="16">
        <f t="shared" si="186"/>
        <v>43193.82</v>
      </c>
    </row>
    <row r="124" spans="1:20" s="18" customFormat="1" ht="24.95" customHeight="1" x14ac:dyDescent="0.25">
      <c r="A124" s="32">
        <v>93</v>
      </c>
      <c r="B124" s="14" t="s">
        <v>41</v>
      </c>
      <c r="C124" s="10" t="s">
        <v>39</v>
      </c>
      <c r="D124" s="11" t="s">
        <v>21</v>
      </c>
      <c r="E124" s="20" t="s">
        <v>152</v>
      </c>
      <c r="F124" s="15">
        <v>44866</v>
      </c>
      <c r="G124" s="34">
        <v>45047</v>
      </c>
      <c r="H124" s="16">
        <v>50000</v>
      </c>
      <c r="I124" s="16">
        <v>1854</v>
      </c>
      <c r="J124" s="16">
        <v>0</v>
      </c>
      <c r="K124" s="16">
        <v>1435</v>
      </c>
      <c r="L124" s="16">
        <v>3550</v>
      </c>
      <c r="M124" s="52">
        <f t="shared" si="187"/>
        <v>575</v>
      </c>
      <c r="N124" s="16">
        <v>1520</v>
      </c>
      <c r="O124" s="16">
        <f t="shared" si="188"/>
        <v>3545</v>
      </c>
      <c r="P124" s="16">
        <f t="shared" si="182"/>
        <v>10625</v>
      </c>
      <c r="Q124" s="16">
        <f t="shared" si="183"/>
        <v>0</v>
      </c>
      <c r="R124" s="16">
        <f t="shared" si="184"/>
        <v>4809</v>
      </c>
      <c r="S124" s="16">
        <f t="shared" si="185"/>
        <v>7670</v>
      </c>
      <c r="T124" s="16">
        <f t="shared" si="186"/>
        <v>45191</v>
      </c>
    </row>
    <row r="125" spans="1:20" s="18" customFormat="1" ht="24.95" customHeight="1" x14ac:dyDescent="0.25">
      <c r="A125" s="11">
        <v>94</v>
      </c>
      <c r="B125" s="14" t="s">
        <v>89</v>
      </c>
      <c r="C125" s="10" t="s">
        <v>39</v>
      </c>
      <c r="D125" s="11" t="s">
        <v>21</v>
      </c>
      <c r="E125" s="20" t="s">
        <v>151</v>
      </c>
      <c r="F125" s="15">
        <v>44866</v>
      </c>
      <c r="G125" s="34">
        <v>45047</v>
      </c>
      <c r="H125" s="16">
        <v>50000</v>
      </c>
      <c r="I125" s="16">
        <v>1854</v>
      </c>
      <c r="J125" s="16">
        <v>0</v>
      </c>
      <c r="K125" s="16">
        <v>1435</v>
      </c>
      <c r="L125" s="16">
        <v>3550</v>
      </c>
      <c r="M125" s="52">
        <f t="shared" si="187"/>
        <v>575</v>
      </c>
      <c r="N125" s="16">
        <v>1520</v>
      </c>
      <c r="O125" s="16">
        <f t="shared" si="188"/>
        <v>3545</v>
      </c>
      <c r="P125" s="16">
        <f t="shared" si="182"/>
        <v>10625</v>
      </c>
      <c r="Q125" s="16">
        <f t="shared" si="183"/>
        <v>0</v>
      </c>
      <c r="R125" s="16">
        <f t="shared" si="184"/>
        <v>4809</v>
      </c>
      <c r="S125" s="16">
        <f t="shared" si="185"/>
        <v>7670</v>
      </c>
      <c r="T125" s="16">
        <f t="shared" si="186"/>
        <v>45191</v>
      </c>
    </row>
    <row r="126" spans="1:20" s="18" customFormat="1" ht="24.95" customHeight="1" x14ac:dyDescent="0.25">
      <c r="A126" s="32">
        <v>95</v>
      </c>
      <c r="B126" s="14" t="s">
        <v>110</v>
      </c>
      <c r="C126" s="10" t="s">
        <v>39</v>
      </c>
      <c r="D126" s="11" t="s">
        <v>21</v>
      </c>
      <c r="E126" s="20" t="s">
        <v>152</v>
      </c>
      <c r="F126" s="34">
        <v>44774</v>
      </c>
      <c r="G126" s="34">
        <v>44958</v>
      </c>
      <c r="H126" s="16">
        <v>50000</v>
      </c>
      <c r="I126" s="16">
        <v>1854</v>
      </c>
      <c r="J126" s="16">
        <v>0</v>
      </c>
      <c r="K126" s="16">
        <v>1435</v>
      </c>
      <c r="L126" s="16">
        <v>3550</v>
      </c>
      <c r="M126" s="52">
        <f t="shared" si="187"/>
        <v>575</v>
      </c>
      <c r="N126" s="16">
        <v>1520</v>
      </c>
      <c r="O126" s="16">
        <f t="shared" si="188"/>
        <v>3545</v>
      </c>
      <c r="P126" s="16">
        <f t="shared" si="182"/>
        <v>10625</v>
      </c>
      <c r="Q126" s="16">
        <v>8046</v>
      </c>
      <c r="R126" s="16">
        <f t="shared" si="184"/>
        <v>12855</v>
      </c>
      <c r="S126" s="16">
        <f t="shared" si="185"/>
        <v>7670</v>
      </c>
      <c r="T126" s="16">
        <f t="shared" si="186"/>
        <v>37145</v>
      </c>
    </row>
    <row r="127" spans="1:20" s="18" customFormat="1" ht="24.95" customHeight="1" x14ac:dyDescent="0.25">
      <c r="A127" s="11">
        <v>96</v>
      </c>
      <c r="B127" s="14" t="s">
        <v>175</v>
      </c>
      <c r="C127" s="10" t="s">
        <v>39</v>
      </c>
      <c r="D127" s="11" t="s">
        <v>21</v>
      </c>
      <c r="E127" s="20" t="s">
        <v>152</v>
      </c>
      <c r="F127" s="34">
        <v>44743</v>
      </c>
      <c r="G127" s="34">
        <v>44927</v>
      </c>
      <c r="H127" s="16">
        <v>50000</v>
      </c>
      <c r="I127" s="16">
        <v>1854</v>
      </c>
      <c r="J127" s="16">
        <v>0</v>
      </c>
      <c r="K127" s="16">
        <v>1435</v>
      </c>
      <c r="L127" s="16">
        <v>3550</v>
      </c>
      <c r="M127" s="52">
        <f t="shared" si="187"/>
        <v>575</v>
      </c>
      <c r="N127" s="16">
        <v>1520</v>
      </c>
      <c r="O127" s="16">
        <f t="shared" si="188"/>
        <v>3545</v>
      </c>
      <c r="P127" s="16">
        <f t="shared" si="182"/>
        <v>10625</v>
      </c>
      <c r="Q127" s="16">
        <v>8046</v>
      </c>
      <c r="R127" s="16">
        <f t="shared" si="184"/>
        <v>12855</v>
      </c>
      <c r="S127" s="16">
        <f t="shared" si="185"/>
        <v>7670</v>
      </c>
      <c r="T127" s="16">
        <f t="shared" si="186"/>
        <v>37145</v>
      </c>
    </row>
    <row r="128" spans="1:20" s="18" customFormat="1" ht="24.95" customHeight="1" x14ac:dyDescent="0.25">
      <c r="A128" s="32">
        <v>97</v>
      </c>
      <c r="B128" s="14" t="s">
        <v>187</v>
      </c>
      <c r="C128" s="10" t="s">
        <v>39</v>
      </c>
      <c r="D128" s="11" t="s">
        <v>21</v>
      </c>
      <c r="E128" s="11" t="s">
        <v>151</v>
      </c>
      <c r="F128" s="34">
        <v>44774</v>
      </c>
      <c r="G128" s="34">
        <v>44958</v>
      </c>
      <c r="H128" s="16">
        <v>50000</v>
      </c>
      <c r="I128" s="16">
        <v>1854</v>
      </c>
      <c r="J128" s="16">
        <v>0</v>
      </c>
      <c r="K128" s="16">
        <v>1435</v>
      </c>
      <c r="L128" s="16">
        <v>3550</v>
      </c>
      <c r="M128" s="52">
        <f t="shared" si="187"/>
        <v>575</v>
      </c>
      <c r="N128" s="16">
        <v>1520</v>
      </c>
      <c r="O128" s="16">
        <f t="shared" si="188"/>
        <v>3545</v>
      </c>
      <c r="P128" s="16">
        <f t="shared" si="182"/>
        <v>10625</v>
      </c>
      <c r="Q128" s="16">
        <f t="shared" si="183"/>
        <v>0</v>
      </c>
      <c r="R128" s="16">
        <f t="shared" si="184"/>
        <v>4809</v>
      </c>
      <c r="S128" s="16">
        <f t="shared" si="185"/>
        <v>7670</v>
      </c>
      <c r="T128" s="16">
        <f t="shared" si="186"/>
        <v>45191</v>
      </c>
    </row>
    <row r="129" spans="1:20" s="18" customFormat="1" ht="24.95" customHeight="1" x14ac:dyDescent="0.25">
      <c r="A129" s="11">
        <v>98</v>
      </c>
      <c r="B129" s="14" t="s">
        <v>165</v>
      </c>
      <c r="C129" s="10" t="s">
        <v>39</v>
      </c>
      <c r="D129" s="11" t="s">
        <v>21</v>
      </c>
      <c r="E129" s="20" t="s">
        <v>152</v>
      </c>
      <c r="F129" s="15">
        <v>44866</v>
      </c>
      <c r="G129" s="34">
        <v>45047</v>
      </c>
      <c r="H129" s="16">
        <v>50000</v>
      </c>
      <c r="I129" s="16">
        <v>1854</v>
      </c>
      <c r="J129" s="16">
        <v>0</v>
      </c>
      <c r="K129" s="16">
        <v>1435</v>
      </c>
      <c r="L129" s="16">
        <v>3550</v>
      </c>
      <c r="M129" s="52">
        <f t="shared" si="187"/>
        <v>575</v>
      </c>
      <c r="N129" s="16">
        <v>1520</v>
      </c>
      <c r="O129" s="16">
        <f t="shared" si="188"/>
        <v>3545</v>
      </c>
      <c r="P129" s="16">
        <f t="shared" si="182"/>
        <v>10625</v>
      </c>
      <c r="Q129" s="16">
        <v>6546</v>
      </c>
      <c r="R129" s="16">
        <f t="shared" si="184"/>
        <v>11355</v>
      </c>
      <c r="S129" s="16">
        <f t="shared" si="185"/>
        <v>7670</v>
      </c>
      <c r="T129" s="16">
        <f t="shared" si="186"/>
        <v>38645</v>
      </c>
    </row>
    <row r="130" spans="1:20" s="18" customFormat="1" ht="24.95" customHeight="1" x14ac:dyDescent="0.25">
      <c r="A130" s="32">
        <v>99</v>
      </c>
      <c r="B130" s="14" t="s">
        <v>201</v>
      </c>
      <c r="C130" s="10" t="s">
        <v>39</v>
      </c>
      <c r="D130" s="11" t="s">
        <v>21</v>
      </c>
      <c r="E130" s="11" t="s">
        <v>152</v>
      </c>
      <c r="F130" s="34">
        <v>44835</v>
      </c>
      <c r="G130" s="34">
        <v>45017</v>
      </c>
      <c r="H130" s="16">
        <v>50000</v>
      </c>
      <c r="I130" s="16">
        <v>1854</v>
      </c>
      <c r="J130" s="16">
        <v>0</v>
      </c>
      <c r="K130" s="16">
        <v>1435</v>
      </c>
      <c r="L130" s="16">
        <v>3550</v>
      </c>
      <c r="M130" s="16">
        <f t="shared" si="187"/>
        <v>575</v>
      </c>
      <c r="N130" s="16">
        <v>1520</v>
      </c>
      <c r="O130" s="16">
        <f t="shared" si="188"/>
        <v>3545</v>
      </c>
      <c r="P130" s="16">
        <f t="shared" si="182"/>
        <v>10625</v>
      </c>
      <c r="Q130" s="16">
        <f t="shared" si="183"/>
        <v>0</v>
      </c>
      <c r="R130" s="16">
        <f t="shared" si="184"/>
        <v>4809</v>
      </c>
      <c r="S130" s="16">
        <f t="shared" si="185"/>
        <v>7670</v>
      </c>
      <c r="T130" s="16">
        <f t="shared" si="186"/>
        <v>45191</v>
      </c>
    </row>
    <row r="131" spans="1:20" s="18" customFormat="1" ht="24.95" customHeight="1" x14ac:dyDescent="0.25">
      <c r="A131" s="11">
        <v>100</v>
      </c>
      <c r="B131" s="31" t="s">
        <v>139</v>
      </c>
      <c r="C131" s="10" t="s">
        <v>39</v>
      </c>
      <c r="D131" s="11" t="s">
        <v>21</v>
      </c>
      <c r="E131" s="20" t="s">
        <v>151</v>
      </c>
      <c r="F131" s="34">
        <v>44835</v>
      </c>
      <c r="G131" s="34">
        <v>45017</v>
      </c>
      <c r="H131" s="16">
        <v>90000</v>
      </c>
      <c r="I131" s="35">
        <v>9753.1200000000008</v>
      </c>
      <c r="J131" s="35">
        <v>0</v>
      </c>
      <c r="K131" s="35">
        <f>H131*2.87%</f>
        <v>2583</v>
      </c>
      <c r="L131" s="35">
        <f>H131*7.1%</f>
        <v>6390</v>
      </c>
      <c r="M131" s="16">
        <v>748.08</v>
      </c>
      <c r="N131" s="35">
        <f>H131*3.04%</f>
        <v>2736</v>
      </c>
      <c r="O131" s="35">
        <f>H131*7.09%</f>
        <v>6381</v>
      </c>
      <c r="P131" s="35">
        <f t="shared" si="182"/>
        <v>18838.080000000002</v>
      </c>
      <c r="Q131" s="35">
        <f t="shared" si="183"/>
        <v>0</v>
      </c>
      <c r="R131" s="35">
        <f t="shared" si="184"/>
        <v>15072.12</v>
      </c>
      <c r="S131" s="35">
        <f t="shared" si="185"/>
        <v>13519.08</v>
      </c>
      <c r="T131" s="35">
        <f t="shared" si="186"/>
        <v>74927.88</v>
      </c>
    </row>
    <row r="132" spans="1:20" s="18" customFormat="1" ht="24.95" customHeight="1" x14ac:dyDescent="0.25">
      <c r="A132" s="32">
        <v>101</v>
      </c>
      <c r="B132" s="14" t="s">
        <v>109</v>
      </c>
      <c r="C132" s="10" t="s">
        <v>39</v>
      </c>
      <c r="D132" s="11" t="s">
        <v>21</v>
      </c>
      <c r="E132" s="11" t="s">
        <v>152</v>
      </c>
      <c r="F132" s="34">
        <v>44774</v>
      </c>
      <c r="G132" s="34">
        <v>44958</v>
      </c>
      <c r="H132" s="16">
        <v>50000</v>
      </c>
      <c r="I132" s="16">
        <v>1854</v>
      </c>
      <c r="J132" s="16">
        <v>0</v>
      </c>
      <c r="K132" s="16">
        <v>1435</v>
      </c>
      <c r="L132" s="16">
        <v>3550</v>
      </c>
      <c r="M132" s="52">
        <f t="shared" ref="M132:M139" si="189">H132*1.15%</f>
        <v>575</v>
      </c>
      <c r="N132" s="16">
        <v>1520</v>
      </c>
      <c r="O132" s="16">
        <f t="shared" si="188"/>
        <v>3545</v>
      </c>
      <c r="P132" s="16">
        <f t="shared" si="182"/>
        <v>10625</v>
      </c>
      <c r="Q132" s="16">
        <v>8546</v>
      </c>
      <c r="R132" s="16">
        <f t="shared" si="184"/>
        <v>13355</v>
      </c>
      <c r="S132" s="16">
        <f t="shared" si="185"/>
        <v>7670</v>
      </c>
      <c r="T132" s="16">
        <f t="shared" si="186"/>
        <v>36645</v>
      </c>
    </row>
    <row r="133" spans="1:20" s="18" customFormat="1" ht="24.95" customHeight="1" x14ac:dyDescent="0.25">
      <c r="A133" s="11">
        <v>102</v>
      </c>
      <c r="B133" s="14" t="s">
        <v>43</v>
      </c>
      <c r="C133" s="10" t="s">
        <v>39</v>
      </c>
      <c r="D133" s="11" t="s">
        <v>21</v>
      </c>
      <c r="E133" s="20" t="s">
        <v>152</v>
      </c>
      <c r="F133" s="15">
        <v>44866</v>
      </c>
      <c r="G133" s="34">
        <v>45047</v>
      </c>
      <c r="H133" s="16">
        <v>50000</v>
      </c>
      <c r="I133" s="16">
        <v>1854</v>
      </c>
      <c r="J133" s="16">
        <v>0</v>
      </c>
      <c r="K133" s="16">
        <v>1435</v>
      </c>
      <c r="L133" s="16">
        <v>3550</v>
      </c>
      <c r="M133" s="52">
        <f t="shared" si="189"/>
        <v>575</v>
      </c>
      <c r="N133" s="16">
        <v>1520</v>
      </c>
      <c r="O133" s="16">
        <f t="shared" si="188"/>
        <v>3545</v>
      </c>
      <c r="P133" s="16">
        <f t="shared" si="182"/>
        <v>10625</v>
      </c>
      <c r="Q133" s="16">
        <f t="shared" si="183"/>
        <v>0</v>
      </c>
      <c r="R133" s="16">
        <f t="shared" si="184"/>
        <v>4809</v>
      </c>
      <c r="S133" s="16">
        <f t="shared" si="185"/>
        <v>7670</v>
      </c>
      <c r="T133" s="16">
        <f t="shared" si="186"/>
        <v>45191</v>
      </c>
    </row>
    <row r="134" spans="1:20" s="18" customFormat="1" ht="24.95" customHeight="1" x14ac:dyDescent="0.25">
      <c r="A134" s="32">
        <v>103</v>
      </c>
      <c r="B134" s="14" t="s">
        <v>138</v>
      </c>
      <c r="C134" s="10" t="s">
        <v>134</v>
      </c>
      <c r="D134" s="11" t="s">
        <v>21</v>
      </c>
      <c r="E134" s="20" t="s">
        <v>151</v>
      </c>
      <c r="F134" s="15">
        <v>44835</v>
      </c>
      <c r="G134" s="34">
        <v>45017</v>
      </c>
      <c r="H134" s="16">
        <v>48000</v>
      </c>
      <c r="I134" s="16">
        <v>1571.73</v>
      </c>
      <c r="J134" s="16">
        <v>0</v>
      </c>
      <c r="K134" s="16">
        <v>1377.6</v>
      </c>
      <c r="L134" s="16">
        <v>3408</v>
      </c>
      <c r="M134" s="52">
        <f t="shared" si="189"/>
        <v>552</v>
      </c>
      <c r="N134" s="16">
        <v>1459.2</v>
      </c>
      <c r="O134" s="16">
        <f t="shared" si="188"/>
        <v>3403.2</v>
      </c>
      <c r="P134" s="16">
        <f t="shared" si="182"/>
        <v>10200</v>
      </c>
      <c r="Q134" s="16">
        <f t="shared" si="183"/>
        <v>0</v>
      </c>
      <c r="R134" s="16">
        <f t="shared" si="184"/>
        <v>4408.53</v>
      </c>
      <c r="S134" s="16">
        <f t="shared" si="185"/>
        <v>7363.2</v>
      </c>
      <c r="T134" s="16">
        <f t="shared" si="186"/>
        <v>43591.47</v>
      </c>
    </row>
    <row r="135" spans="1:20" s="18" customFormat="1" ht="24.95" customHeight="1" x14ac:dyDescent="0.25">
      <c r="A135" s="11">
        <v>104</v>
      </c>
      <c r="B135" s="14" t="s">
        <v>46</v>
      </c>
      <c r="C135" s="10" t="s">
        <v>45</v>
      </c>
      <c r="D135" s="11" t="s">
        <v>21</v>
      </c>
      <c r="E135" s="20" t="s">
        <v>152</v>
      </c>
      <c r="F135" s="15">
        <v>44866</v>
      </c>
      <c r="G135" s="34">
        <v>45047</v>
      </c>
      <c r="H135" s="16">
        <v>43000</v>
      </c>
      <c r="I135" s="16">
        <v>866.06</v>
      </c>
      <c r="J135" s="16">
        <v>0</v>
      </c>
      <c r="K135" s="16">
        <v>1234.0999999999999</v>
      </c>
      <c r="L135" s="16">
        <v>3053</v>
      </c>
      <c r="M135" s="52">
        <f t="shared" si="189"/>
        <v>494.5</v>
      </c>
      <c r="N135" s="16">
        <v>1307.2</v>
      </c>
      <c r="O135" s="16">
        <f t="shared" si="188"/>
        <v>3048.7</v>
      </c>
      <c r="P135" s="16">
        <f t="shared" si="182"/>
        <v>9137.5</v>
      </c>
      <c r="Q135" s="16">
        <v>4346</v>
      </c>
      <c r="R135" s="16">
        <f t="shared" si="184"/>
        <v>7753.36</v>
      </c>
      <c r="S135" s="16">
        <f t="shared" si="185"/>
        <v>6596.2</v>
      </c>
      <c r="T135" s="16">
        <f t="shared" si="186"/>
        <v>35246.639999999999</v>
      </c>
    </row>
    <row r="136" spans="1:20" s="18" customFormat="1" ht="24.95" customHeight="1" x14ac:dyDescent="0.25">
      <c r="A136" s="32">
        <v>105</v>
      </c>
      <c r="B136" s="14" t="s">
        <v>47</v>
      </c>
      <c r="C136" s="10" t="s">
        <v>45</v>
      </c>
      <c r="D136" s="11" t="s">
        <v>21</v>
      </c>
      <c r="E136" s="20" t="s">
        <v>152</v>
      </c>
      <c r="F136" s="15">
        <v>44866</v>
      </c>
      <c r="G136" s="34">
        <v>45047</v>
      </c>
      <c r="H136" s="16">
        <v>43000</v>
      </c>
      <c r="I136" s="16">
        <v>866.06</v>
      </c>
      <c r="J136" s="16">
        <v>0</v>
      </c>
      <c r="K136" s="16">
        <v>1234.0999999999999</v>
      </c>
      <c r="L136" s="16">
        <v>3053</v>
      </c>
      <c r="M136" s="52">
        <f t="shared" si="189"/>
        <v>494.5</v>
      </c>
      <c r="N136" s="16">
        <v>1307.2</v>
      </c>
      <c r="O136" s="16">
        <f t="shared" si="188"/>
        <v>3048.7</v>
      </c>
      <c r="P136" s="16">
        <f t="shared" si="182"/>
        <v>9137.5</v>
      </c>
      <c r="Q136" s="16">
        <f t="shared" si="183"/>
        <v>0</v>
      </c>
      <c r="R136" s="16">
        <f t="shared" si="184"/>
        <v>3407.36</v>
      </c>
      <c r="S136" s="16">
        <f t="shared" si="185"/>
        <v>6596.2</v>
      </c>
      <c r="T136" s="16">
        <f t="shared" si="186"/>
        <v>39592.639999999999</v>
      </c>
    </row>
    <row r="137" spans="1:20" s="18" customFormat="1" ht="24.95" customHeight="1" x14ac:dyDescent="0.25">
      <c r="A137" s="11">
        <v>106</v>
      </c>
      <c r="B137" s="14" t="s">
        <v>48</v>
      </c>
      <c r="C137" s="10" t="s">
        <v>45</v>
      </c>
      <c r="D137" s="11" t="s">
        <v>21</v>
      </c>
      <c r="E137" s="20" t="s">
        <v>152</v>
      </c>
      <c r="F137" s="15">
        <v>44866</v>
      </c>
      <c r="G137" s="34">
        <v>45047</v>
      </c>
      <c r="H137" s="16">
        <v>43000</v>
      </c>
      <c r="I137" s="16">
        <v>866.06</v>
      </c>
      <c r="J137" s="16">
        <v>0</v>
      </c>
      <c r="K137" s="16">
        <v>1234.0999999999999</v>
      </c>
      <c r="L137" s="16">
        <v>3053</v>
      </c>
      <c r="M137" s="52">
        <f t="shared" si="189"/>
        <v>494.5</v>
      </c>
      <c r="N137" s="16">
        <v>1307.2</v>
      </c>
      <c r="O137" s="16">
        <f t="shared" si="188"/>
        <v>3048.7</v>
      </c>
      <c r="P137" s="16">
        <f t="shared" si="182"/>
        <v>9137.5</v>
      </c>
      <c r="Q137" s="16">
        <f t="shared" si="183"/>
        <v>0</v>
      </c>
      <c r="R137" s="16">
        <f t="shared" si="184"/>
        <v>3407.36</v>
      </c>
      <c r="S137" s="16">
        <f t="shared" si="185"/>
        <v>6596.2</v>
      </c>
      <c r="T137" s="16">
        <f t="shared" si="186"/>
        <v>39592.639999999999</v>
      </c>
    </row>
    <row r="138" spans="1:20" s="18" customFormat="1" ht="24.95" customHeight="1" x14ac:dyDescent="0.25">
      <c r="A138" s="32">
        <v>107</v>
      </c>
      <c r="B138" s="14" t="s">
        <v>53</v>
      </c>
      <c r="C138" s="10" t="s">
        <v>45</v>
      </c>
      <c r="D138" s="11" t="s">
        <v>21</v>
      </c>
      <c r="E138" s="20" t="s">
        <v>152</v>
      </c>
      <c r="F138" s="15">
        <v>44866</v>
      </c>
      <c r="G138" s="34">
        <v>45047</v>
      </c>
      <c r="H138" s="16">
        <v>43000</v>
      </c>
      <c r="I138" s="16">
        <v>866.06</v>
      </c>
      <c r="J138" s="16">
        <v>0</v>
      </c>
      <c r="K138" s="16">
        <v>1234.0999999999999</v>
      </c>
      <c r="L138" s="16">
        <v>3053</v>
      </c>
      <c r="M138" s="52">
        <f t="shared" si="189"/>
        <v>494.5</v>
      </c>
      <c r="N138" s="16">
        <v>1307.2</v>
      </c>
      <c r="O138" s="16">
        <f t="shared" si="188"/>
        <v>3048.7</v>
      </c>
      <c r="P138" s="16">
        <f t="shared" si="182"/>
        <v>9137.5</v>
      </c>
      <c r="Q138" s="16">
        <f t="shared" si="183"/>
        <v>0</v>
      </c>
      <c r="R138" s="16">
        <f t="shared" si="184"/>
        <v>3407.36</v>
      </c>
      <c r="S138" s="16">
        <f t="shared" si="185"/>
        <v>6596.2</v>
      </c>
      <c r="T138" s="16">
        <f t="shared" si="186"/>
        <v>39592.639999999999</v>
      </c>
    </row>
    <row r="139" spans="1:20" s="18" customFormat="1" ht="24.95" customHeight="1" x14ac:dyDescent="0.25">
      <c r="A139" s="11">
        <v>108</v>
      </c>
      <c r="B139" s="14" t="s">
        <v>206</v>
      </c>
      <c r="C139" s="10" t="s">
        <v>207</v>
      </c>
      <c r="D139" s="11" t="s">
        <v>21</v>
      </c>
      <c r="E139" s="20" t="s">
        <v>152</v>
      </c>
      <c r="F139" s="15">
        <v>44866</v>
      </c>
      <c r="G139" s="34">
        <v>45047</v>
      </c>
      <c r="H139" s="16">
        <v>43000</v>
      </c>
      <c r="I139" s="16">
        <v>412.32</v>
      </c>
      <c r="J139" s="16">
        <v>0</v>
      </c>
      <c r="K139" s="16">
        <v>1234.0999999999999</v>
      </c>
      <c r="L139" s="16">
        <v>3053</v>
      </c>
      <c r="M139" s="52">
        <f t="shared" si="189"/>
        <v>494.5</v>
      </c>
      <c r="N139" s="16">
        <v>1307.2</v>
      </c>
      <c r="O139" s="16">
        <f t="shared" si="188"/>
        <v>3048.7</v>
      </c>
      <c r="P139" s="16">
        <f t="shared" si="182"/>
        <v>9137.5</v>
      </c>
      <c r="Q139" s="16">
        <v>3024.9</v>
      </c>
      <c r="R139" s="16">
        <f t="shared" si="184"/>
        <v>5978.52</v>
      </c>
      <c r="S139" s="16">
        <f t="shared" si="185"/>
        <v>6596.2</v>
      </c>
      <c r="T139" s="16">
        <f t="shared" si="186"/>
        <v>37021.480000000003</v>
      </c>
    </row>
    <row r="140" spans="1:20" s="36" customFormat="1" ht="24.95" customHeight="1" x14ac:dyDescent="0.25">
      <c r="A140" s="32">
        <v>109</v>
      </c>
      <c r="B140" s="14" t="s">
        <v>249</v>
      </c>
      <c r="C140" s="10" t="s">
        <v>207</v>
      </c>
      <c r="D140" s="11" t="s">
        <v>21</v>
      </c>
      <c r="E140" s="20" t="s">
        <v>152</v>
      </c>
      <c r="F140" s="34">
        <v>44781</v>
      </c>
      <c r="G140" s="34">
        <v>44965</v>
      </c>
      <c r="H140" s="35">
        <v>48000</v>
      </c>
      <c r="I140" s="16">
        <v>1571.73</v>
      </c>
      <c r="J140" s="16">
        <v>0</v>
      </c>
      <c r="K140" s="16">
        <v>1377.6</v>
      </c>
      <c r="L140" s="16">
        <v>3408</v>
      </c>
      <c r="M140" s="52">
        <f t="shared" ref="M140" si="190">H140*1.15%</f>
        <v>552</v>
      </c>
      <c r="N140" s="16">
        <v>1459.2</v>
      </c>
      <c r="O140" s="16">
        <f t="shared" ref="O140" si="191">H140*7.09%</f>
        <v>3403.2</v>
      </c>
      <c r="P140" s="16">
        <f t="shared" ref="P140" si="192">K140+L140+M140+N140+O140</f>
        <v>10200</v>
      </c>
      <c r="Q140" s="16">
        <v>11486</v>
      </c>
      <c r="R140" s="16">
        <f t="shared" ref="R140" si="193">I140+K140+N140+Q140</f>
        <v>15894.53</v>
      </c>
      <c r="S140" s="16">
        <f t="shared" ref="S140" si="194">L140+M140+O140</f>
        <v>7363.2</v>
      </c>
      <c r="T140" s="16">
        <f t="shared" ref="T140" si="195">H140-R140</f>
        <v>32105.47</v>
      </c>
    </row>
    <row r="141" spans="1:20" s="36" customFormat="1" ht="24.95" customHeight="1" x14ac:dyDescent="0.25">
      <c r="A141" s="11">
        <v>110</v>
      </c>
      <c r="B141" s="31" t="s">
        <v>283</v>
      </c>
      <c r="C141" s="39" t="s">
        <v>39</v>
      </c>
      <c r="D141" s="32" t="s">
        <v>21</v>
      </c>
      <c r="E141" s="33" t="s">
        <v>152</v>
      </c>
      <c r="F141" s="34">
        <v>44818</v>
      </c>
      <c r="G141" s="34">
        <v>44999</v>
      </c>
      <c r="H141" s="35">
        <v>80000</v>
      </c>
      <c r="I141" s="35">
        <v>7400.87</v>
      </c>
      <c r="J141" s="35">
        <v>0</v>
      </c>
      <c r="K141" s="35">
        <f t="shared" ref="K141:K142" si="196">H141*2.87%</f>
        <v>2296</v>
      </c>
      <c r="L141" s="35">
        <f t="shared" ref="L141:L142" si="197">H141*7.1%</f>
        <v>5680</v>
      </c>
      <c r="M141" s="16">
        <v>748.08</v>
      </c>
      <c r="N141" s="35">
        <f t="shared" ref="N141:N142" si="198">H141*3.04%</f>
        <v>2432</v>
      </c>
      <c r="O141" s="35">
        <f t="shared" ref="O141:O143" si="199">H141*7.09%</f>
        <v>5672</v>
      </c>
      <c r="P141" s="35">
        <f t="shared" si="182"/>
        <v>16828.080000000002</v>
      </c>
      <c r="Q141" s="35">
        <f>J141</f>
        <v>0</v>
      </c>
      <c r="R141" s="35">
        <f t="shared" si="184"/>
        <v>12128.87</v>
      </c>
      <c r="S141" s="35">
        <f t="shared" si="185"/>
        <v>12100.08</v>
      </c>
      <c r="T141" s="35">
        <f t="shared" si="186"/>
        <v>67871.13</v>
      </c>
    </row>
    <row r="142" spans="1:20" s="36" customFormat="1" ht="24.95" customHeight="1" x14ac:dyDescent="0.25">
      <c r="A142" s="32">
        <v>111</v>
      </c>
      <c r="B142" s="31" t="s">
        <v>284</v>
      </c>
      <c r="C142" s="39" t="s">
        <v>39</v>
      </c>
      <c r="D142" s="32" t="s">
        <v>21</v>
      </c>
      <c r="E142" s="32" t="s">
        <v>152</v>
      </c>
      <c r="F142" s="34">
        <v>44835</v>
      </c>
      <c r="G142" s="34">
        <v>45017</v>
      </c>
      <c r="H142" s="35">
        <v>55000</v>
      </c>
      <c r="I142" s="35">
        <v>2559.6799999999998</v>
      </c>
      <c r="J142" s="35">
        <v>0</v>
      </c>
      <c r="K142" s="35">
        <f t="shared" si="196"/>
        <v>1578.5</v>
      </c>
      <c r="L142" s="35">
        <f t="shared" si="197"/>
        <v>3905</v>
      </c>
      <c r="M142" s="52">
        <f t="shared" ref="M142:M175" si="200">H142*1.15%</f>
        <v>632.5</v>
      </c>
      <c r="N142" s="35">
        <f t="shared" si="198"/>
        <v>1672</v>
      </c>
      <c r="O142" s="35">
        <f t="shared" si="199"/>
        <v>3899.5</v>
      </c>
      <c r="P142" s="35">
        <f t="shared" si="182"/>
        <v>11687.5</v>
      </c>
      <c r="Q142" s="35">
        <f>J142</f>
        <v>0</v>
      </c>
      <c r="R142" s="35">
        <f t="shared" si="184"/>
        <v>5810.18</v>
      </c>
      <c r="S142" s="35">
        <f t="shared" si="185"/>
        <v>8437</v>
      </c>
      <c r="T142" s="35">
        <f t="shared" si="186"/>
        <v>49189.82</v>
      </c>
    </row>
    <row r="143" spans="1:20" s="36" customFormat="1" ht="24.95" customHeight="1" x14ac:dyDescent="0.25">
      <c r="A143" s="11">
        <v>112</v>
      </c>
      <c r="B143" s="31" t="s">
        <v>285</v>
      </c>
      <c r="C143" s="39" t="s">
        <v>39</v>
      </c>
      <c r="D143" s="32" t="s">
        <v>21</v>
      </c>
      <c r="E143" s="32" t="s">
        <v>152</v>
      </c>
      <c r="F143" s="34">
        <v>44805</v>
      </c>
      <c r="G143" s="34">
        <v>44986</v>
      </c>
      <c r="H143" s="35">
        <v>60000</v>
      </c>
      <c r="I143" s="35">
        <v>3486.68</v>
      </c>
      <c r="J143" s="35">
        <v>0</v>
      </c>
      <c r="K143" s="35">
        <v>1722</v>
      </c>
      <c r="L143" s="35">
        <v>4260</v>
      </c>
      <c r="M143" s="52">
        <f t="shared" si="200"/>
        <v>690</v>
      </c>
      <c r="N143" s="35">
        <v>1824</v>
      </c>
      <c r="O143" s="35">
        <f t="shared" si="199"/>
        <v>4254</v>
      </c>
      <c r="P143" s="35">
        <f t="shared" si="182"/>
        <v>12750</v>
      </c>
      <c r="Q143" s="35">
        <v>2046</v>
      </c>
      <c r="R143" s="35">
        <f t="shared" si="184"/>
        <v>9078.68</v>
      </c>
      <c r="S143" s="35">
        <f t="shared" si="185"/>
        <v>9204</v>
      </c>
      <c r="T143" s="35">
        <f t="shared" si="186"/>
        <v>50921.32</v>
      </c>
    </row>
    <row r="144" spans="1:20" s="36" customFormat="1" ht="24.95" customHeight="1" x14ac:dyDescent="0.25">
      <c r="A144" s="32">
        <v>113</v>
      </c>
      <c r="B144" s="31" t="s">
        <v>287</v>
      </c>
      <c r="C144" s="39" t="s">
        <v>207</v>
      </c>
      <c r="D144" s="32" t="s">
        <v>21</v>
      </c>
      <c r="E144" s="32" t="s">
        <v>152</v>
      </c>
      <c r="F144" s="34">
        <v>44868</v>
      </c>
      <c r="G144" s="34">
        <v>45049</v>
      </c>
      <c r="H144" s="35">
        <v>45000</v>
      </c>
      <c r="I144" s="35">
        <v>921.46</v>
      </c>
      <c r="J144" s="35">
        <v>0</v>
      </c>
      <c r="K144" s="35">
        <f t="shared" ref="K144:K150" si="201">H144*2.87%</f>
        <v>1291.5</v>
      </c>
      <c r="L144" s="35">
        <f t="shared" ref="L144:L150" si="202">H144*7.1%</f>
        <v>3195</v>
      </c>
      <c r="M144" s="60">
        <f t="shared" si="200"/>
        <v>517.5</v>
      </c>
      <c r="N144" s="35">
        <f t="shared" ref="N144:N150" si="203">H144*3.04%</f>
        <v>1368</v>
      </c>
      <c r="O144" s="35">
        <f t="shared" ref="O144:O150" si="204">H144*7.09%</f>
        <v>3190.5</v>
      </c>
      <c r="P144" s="35">
        <f t="shared" si="182"/>
        <v>9562.5</v>
      </c>
      <c r="Q144" s="35">
        <v>1512.45</v>
      </c>
      <c r="R144" s="35">
        <f t="shared" si="184"/>
        <v>5093.41</v>
      </c>
      <c r="S144" s="35">
        <f t="shared" si="185"/>
        <v>6903</v>
      </c>
      <c r="T144" s="35">
        <f t="shared" si="186"/>
        <v>39906.589999999997</v>
      </c>
    </row>
    <row r="145" spans="1:20" s="36" customFormat="1" ht="24.95" customHeight="1" x14ac:dyDescent="0.25">
      <c r="A145" s="11">
        <v>114</v>
      </c>
      <c r="B145" s="31" t="s">
        <v>288</v>
      </c>
      <c r="C145" s="39" t="s">
        <v>207</v>
      </c>
      <c r="D145" s="32" t="s">
        <v>21</v>
      </c>
      <c r="E145" s="32" t="s">
        <v>152</v>
      </c>
      <c r="F145" s="34">
        <v>44869</v>
      </c>
      <c r="G145" s="34">
        <v>45050</v>
      </c>
      <c r="H145" s="35">
        <v>40000</v>
      </c>
      <c r="I145" s="35">
        <v>442.65</v>
      </c>
      <c r="J145" s="35">
        <v>0</v>
      </c>
      <c r="K145" s="35">
        <f t="shared" si="201"/>
        <v>1148</v>
      </c>
      <c r="L145" s="35">
        <f t="shared" si="202"/>
        <v>2840</v>
      </c>
      <c r="M145" s="60">
        <f t="shared" si="200"/>
        <v>460</v>
      </c>
      <c r="N145" s="35">
        <f t="shared" si="203"/>
        <v>1216</v>
      </c>
      <c r="O145" s="35">
        <f t="shared" si="204"/>
        <v>2836</v>
      </c>
      <c r="P145" s="35">
        <f t="shared" si="182"/>
        <v>8500</v>
      </c>
      <c r="Q145" s="35">
        <f t="shared" ref="Q145:Q157" si="205">J145</f>
        <v>0</v>
      </c>
      <c r="R145" s="35">
        <f t="shared" si="184"/>
        <v>2806.65</v>
      </c>
      <c r="S145" s="35">
        <f t="shared" si="185"/>
        <v>6136</v>
      </c>
      <c r="T145" s="35">
        <f t="shared" si="186"/>
        <v>37193.35</v>
      </c>
    </row>
    <row r="146" spans="1:20" s="36" customFormat="1" ht="24.95" customHeight="1" x14ac:dyDescent="0.25">
      <c r="A146" s="32">
        <v>115</v>
      </c>
      <c r="B146" s="31" t="s">
        <v>293</v>
      </c>
      <c r="C146" s="39" t="s">
        <v>39</v>
      </c>
      <c r="D146" s="32" t="s">
        <v>21</v>
      </c>
      <c r="E146" s="33" t="s">
        <v>151</v>
      </c>
      <c r="F146" s="34">
        <v>44869</v>
      </c>
      <c r="G146" s="34">
        <v>45050</v>
      </c>
      <c r="H146" s="35">
        <v>55000</v>
      </c>
      <c r="I146" s="35">
        <v>2559.6799999999998</v>
      </c>
      <c r="J146" s="35">
        <v>0</v>
      </c>
      <c r="K146" s="35">
        <f t="shared" si="201"/>
        <v>1578.5</v>
      </c>
      <c r="L146" s="35">
        <f t="shared" si="202"/>
        <v>3905</v>
      </c>
      <c r="M146" s="60">
        <f t="shared" si="200"/>
        <v>632.5</v>
      </c>
      <c r="N146" s="35">
        <f t="shared" si="203"/>
        <v>1672</v>
      </c>
      <c r="O146" s="35">
        <f t="shared" si="204"/>
        <v>3899.5</v>
      </c>
      <c r="P146" s="35">
        <f t="shared" si="182"/>
        <v>11687.5</v>
      </c>
      <c r="Q146" s="35">
        <f t="shared" si="205"/>
        <v>0</v>
      </c>
      <c r="R146" s="35">
        <f t="shared" si="184"/>
        <v>5810.18</v>
      </c>
      <c r="S146" s="35">
        <f t="shared" si="185"/>
        <v>8437</v>
      </c>
      <c r="T146" s="35">
        <f t="shared" si="186"/>
        <v>49189.82</v>
      </c>
    </row>
    <row r="147" spans="1:20" s="36" customFormat="1" ht="24.95" customHeight="1" x14ac:dyDescent="0.25">
      <c r="A147" s="11">
        <v>116</v>
      </c>
      <c r="B147" s="31" t="s">
        <v>294</v>
      </c>
      <c r="C147" s="39" t="s">
        <v>39</v>
      </c>
      <c r="D147" s="32" t="s">
        <v>21</v>
      </c>
      <c r="E147" s="32" t="s">
        <v>152</v>
      </c>
      <c r="F147" s="34">
        <v>44868</v>
      </c>
      <c r="G147" s="34">
        <v>45049</v>
      </c>
      <c r="H147" s="35">
        <v>55000</v>
      </c>
      <c r="I147" s="35">
        <v>2559.6799999999998</v>
      </c>
      <c r="J147" s="35">
        <v>0</v>
      </c>
      <c r="K147" s="35">
        <f t="shared" si="201"/>
        <v>1578.5</v>
      </c>
      <c r="L147" s="35">
        <f t="shared" si="202"/>
        <v>3905</v>
      </c>
      <c r="M147" s="60">
        <f t="shared" si="200"/>
        <v>632.5</v>
      </c>
      <c r="N147" s="35">
        <f t="shared" si="203"/>
        <v>1672</v>
      </c>
      <c r="O147" s="35">
        <f t="shared" si="204"/>
        <v>3899.5</v>
      </c>
      <c r="P147" s="35">
        <f t="shared" si="182"/>
        <v>11687.5</v>
      </c>
      <c r="Q147" s="35">
        <f t="shared" si="205"/>
        <v>0</v>
      </c>
      <c r="R147" s="35">
        <f t="shared" si="184"/>
        <v>5810.18</v>
      </c>
      <c r="S147" s="35">
        <f t="shared" si="185"/>
        <v>8437</v>
      </c>
      <c r="T147" s="35">
        <f t="shared" si="186"/>
        <v>49189.82</v>
      </c>
    </row>
    <row r="148" spans="1:20" s="36" customFormat="1" ht="24.95" customHeight="1" x14ac:dyDescent="0.25">
      <c r="A148" s="32">
        <v>117</v>
      </c>
      <c r="B148" s="31" t="s">
        <v>300</v>
      </c>
      <c r="C148" s="39" t="s">
        <v>39</v>
      </c>
      <c r="D148" s="32" t="s">
        <v>21</v>
      </c>
      <c r="E148" s="33" t="s">
        <v>151</v>
      </c>
      <c r="F148" s="34">
        <v>44868</v>
      </c>
      <c r="G148" s="34">
        <v>45049</v>
      </c>
      <c r="H148" s="35">
        <v>55000</v>
      </c>
      <c r="I148" s="35">
        <v>2559.6799999999998</v>
      </c>
      <c r="J148" s="35">
        <v>0</v>
      </c>
      <c r="K148" s="35">
        <f t="shared" si="201"/>
        <v>1578.5</v>
      </c>
      <c r="L148" s="35">
        <f t="shared" si="202"/>
        <v>3905</v>
      </c>
      <c r="M148" s="60">
        <f t="shared" si="200"/>
        <v>632.5</v>
      </c>
      <c r="N148" s="35">
        <f t="shared" si="203"/>
        <v>1672</v>
      </c>
      <c r="O148" s="35">
        <f t="shared" si="204"/>
        <v>3899.5</v>
      </c>
      <c r="P148" s="35">
        <f t="shared" si="182"/>
        <v>11687.5</v>
      </c>
      <c r="Q148" s="35">
        <f t="shared" si="205"/>
        <v>0</v>
      </c>
      <c r="R148" s="35">
        <f t="shared" si="184"/>
        <v>5810.18</v>
      </c>
      <c r="S148" s="35">
        <f t="shared" si="185"/>
        <v>8437</v>
      </c>
      <c r="T148" s="35">
        <f t="shared" si="186"/>
        <v>49189.82</v>
      </c>
    </row>
    <row r="149" spans="1:20" s="36" customFormat="1" ht="24.95" customHeight="1" x14ac:dyDescent="0.25">
      <c r="A149" s="11">
        <v>118</v>
      </c>
      <c r="B149" s="31" t="s">
        <v>303</v>
      </c>
      <c r="C149" s="39" t="s">
        <v>39</v>
      </c>
      <c r="D149" s="32" t="s">
        <v>21</v>
      </c>
      <c r="E149" s="32" t="s">
        <v>152</v>
      </c>
      <c r="F149" s="34">
        <v>44868</v>
      </c>
      <c r="G149" s="34">
        <v>45049</v>
      </c>
      <c r="H149" s="35">
        <v>55000</v>
      </c>
      <c r="I149" s="35">
        <v>2559.6799999999998</v>
      </c>
      <c r="J149" s="35">
        <v>0</v>
      </c>
      <c r="K149" s="35">
        <f t="shared" si="201"/>
        <v>1578.5</v>
      </c>
      <c r="L149" s="35">
        <f t="shared" si="202"/>
        <v>3905</v>
      </c>
      <c r="M149" s="60">
        <f t="shared" si="200"/>
        <v>632.5</v>
      </c>
      <c r="N149" s="35">
        <f t="shared" si="203"/>
        <v>1672</v>
      </c>
      <c r="O149" s="35">
        <f t="shared" si="204"/>
        <v>3899.5</v>
      </c>
      <c r="P149" s="35">
        <f t="shared" si="182"/>
        <v>11687.5</v>
      </c>
      <c r="Q149" s="35">
        <f t="shared" si="205"/>
        <v>0</v>
      </c>
      <c r="R149" s="35">
        <f t="shared" si="184"/>
        <v>5810.18</v>
      </c>
      <c r="S149" s="35">
        <f t="shared" si="185"/>
        <v>8437</v>
      </c>
      <c r="T149" s="35">
        <f t="shared" si="186"/>
        <v>49189.82</v>
      </c>
    </row>
    <row r="150" spans="1:20" s="36" customFormat="1" ht="24.95" customHeight="1" x14ac:dyDescent="0.25">
      <c r="A150" s="32">
        <v>119</v>
      </c>
      <c r="B150" s="31" t="s">
        <v>307</v>
      </c>
      <c r="C150" s="39" t="s">
        <v>39</v>
      </c>
      <c r="D150" s="32" t="s">
        <v>21</v>
      </c>
      <c r="E150" s="32" t="s">
        <v>152</v>
      </c>
      <c r="F150" s="34">
        <v>44868</v>
      </c>
      <c r="G150" s="34">
        <v>45049</v>
      </c>
      <c r="H150" s="35">
        <v>55000</v>
      </c>
      <c r="I150" s="35">
        <v>2559.6799999999998</v>
      </c>
      <c r="J150" s="35">
        <v>0</v>
      </c>
      <c r="K150" s="35">
        <f t="shared" si="201"/>
        <v>1578.5</v>
      </c>
      <c r="L150" s="35">
        <f t="shared" si="202"/>
        <v>3905</v>
      </c>
      <c r="M150" s="60">
        <f t="shared" si="200"/>
        <v>632.5</v>
      </c>
      <c r="N150" s="35">
        <f t="shared" si="203"/>
        <v>1672</v>
      </c>
      <c r="O150" s="35">
        <f t="shared" si="204"/>
        <v>3899.5</v>
      </c>
      <c r="P150" s="35">
        <f t="shared" si="182"/>
        <v>11687.5</v>
      </c>
      <c r="Q150" s="35">
        <f t="shared" si="205"/>
        <v>0</v>
      </c>
      <c r="R150" s="35">
        <f t="shared" si="184"/>
        <v>5810.18</v>
      </c>
      <c r="S150" s="35">
        <f t="shared" si="185"/>
        <v>8437</v>
      </c>
      <c r="T150" s="35">
        <f t="shared" si="186"/>
        <v>49189.82</v>
      </c>
    </row>
    <row r="151" spans="1:20" s="36" customFormat="1" ht="24.95" customHeight="1" x14ac:dyDescent="0.25">
      <c r="A151" s="11">
        <v>120</v>
      </c>
      <c r="B151" s="31" t="s">
        <v>314</v>
      </c>
      <c r="C151" s="39" t="s">
        <v>207</v>
      </c>
      <c r="D151" s="32" t="s">
        <v>21</v>
      </c>
      <c r="E151" s="32" t="s">
        <v>152</v>
      </c>
      <c r="F151" s="34">
        <v>44877</v>
      </c>
      <c r="G151" s="34">
        <v>45058</v>
      </c>
      <c r="H151" s="35">
        <v>43000</v>
      </c>
      <c r="I151" s="35">
        <v>866.06</v>
      </c>
      <c r="J151" s="35">
        <v>0</v>
      </c>
      <c r="K151" s="35">
        <f>H151*2.87%</f>
        <v>1234.0999999999999</v>
      </c>
      <c r="L151" s="35">
        <f>H151*7.1%</f>
        <v>3053</v>
      </c>
      <c r="M151" s="35">
        <f t="shared" ref="M151:M153" si="206">H151*1.15%</f>
        <v>494.5</v>
      </c>
      <c r="N151" s="35">
        <f>H151*3.04%</f>
        <v>1307.2</v>
      </c>
      <c r="O151" s="35">
        <f>H151*7.09%</f>
        <v>3048.7</v>
      </c>
      <c r="P151" s="35">
        <f t="shared" si="182"/>
        <v>9137.5</v>
      </c>
      <c r="Q151" s="35">
        <f t="shared" si="205"/>
        <v>0</v>
      </c>
      <c r="R151" s="35">
        <f t="shared" si="184"/>
        <v>3407.36</v>
      </c>
      <c r="S151" s="35">
        <f t="shared" si="185"/>
        <v>6596.2</v>
      </c>
      <c r="T151" s="35">
        <f t="shared" si="186"/>
        <v>39592.639999999999</v>
      </c>
    </row>
    <row r="152" spans="1:20" s="36" customFormat="1" ht="24.95" customHeight="1" x14ac:dyDescent="0.25">
      <c r="A152" s="32">
        <v>121</v>
      </c>
      <c r="B152" s="31" t="s">
        <v>318</v>
      </c>
      <c r="C152" s="39" t="s">
        <v>207</v>
      </c>
      <c r="D152" s="32" t="s">
        <v>21</v>
      </c>
      <c r="E152" s="32" t="s">
        <v>151</v>
      </c>
      <c r="F152" s="34">
        <v>44877</v>
      </c>
      <c r="G152" s="34">
        <v>45058</v>
      </c>
      <c r="H152" s="35">
        <v>43000</v>
      </c>
      <c r="I152" s="35">
        <v>866.06</v>
      </c>
      <c r="J152" s="35">
        <v>0</v>
      </c>
      <c r="K152" s="35">
        <f>H152*2.87%</f>
        <v>1234.0999999999999</v>
      </c>
      <c r="L152" s="35">
        <f>H152*7.1%</f>
        <v>3053</v>
      </c>
      <c r="M152" s="35">
        <f t="shared" ref="M152" si="207">H152*1.15%</f>
        <v>494.5</v>
      </c>
      <c r="N152" s="35">
        <f>H152*3.04%</f>
        <v>1307.2</v>
      </c>
      <c r="O152" s="35">
        <f>H152*7.09%</f>
        <v>3048.7</v>
      </c>
      <c r="P152" s="35">
        <f t="shared" si="182"/>
        <v>9137.5</v>
      </c>
      <c r="Q152" s="35">
        <f t="shared" si="205"/>
        <v>0</v>
      </c>
      <c r="R152" s="35">
        <f t="shared" si="184"/>
        <v>3407.36</v>
      </c>
      <c r="S152" s="35">
        <f t="shared" si="185"/>
        <v>6596.2</v>
      </c>
      <c r="T152" s="35">
        <f t="shared" si="186"/>
        <v>39592.639999999999</v>
      </c>
    </row>
    <row r="153" spans="1:20" s="36" customFormat="1" ht="24.95" customHeight="1" x14ac:dyDescent="0.25">
      <c r="A153" s="11">
        <v>122</v>
      </c>
      <c r="B153" s="31" t="s">
        <v>315</v>
      </c>
      <c r="C153" s="39" t="s">
        <v>39</v>
      </c>
      <c r="D153" s="32" t="s">
        <v>21</v>
      </c>
      <c r="E153" s="32" t="s">
        <v>152</v>
      </c>
      <c r="F153" s="34">
        <v>44881</v>
      </c>
      <c r="G153" s="34">
        <v>45062</v>
      </c>
      <c r="H153" s="35">
        <v>55000</v>
      </c>
      <c r="I153" s="35">
        <v>2559.6799999999998</v>
      </c>
      <c r="J153" s="35">
        <v>0</v>
      </c>
      <c r="K153" s="35">
        <f t="shared" ref="K153" si="208">H153*2.87%</f>
        <v>1578.5</v>
      </c>
      <c r="L153" s="35">
        <f t="shared" ref="L153" si="209">H153*7.1%</f>
        <v>3905</v>
      </c>
      <c r="M153" s="35">
        <f t="shared" si="206"/>
        <v>632.5</v>
      </c>
      <c r="N153" s="35">
        <f t="shared" ref="N153" si="210">H153*3.04%</f>
        <v>1672</v>
      </c>
      <c r="O153" s="35">
        <f t="shared" ref="O153" si="211">H153*7.09%</f>
        <v>3899.5</v>
      </c>
      <c r="P153" s="35">
        <f t="shared" si="182"/>
        <v>11687.5</v>
      </c>
      <c r="Q153" s="35">
        <f t="shared" si="205"/>
        <v>0</v>
      </c>
      <c r="R153" s="35">
        <f t="shared" si="184"/>
        <v>5810.18</v>
      </c>
      <c r="S153" s="35">
        <f t="shared" si="185"/>
        <v>8437</v>
      </c>
      <c r="T153" s="35">
        <f t="shared" si="186"/>
        <v>49189.82</v>
      </c>
    </row>
    <row r="154" spans="1:20" s="36" customFormat="1" ht="24.95" customHeight="1" x14ac:dyDescent="0.25">
      <c r="A154" s="32">
        <v>123</v>
      </c>
      <c r="B154" s="31" t="s">
        <v>319</v>
      </c>
      <c r="C154" s="39" t="s">
        <v>39</v>
      </c>
      <c r="D154" s="32" t="s">
        <v>21</v>
      </c>
      <c r="E154" s="32" t="s">
        <v>152</v>
      </c>
      <c r="F154" s="34">
        <v>44877</v>
      </c>
      <c r="G154" s="34">
        <v>45058</v>
      </c>
      <c r="H154" s="35">
        <v>55000</v>
      </c>
      <c r="I154" s="35">
        <v>2559.6799999999998</v>
      </c>
      <c r="J154" s="35">
        <v>0</v>
      </c>
      <c r="K154" s="35">
        <f t="shared" ref="K154:K155" si="212">H154*2.87%</f>
        <v>1578.5</v>
      </c>
      <c r="L154" s="35">
        <f t="shared" ref="L154:L155" si="213">H154*7.1%</f>
        <v>3905</v>
      </c>
      <c r="M154" s="35">
        <f t="shared" ref="M154:M155" si="214">H154*1.15%</f>
        <v>632.5</v>
      </c>
      <c r="N154" s="35">
        <f t="shared" ref="N154:N155" si="215">H154*3.04%</f>
        <v>1672</v>
      </c>
      <c r="O154" s="35">
        <f t="shared" ref="O154:O155" si="216">H154*7.09%</f>
        <v>3899.5</v>
      </c>
      <c r="P154" s="35">
        <f t="shared" si="182"/>
        <v>11687.5</v>
      </c>
      <c r="Q154" s="35">
        <f t="shared" si="205"/>
        <v>0</v>
      </c>
      <c r="R154" s="35">
        <f t="shared" si="184"/>
        <v>5810.18</v>
      </c>
      <c r="S154" s="35">
        <f t="shared" si="185"/>
        <v>8437</v>
      </c>
      <c r="T154" s="35">
        <f t="shared" si="186"/>
        <v>49189.82</v>
      </c>
    </row>
    <row r="155" spans="1:20" s="36" customFormat="1" ht="24.95" customHeight="1" x14ac:dyDescent="0.25">
      <c r="A155" s="11">
        <v>124</v>
      </c>
      <c r="B155" s="31" t="s">
        <v>325</v>
      </c>
      <c r="C155" s="39" t="s">
        <v>207</v>
      </c>
      <c r="D155" s="32" t="s">
        <v>21</v>
      </c>
      <c r="E155" s="32" t="s">
        <v>152</v>
      </c>
      <c r="F155" s="34">
        <v>44877</v>
      </c>
      <c r="G155" s="34">
        <v>45058</v>
      </c>
      <c r="H155" s="35">
        <v>45000</v>
      </c>
      <c r="I155" s="35">
        <v>1148.33</v>
      </c>
      <c r="J155" s="35">
        <v>0</v>
      </c>
      <c r="K155" s="35">
        <f t="shared" si="212"/>
        <v>1291.5</v>
      </c>
      <c r="L155" s="35">
        <f t="shared" si="213"/>
        <v>3195</v>
      </c>
      <c r="M155" s="35">
        <f t="shared" si="214"/>
        <v>517.5</v>
      </c>
      <c r="N155" s="35">
        <f t="shared" si="215"/>
        <v>1368</v>
      </c>
      <c r="O155" s="35">
        <f t="shared" si="216"/>
        <v>3190.5</v>
      </c>
      <c r="P155" s="35">
        <f t="shared" si="182"/>
        <v>9562.5</v>
      </c>
      <c r="Q155" s="35">
        <f t="shared" si="205"/>
        <v>0</v>
      </c>
      <c r="R155" s="35">
        <f t="shared" si="184"/>
        <v>3807.83</v>
      </c>
      <c r="S155" s="35">
        <f t="shared" si="185"/>
        <v>6903</v>
      </c>
      <c r="T155" s="35">
        <f t="shared" si="186"/>
        <v>41192.17</v>
      </c>
    </row>
    <row r="156" spans="1:20" s="36" customFormat="1" ht="24.95" customHeight="1" x14ac:dyDescent="0.25">
      <c r="A156" s="32">
        <v>125</v>
      </c>
      <c r="B156" s="31" t="s">
        <v>331</v>
      </c>
      <c r="C156" s="39" t="s">
        <v>39</v>
      </c>
      <c r="D156" s="32" t="s">
        <v>21</v>
      </c>
      <c r="E156" s="32" t="s">
        <v>152</v>
      </c>
      <c r="F156" s="34">
        <v>44743</v>
      </c>
      <c r="G156" s="34">
        <v>44927</v>
      </c>
      <c r="H156" s="35">
        <v>60000</v>
      </c>
      <c r="I156" s="35">
        <v>3486.68</v>
      </c>
      <c r="J156" s="35">
        <v>0</v>
      </c>
      <c r="K156" s="35">
        <v>1722</v>
      </c>
      <c r="L156" s="35">
        <v>4260</v>
      </c>
      <c r="M156" s="60">
        <f t="shared" ref="M156:M157" si="217">H156*1.15%</f>
        <v>690</v>
      </c>
      <c r="N156" s="35">
        <v>1824</v>
      </c>
      <c r="O156" s="35">
        <f t="shared" ref="O156:O158" si="218">H156*7.09%</f>
        <v>4254</v>
      </c>
      <c r="P156" s="35">
        <f t="shared" si="182"/>
        <v>12750</v>
      </c>
      <c r="Q156" s="35">
        <f t="shared" si="205"/>
        <v>0</v>
      </c>
      <c r="R156" s="35">
        <f t="shared" si="184"/>
        <v>7032.68</v>
      </c>
      <c r="S156" s="35">
        <f t="shared" si="185"/>
        <v>9204</v>
      </c>
      <c r="T156" s="35">
        <f t="shared" si="186"/>
        <v>52967.32</v>
      </c>
    </row>
    <row r="157" spans="1:20" s="36" customFormat="1" ht="24.95" customHeight="1" x14ac:dyDescent="0.25">
      <c r="A157" s="11">
        <v>126</v>
      </c>
      <c r="B157" s="31" t="s">
        <v>335</v>
      </c>
      <c r="C157" s="39" t="s">
        <v>207</v>
      </c>
      <c r="D157" s="32" t="s">
        <v>21</v>
      </c>
      <c r="E157" s="32" t="s">
        <v>151</v>
      </c>
      <c r="F157" s="34">
        <v>44901</v>
      </c>
      <c r="G157" s="34">
        <v>44901</v>
      </c>
      <c r="H157" s="35">
        <v>48000</v>
      </c>
      <c r="I157" s="35">
        <v>1571.73</v>
      </c>
      <c r="J157" s="35">
        <v>0</v>
      </c>
      <c r="K157" s="35">
        <v>1377.6</v>
      </c>
      <c r="L157" s="35">
        <v>3408</v>
      </c>
      <c r="M157" s="60">
        <f t="shared" si="217"/>
        <v>552</v>
      </c>
      <c r="N157" s="35">
        <v>1459.2</v>
      </c>
      <c r="O157" s="35">
        <f t="shared" si="218"/>
        <v>3403.2</v>
      </c>
      <c r="P157" s="35">
        <f t="shared" si="182"/>
        <v>10200</v>
      </c>
      <c r="Q157" s="35">
        <f t="shared" si="205"/>
        <v>0</v>
      </c>
      <c r="R157" s="35">
        <f t="shared" si="184"/>
        <v>4408.53</v>
      </c>
      <c r="S157" s="35">
        <f t="shared" si="185"/>
        <v>7363.2</v>
      </c>
      <c r="T157" s="35">
        <f t="shared" si="186"/>
        <v>43591.47</v>
      </c>
    </row>
    <row r="158" spans="1:20" s="36" customFormat="1" ht="24.95" customHeight="1" x14ac:dyDescent="0.25">
      <c r="A158" s="32">
        <v>127</v>
      </c>
      <c r="B158" s="31" t="s">
        <v>341</v>
      </c>
      <c r="C158" s="39" t="s">
        <v>39</v>
      </c>
      <c r="D158" s="32" t="s">
        <v>21</v>
      </c>
      <c r="E158" s="32" t="s">
        <v>151</v>
      </c>
      <c r="F158" s="34">
        <v>44713</v>
      </c>
      <c r="G158" s="34">
        <v>44896</v>
      </c>
      <c r="H158" s="35">
        <v>80000</v>
      </c>
      <c r="I158" s="35">
        <v>7400.87</v>
      </c>
      <c r="J158" s="35">
        <v>0</v>
      </c>
      <c r="K158" s="35">
        <f t="shared" ref="K158" si="219">H158*2.87%</f>
        <v>2296</v>
      </c>
      <c r="L158" s="35">
        <f t="shared" ref="L158" si="220">H158*7.1%</f>
        <v>5680</v>
      </c>
      <c r="M158" s="35">
        <v>748.08</v>
      </c>
      <c r="N158" s="35">
        <f t="shared" ref="N158" si="221">H158*3.04%</f>
        <v>2432</v>
      </c>
      <c r="O158" s="35">
        <f t="shared" si="218"/>
        <v>5672</v>
      </c>
      <c r="P158" s="35">
        <f t="shared" si="182"/>
        <v>16828.080000000002</v>
      </c>
      <c r="Q158" s="35">
        <v>0</v>
      </c>
      <c r="R158" s="35">
        <f t="shared" si="184"/>
        <v>12128.87</v>
      </c>
      <c r="S158" s="35">
        <f t="shared" si="185"/>
        <v>12100.08</v>
      </c>
      <c r="T158" s="35">
        <f t="shared" si="186"/>
        <v>67871.13</v>
      </c>
    </row>
    <row r="159" spans="1:20" s="36" customFormat="1" ht="24.95" customHeight="1" x14ac:dyDescent="0.25">
      <c r="A159" s="11">
        <v>128</v>
      </c>
      <c r="B159" s="31" t="s">
        <v>350</v>
      </c>
      <c r="C159" s="39" t="s">
        <v>207</v>
      </c>
      <c r="D159" s="32" t="s">
        <v>21</v>
      </c>
      <c r="E159" s="32" t="s">
        <v>152</v>
      </c>
      <c r="F159" s="34">
        <v>44713</v>
      </c>
      <c r="G159" s="34">
        <v>44896</v>
      </c>
      <c r="H159" s="35">
        <v>48000</v>
      </c>
      <c r="I159" s="35">
        <v>1571.73</v>
      </c>
      <c r="J159" s="35">
        <v>0</v>
      </c>
      <c r="K159" s="35">
        <v>1377.6</v>
      </c>
      <c r="L159" s="35">
        <v>3408</v>
      </c>
      <c r="M159" s="60">
        <f t="shared" ref="M159:M160" si="222">H159*1.15%</f>
        <v>552</v>
      </c>
      <c r="N159" s="35">
        <v>1459.2</v>
      </c>
      <c r="O159" s="35">
        <f t="shared" ref="O159:O161" si="223">H159*7.09%</f>
        <v>3403.2</v>
      </c>
      <c r="P159" s="35">
        <f t="shared" ref="P159:P161" si="224">K159+L159+M159+N159+O159</f>
        <v>10200</v>
      </c>
      <c r="Q159" s="35">
        <f t="shared" ref="Q159:Q160" si="225">J159</f>
        <v>0</v>
      </c>
      <c r="R159" s="35">
        <f t="shared" ref="R159:R161" si="226">I159+K159+N159+Q159</f>
        <v>4408.53</v>
      </c>
      <c r="S159" s="35">
        <f t="shared" ref="S159:S161" si="227">L159+M159+O159</f>
        <v>7363.2</v>
      </c>
      <c r="T159" s="35">
        <f t="shared" ref="T159:T161" si="228">H159-R159</f>
        <v>43591.47</v>
      </c>
    </row>
    <row r="160" spans="1:20" s="36" customFormat="1" ht="24.95" customHeight="1" x14ac:dyDescent="0.25">
      <c r="A160" s="32">
        <v>129</v>
      </c>
      <c r="B160" s="31" t="s">
        <v>354</v>
      </c>
      <c r="C160" s="39" t="s">
        <v>39</v>
      </c>
      <c r="D160" s="32" t="s">
        <v>21</v>
      </c>
      <c r="E160" s="32" t="s">
        <v>152</v>
      </c>
      <c r="F160" s="34">
        <v>44743</v>
      </c>
      <c r="G160" s="34">
        <v>44927</v>
      </c>
      <c r="H160" s="35">
        <v>55000</v>
      </c>
      <c r="I160" s="35">
        <v>2559.6799999999998</v>
      </c>
      <c r="J160" s="35">
        <v>0</v>
      </c>
      <c r="K160" s="35">
        <f t="shared" ref="K160:K161" si="229">H160*2.87%</f>
        <v>1578.5</v>
      </c>
      <c r="L160" s="35">
        <f t="shared" ref="L160:L161" si="230">H160*7.1%</f>
        <v>3905</v>
      </c>
      <c r="M160" s="35">
        <f t="shared" si="222"/>
        <v>632.5</v>
      </c>
      <c r="N160" s="35">
        <f t="shared" ref="N160:N161" si="231">H160*3.04%</f>
        <v>1672</v>
      </c>
      <c r="O160" s="35">
        <f t="shared" si="223"/>
        <v>3899.5</v>
      </c>
      <c r="P160" s="35">
        <f t="shared" si="224"/>
        <v>11687.5</v>
      </c>
      <c r="Q160" s="35">
        <f t="shared" si="225"/>
        <v>0</v>
      </c>
      <c r="R160" s="35">
        <f t="shared" si="226"/>
        <v>5810.18</v>
      </c>
      <c r="S160" s="35">
        <f t="shared" si="227"/>
        <v>8437</v>
      </c>
      <c r="T160" s="35">
        <f t="shared" si="228"/>
        <v>49189.82</v>
      </c>
    </row>
    <row r="161" spans="1:20" s="36" customFormat="1" ht="24.95" customHeight="1" x14ac:dyDescent="0.25">
      <c r="A161" s="11">
        <v>130</v>
      </c>
      <c r="B161" s="31" t="s">
        <v>357</v>
      </c>
      <c r="C161" s="39" t="s">
        <v>39</v>
      </c>
      <c r="D161" s="32" t="s">
        <v>21</v>
      </c>
      <c r="E161" s="32" t="s">
        <v>151</v>
      </c>
      <c r="F161" s="34">
        <v>44713</v>
      </c>
      <c r="G161" s="34">
        <v>44896</v>
      </c>
      <c r="H161" s="35">
        <v>70000</v>
      </c>
      <c r="I161" s="35">
        <v>5368.48</v>
      </c>
      <c r="J161" s="35">
        <v>0</v>
      </c>
      <c r="K161" s="35">
        <f t="shared" si="229"/>
        <v>2009</v>
      </c>
      <c r="L161" s="35">
        <f t="shared" si="230"/>
        <v>4970</v>
      </c>
      <c r="M161" s="35">
        <v>748.08</v>
      </c>
      <c r="N161" s="35">
        <f t="shared" si="231"/>
        <v>2128</v>
      </c>
      <c r="O161" s="35">
        <f t="shared" si="223"/>
        <v>4963</v>
      </c>
      <c r="P161" s="35">
        <f t="shared" si="224"/>
        <v>14818.08</v>
      </c>
      <c r="Q161" s="35">
        <v>0</v>
      </c>
      <c r="R161" s="35">
        <f t="shared" si="226"/>
        <v>9505.48</v>
      </c>
      <c r="S161" s="35">
        <f t="shared" si="227"/>
        <v>10681.08</v>
      </c>
      <c r="T161" s="35">
        <f t="shared" si="228"/>
        <v>60494.52</v>
      </c>
    </row>
    <row r="162" spans="1:20" s="36" customFormat="1" ht="24.95" customHeight="1" x14ac:dyDescent="0.25">
      <c r="A162" s="32">
        <v>131</v>
      </c>
      <c r="B162" s="31" t="s">
        <v>361</v>
      </c>
      <c r="C162" s="39" t="s">
        <v>207</v>
      </c>
      <c r="D162" s="32" t="s">
        <v>21</v>
      </c>
      <c r="E162" s="32" t="s">
        <v>151</v>
      </c>
      <c r="F162" s="34">
        <v>44713</v>
      </c>
      <c r="G162" s="34">
        <v>44896</v>
      </c>
      <c r="H162" s="35">
        <v>48000</v>
      </c>
      <c r="I162" s="35">
        <v>1571.73</v>
      </c>
      <c r="J162" s="35">
        <v>0</v>
      </c>
      <c r="K162" s="35">
        <v>1377.6</v>
      </c>
      <c r="L162" s="35">
        <v>3408</v>
      </c>
      <c r="M162" s="60">
        <f t="shared" ref="M162:M163" si="232">H162*1.15%</f>
        <v>552</v>
      </c>
      <c r="N162" s="35">
        <v>1459.2</v>
      </c>
      <c r="O162" s="35">
        <f t="shared" ref="O162:O163" si="233">H162*7.09%</f>
        <v>3403.2</v>
      </c>
      <c r="P162" s="35">
        <f t="shared" ref="P162:P163" si="234">K162+L162+M162+N162+O162</f>
        <v>10200</v>
      </c>
      <c r="Q162" s="35">
        <v>4846</v>
      </c>
      <c r="R162" s="35">
        <f t="shared" ref="R162:R163" si="235">I162+K162+N162+Q162</f>
        <v>9254.5300000000007</v>
      </c>
      <c r="S162" s="35">
        <f t="shared" ref="S162:S163" si="236">L162+M162+O162</f>
        <v>7363.2</v>
      </c>
      <c r="T162" s="35">
        <f t="shared" ref="T162:T163" si="237">H162-R162</f>
        <v>38745.47</v>
      </c>
    </row>
    <row r="163" spans="1:20" s="36" customFormat="1" ht="24.95" customHeight="1" x14ac:dyDescent="0.25">
      <c r="A163" s="11">
        <v>132</v>
      </c>
      <c r="B163" s="31" t="s">
        <v>366</v>
      </c>
      <c r="C163" s="39" t="s">
        <v>207</v>
      </c>
      <c r="D163" s="32" t="s">
        <v>21</v>
      </c>
      <c r="E163" s="32" t="s">
        <v>152</v>
      </c>
      <c r="F163" s="34">
        <v>44713</v>
      </c>
      <c r="G163" s="34">
        <v>44896</v>
      </c>
      <c r="H163" s="35">
        <v>48000</v>
      </c>
      <c r="I163" s="35">
        <v>1571.73</v>
      </c>
      <c r="J163" s="35">
        <v>0</v>
      </c>
      <c r="K163" s="35">
        <v>1377.6</v>
      </c>
      <c r="L163" s="35">
        <v>3408</v>
      </c>
      <c r="M163" s="60">
        <f t="shared" si="232"/>
        <v>552</v>
      </c>
      <c r="N163" s="35">
        <v>1459.2</v>
      </c>
      <c r="O163" s="35">
        <f t="shared" si="233"/>
        <v>3403.2</v>
      </c>
      <c r="P163" s="35">
        <f t="shared" si="234"/>
        <v>10200</v>
      </c>
      <c r="Q163" s="35">
        <f t="shared" ref="Q163" si="238">J163</f>
        <v>0</v>
      </c>
      <c r="R163" s="35">
        <f t="shared" si="235"/>
        <v>4408.53</v>
      </c>
      <c r="S163" s="35">
        <f t="shared" si="236"/>
        <v>7363.2</v>
      </c>
      <c r="T163" s="35">
        <f t="shared" si="237"/>
        <v>43591.47</v>
      </c>
    </row>
    <row r="164" spans="1:20" s="36" customFormat="1" ht="24.95" customHeight="1" x14ac:dyDescent="0.25">
      <c r="A164" s="32">
        <v>133</v>
      </c>
      <c r="B164" s="31" t="s">
        <v>367</v>
      </c>
      <c r="C164" s="39" t="s">
        <v>207</v>
      </c>
      <c r="D164" s="32" t="s">
        <v>21</v>
      </c>
      <c r="E164" s="32" t="s">
        <v>152</v>
      </c>
      <c r="F164" s="34">
        <v>44713</v>
      </c>
      <c r="G164" s="34">
        <v>44896</v>
      </c>
      <c r="H164" s="35">
        <v>48000</v>
      </c>
      <c r="I164" s="35">
        <v>1571.73</v>
      </c>
      <c r="J164" s="35">
        <v>0</v>
      </c>
      <c r="K164" s="35">
        <v>1377.6</v>
      </c>
      <c r="L164" s="35">
        <v>3408</v>
      </c>
      <c r="M164" s="60">
        <f t="shared" ref="M164" si="239">H164*1.15%</f>
        <v>552</v>
      </c>
      <c r="N164" s="35">
        <v>1459.2</v>
      </c>
      <c r="O164" s="35">
        <f t="shared" ref="O164" si="240">H164*7.09%</f>
        <v>3403.2</v>
      </c>
      <c r="P164" s="35">
        <f t="shared" ref="P164" si="241">K164+L164+M164+N164+O164</f>
        <v>10200</v>
      </c>
      <c r="Q164" s="35">
        <f t="shared" ref="Q164" si="242">J164</f>
        <v>0</v>
      </c>
      <c r="R164" s="35">
        <f t="shared" ref="R164" si="243">I164+K164+N164+Q164</f>
        <v>4408.53</v>
      </c>
      <c r="S164" s="35">
        <f t="shared" ref="S164" si="244">L164+M164+O164</f>
        <v>7363.2</v>
      </c>
      <c r="T164" s="35">
        <f t="shared" ref="T164" si="245">H164-R164</f>
        <v>43591.47</v>
      </c>
    </row>
    <row r="165" spans="1:20" s="36" customFormat="1" ht="24.95" customHeight="1" x14ac:dyDescent="0.25">
      <c r="A165" s="11">
        <v>134</v>
      </c>
      <c r="B165" s="31" t="s">
        <v>370</v>
      </c>
      <c r="C165" s="39" t="s">
        <v>207</v>
      </c>
      <c r="D165" s="32" t="s">
        <v>21</v>
      </c>
      <c r="E165" s="32" t="s">
        <v>152</v>
      </c>
      <c r="F165" s="34">
        <v>44713</v>
      </c>
      <c r="G165" s="34">
        <v>44896</v>
      </c>
      <c r="H165" s="35">
        <v>48000</v>
      </c>
      <c r="I165" s="35">
        <v>1571.73</v>
      </c>
      <c r="J165" s="35">
        <v>0</v>
      </c>
      <c r="K165" s="35">
        <v>1377.6</v>
      </c>
      <c r="L165" s="35">
        <v>3408</v>
      </c>
      <c r="M165" s="60">
        <f t="shared" ref="M165:M167" si="246">H165*1.15%</f>
        <v>552</v>
      </c>
      <c r="N165" s="35">
        <v>1459.2</v>
      </c>
      <c r="O165" s="35">
        <f t="shared" ref="O165:O167" si="247">H165*7.09%</f>
        <v>3403.2</v>
      </c>
      <c r="P165" s="35">
        <f t="shared" ref="P165:P167" si="248">K165+L165+M165+N165+O165</f>
        <v>10200</v>
      </c>
      <c r="Q165" s="35">
        <f t="shared" ref="Q165:Q167" si="249">J165</f>
        <v>0</v>
      </c>
      <c r="R165" s="35">
        <f t="shared" ref="R165:R167" si="250">I165+K165+N165+Q165</f>
        <v>4408.53</v>
      </c>
      <c r="S165" s="35">
        <f t="shared" ref="S165:S167" si="251">L165+M165+O165</f>
        <v>7363.2</v>
      </c>
      <c r="T165" s="35">
        <f t="shared" ref="T165:T167" si="252">H165-R165</f>
        <v>43591.47</v>
      </c>
    </row>
    <row r="166" spans="1:20" s="36" customFormat="1" ht="24.95" customHeight="1" x14ac:dyDescent="0.25">
      <c r="A166" s="32">
        <v>135</v>
      </c>
      <c r="B166" s="31" t="s">
        <v>371</v>
      </c>
      <c r="C166" s="39" t="s">
        <v>39</v>
      </c>
      <c r="D166" s="32" t="s">
        <v>21</v>
      </c>
      <c r="E166" s="32" t="s">
        <v>152</v>
      </c>
      <c r="F166" s="34">
        <v>44743</v>
      </c>
      <c r="G166" s="34">
        <v>44927</v>
      </c>
      <c r="H166" s="35">
        <v>55000</v>
      </c>
      <c r="I166" s="35">
        <v>2559.6799999999998</v>
      </c>
      <c r="J166" s="35">
        <v>0</v>
      </c>
      <c r="K166" s="35">
        <f t="shared" ref="K166" si="253">H166*2.87%</f>
        <v>1578.5</v>
      </c>
      <c r="L166" s="35">
        <f t="shared" ref="L166" si="254">H166*7.1%</f>
        <v>3905</v>
      </c>
      <c r="M166" s="35">
        <f t="shared" si="246"/>
        <v>632.5</v>
      </c>
      <c r="N166" s="35">
        <f t="shared" ref="N166" si="255">H166*3.04%</f>
        <v>1672</v>
      </c>
      <c r="O166" s="35">
        <f t="shared" si="247"/>
        <v>3899.5</v>
      </c>
      <c r="P166" s="35">
        <f t="shared" si="248"/>
        <v>11687.5</v>
      </c>
      <c r="Q166" s="35">
        <f t="shared" si="249"/>
        <v>0</v>
      </c>
      <c r="R166" s="35">
        <f t="shared" si="250"/>
        <v>5810.18</v>
      </c>
      <c r="S166" s="35">
        <f t="shared" si="251"/>
        <v>8437</v>
      </c>
      <c r="T166" s="35">
        <f t="shared" si="252"/>
        <v>49189.82</v>
      </c>
    </row>
    <row r="167" spans="1:20" s="36" customFormat="1" ht="24.95" customHeight="1" x14ac:dyDescent="0.25">
      <c r="A167" s="11">
        <v>136</v>
      </c>
      <c r="B167" s="31" t="s">
        <v>372</v>
      </c>
      <c r="C167" s="39" t="s">
        <v>207</v>
      </c>
      <c r="D167" s="32" t="s">
        <v>21</v>
      </c>
      <c r="E167" s="32" t="s">
        <v>151</v>
      </c>
      <c r="F167" s="34">
        <v>44713</v>
      </c>
      <c r="G167" s="34">
        <v>44896</v>
      </c>
      <c r="H167" s="35">
        <v>48000</v>
      </c>
      <c r="I167" s="35">
        <v>1571.73</v>
      </c>
      <c r="J167" s="35">
        <v>0</v>
      </c>
      <c r="K167" s="35">
        <v>1377.6</v>
      </c>
      <c r="L167" s="35">
        <v>3408</v>
      </c>
      <c r="M167" s="60">
        <f t="shared" si="246"/>
        <v>552</v>
      </c>
      <c r="N167" s="35">
        <v>1459.2</v>
      </c>
      <c r="O167" s="35">
        <f t="shared" si="247"/>
        <v>3403.2</v>
      </c>
      <c r="P167" s="35">
        <f t="shared" si="248"/>
        <v>10200</v>
      </c>
      <c r="Q167" s="35">
        <f t="shared" si="249"/>
        <v>0</v>
      </c>
      <c r="R167" s="35">
        <f t="shared" si="250"/>
        <v>4408.53</v>
      </c>
      <c r="S167" s="35">
        <f t="shared" si="251"/>
        <v>7363.2</v>
      </c>
      <c r="T167" s="35">
        <f t="shared" si="252"/>
        <v>43591.47</v>
      </c>
    </row>
    <row r="168" spans="1:20" s="36" customFormat="1" ht="24.95" customHeight="1" x14ac:dyDescent="0.25">
      <c r="A168" s="32">
        <v>137</v>
      </c>
      <c r="B168" s="31" t="s">
        <v>375</v>
      </c>
      <c r="C168" s="39" t="s">
        <v>207</v>
      </c>
      <c r="D168" s="32" t="s">
        <v>21</v>
      </c>
      <c r="E168" s="32" t="s">
        <v>152</v>
      </c>
      <c r="F168" s="34">
        <v>44713</v>
      </c>
      <c r="G168" s="34">
        <v>44896</v>
      </c>
      <c r="H168" s="35">
        <v>48000</v>
      </c>
      <c r="I168" s="35">
        <v>1571.73</v>
      </c>
      <c r="J168" s="35">
        <v>0</v>
      </c>
      <c r="K168" s="35">
        <v>1377.6</v>
      </c>
      <c r="L168" s="35">
        <v>3408</v>
      </c>
      <c r="M168" s="60">
        <f t="shared" ref="M168:M171" si="256">H168*1.15%</f>
        <v>552</v>
      </c>
      <c r="N168" s="35">
        <v>1459.2</v>
      </c>
      <c r="O168" s="35">
        <f t="shared" ref="O168:O173" si="257">H168*7.09%</f>
        <v>3403.2</v>
      </c>
      <c r="P168" s="35">
        <f t="shared" ref="P168:P173" si="258">K168+L168+M168+N168+O168</f>
        <v>10200</v>
      </c>
      <c r="Q168" s="35">
        <f t="shared" ref="Q168:Q171" si="259">J168</f>
        <v>0</v>
      </c>
      <c r="R168" s="35">
        <f t="shared" ref="R168:R173" si="260">I168+K168+N168+Q168</f>
        <v>4408.53</v>
      </c>
      <c r="S168" s="35">
        <f t="shared" ref="S168:S173" si="261">L168+M168+O168</f>
        <v>7363.2</v>
      </c>
      <c r="T168" s="35">
        <f t="shared" ref="T168:T173" si="262">H168-R168</f>
        <v>43591.47</v>
      </c>
    </row>
    <row r="169" spans="1:20" s="36" customFormat="1" ht="24.95" customHeight="1" x14ac:dyDescent="0.25">
      <c r="A169" s="11">
        <v>138</v>
      </c>
      <c r="B169" s="31" t="s">
        <v>376</v>
      </c>
      <c r="C169" s="39" t="s">
        <v>207</v>
      </c>
      <c r="D169" s="32" t="s">
        <v>21</v>
      </c>
      <c r="E169" s="32" t="s">
        <v>151</v>
      </c>
      <c r="F169" s="34">
        <v>44713</v>
      </c>
      <c r="G169" s="34">
        <v>44896</v>
      </c>
      <c r="H169" s="35">
        <v>48000</v>
      </c>
      <c r="I169" s="35">
        <v>1571.73</v>
      </c>
      <c r="J169" s="35">
        <v>0</v>
      </c>
      <c r="K169" s="35">
        <v>1377.6</v>
      </c>
      <c r="L169" s="35">
        <v>3408</v>
      </c>
      <c r="M169" s="60">
        <f t="shared" si="256"/>
        <v>552</v>
      </c>
      <c r="N169" s="35">
        <v>1459.2</v>
      </c>
      <c r="O169" s="35">
        <f t="shared" si="257"/>
        <v>3403.2</v>
      </c>
      <c r="P169" s="35">
        <f t="shared" si="258"/>
        <v>10200</v>
      </c>
      <c r="Q169" s="35">
        <f t="shared" si="259"/>
        <v>0</v>
      </c>
      <c r="R169" s="35">
        <f t="shared" si="260"/>
        <v>4408.53</v>
      </c>
      <c r="S169" s="35">
        <f t="shared" si="261"/>
        <v>7363.2</v>
      </c>
      <c r="T169" s="35">
        <f t="shared" si="262"/>
        <v>43591.47</v>
      </c>
    </row>
    <row r="170" spans="1:20" s="36" customFormat="1" ht="24.95" customHeight="1" x14ac:dyDescent="0.25">
      <c r="A170" s="32">
        <v>139</v>
      </c>
      <c r="B170" s="64" t="s">
        <v>465</v>
      </c>
      <c r="C170" s="39" t="s">
        <v>39</v>
      </c>
      <c r="D170" s="32" t="s">
        <v>21</v>
      </c>
      <c r="E170" s="32" t="s">
        <v>152</v>
      </c>
      <c r="F170" s="34">
        <v>44851</v>
      </c>
      <c r="G170" s="34">
        <v>45033</v>
      </c>
      <c r="H170" s="35">
        <v>60000</v>
      </c>
      <c r="I170" s="35">
        <v>3486.68</v>
      </c>
      <c r="J170" s="35">
        <v>0</v>
      </c>
      <c r="K170" s="35">
        <v>1722</v>
      </c>
      <c r="L170" s="35">
        <v>4260</v>
      </c>
      <c r="M170" s="60">
        <f t="shared" si="256"/>
        <v>690</v>
      </c>
      <c r="N170" s="35">
        <v>1824</v>
      </c>
      <c r="O170" s="35">
        <f t="shared" si="257"/>
        <v>4254</v>
      </c>
      <c r="P170" s="35">
        <f t="shared" si="258"/>
        <v>12750</v>
      </c>
      <c r="Q170" s="35">
        <f t="shared" si="259"/>
        <v>0</v>
      </c>
      <c r="R170" s="35">
        <f t="shared" si="260"/>
        <v>7032.68</v>
      </c>
      <c r="S170" s="35">
        <f t="shared" si="261"/>
        <v>9204</v>
      </c>
      <c r="T170" s="35">
        <f t="shared" si="262"/>
        <v>52967.32</v>
      </c>
    </row>
    <row r="171" spans="1:20" s="36" customFormat="1" ht="24.95" customHeight="1" x14ac:dyDescent="0.25">
      <c r="A171" s="32">
        <v>140</v>
      </c>
      <c r="B171" s="64" t="s">
        <v>466</v>
      </c>
      <c r="C171" s="39" t="s">
        <v>39</v>
      </c>
      <c r="D171" s="32" t="s">
        <v>21</v>
      </c>
      <c r="E171" s="32" t="s">
        <v>152</v>
      </c>
      <c r="F171" s="34">
        <v>44866</v>
      </c>
      <c r="G171" s="34">
        <v>45047</v>
      </c>
      <c r="H171" s="35">
        <v>55000</v>
      </c>
      <c r="I171" s="35">
        <v>2559.6799999999998</v>
      </c>
      <c r="J171" s="35">
        <v>0</v>
      </c>
      <c r="K171" s="35">
        <f t="shared" ref="K171:K172" si="263">H171*2.87%</f>
        <v>1578.5</v>
      </c>
      <c r="L171" s="35">
        <f t="shared" ref="L171:L172" si="264">H171*7.1%</f>
        <v>3905</v>
      </c>
      <c r="M171" s="35">
        <f t="shared" si="256"/>
        <v>632.5</v>
      </c>
      <c r="N171" s="35">
        <f t="shared" ref="N171:N172" si="265">H171*3.04%</f>
        <v>1672</v>
      </c>
      <c r="O171" s="35">
        <f t="shared" si="257"/>
        <v>3899.5</v>
      </c>
      <c r="P171" s="35">
        <f t="shared" si="258"/>
        <v>11687.5</v>
      </c>
      <c r="Q171" s="35">
        <f t="shared" si="259"/>
        <v>0</v>
      </c>
      <c r="R171" s="35">
        <f t="shared" si="260"/>
        <v>5810.18</v>
      </c>
      <c r="S171" s="35">
        <f t="shared" si="261"/>
        <v>8437</v>
      </c>
      <c r="T171" s="35">
        <f t="shared" si="262"/>
        <v>49189.82</v>
      </c>
    </row>
    <row r="172" spans="1:20" s="36" customFormat="1" ht="24.95" customHeight="1" x14ac:dyDescent="0.25">
      <c r="A172" s="32">
        <v>141</v>
      </c>
      <c r="B172" s="64" t="s">
        <v>467</v>
      </c>
      <c r="C172" s="39" t="s">
        <v>39</v>
      </c>
      <c r="D172" s="32" t="s">
        <v>21</v>
      </c>
      <c r="E172" s="32" t="s">
        <v>152</v>
      </c>
      <c r="F172" s="34">
        <v>44866</v>
      </c>
      <c r="G172" s="34">
        <v>45047</v>
      </c>
      <c r="H172" s="35">
        <v>80000</v>
      </c>
      <c r="I172" s="35">
        <v>7400.87</v>
      </c>
      <c r="J172" s="35">
        <v>0</v>
      </c>
      <c r="K172" s="35">
        <f t="shared" si="263"/>
        <v>2296</v>
      </c>
      <c r="L172" s="35">
        <f t="shared" si="264"/>
        <v>5680</v>
      </c>
      <c r="M172" s="35">
        <v>748.08</v>
      </c>
      <c r="N172" s="35">
        <f t="shared" si="265"/>
        <v>2432</v>
      </c>
      <c r="O172" s="35">
        <f t="shared" si="257"/>
        <v>5672</v>
      </c>
      <c r="P172" s="35">
        <f t="shared" si="258"/>
        <v>16828.080000000002</v>
      </c>
      <c r="Q172" s="35">
        <v>0</v>
      </c>
      <c r="R172" s="35">
        <f t="shared" si="260"/>
        <v>12128.87</v>
      </c>
      <c r="S172" s="35">
        <f t="shared" si="261"/>
        <v>12100.08</v>
      </c>
      <c r="T172" s="35">
        <f t="shared" si="262"/>
        <v>67871.13</v>
      </c>
    </row>
    <row r="173" spans="1:20" s="36" customFormat="1" ht="24.95" customHeight="1" x14ac:dyDescent="0.25">
      <c r="A173" s="32">
        <v>142</v>
      </c>
      <c r="B173" s="64" t="s">
        <v>468</v>
      </c>
      <c r="C173" s="39" t="s">
        <v>207</v>
      </c>
      <c r="D173" s="32" t="s">
        <v>21</v>
      </c>
      <c r="E173" s="32" t="s">
        <v>152</v>
      </c>
      <c r="F173" s="34">
        <v>44866</v>
      </c>
      <c r="G173" s="34">
        <v>45047</v>
      </c>
      <c r="H173" s="35">
        <v>35000</v>
      </c>
      <c r="I173" s="35">
        <v>0</v>
      </c>
      <c r="J173" s="35">
        <v>0</v>
      </c>
      <c r="K173" s="35">
        <f>H173*2.87%</f>
        <v>1004.5</v>
      </c>
      <c r="L173" s="35">
        <f>H173*7.1%</f>
        <v>2485</v>
      </c>
      <c r="M173" s="60">
        <f t="shared" ref="M173" si="266">H173*1.15%</f>
        <v>402.5</v>
      </c>
      <c r="N173" s="35">
        <f>H173*3.04%</f>
        <v>1064</v>
      </c>
      <c r="O173" s="35">
        <f t="shared" si="257"/>
        <v>2481.5</v>
      </c>
      <c r="P173" s="35">
        <f t="shared" si="258"/>
        <v>7437.5</v>
      </c>
      <c r="Q173" s="35">
        <f t="shared" ref="Q173" si="267">J173</f>
        <v>0</v>
      </c>
      <c r="R173" s="35">
        <f t="shared" si="260"/>
        <v>2068.5</v>
      </c>
      <c r="S173" s="35">
        <f t="shared" si="261"/>
        <v>5369</v>
      </c>
      <c r="T173" s="35">
        <f t="shared" si="262"/>
        <v>32931.5</v>
      </c>
    </row>
    <row r="174" spans="1:20" s="36" customFormat="1" ht="24.95" customHeight="1" x14ac:dyDescent="0.25">
      <c r="A174" s="32">
        <v>143</v>
      </c>
      <c r="B174" s="64" t="s">
        <v>469</v>
      </c>
      <c r="C174" s="39" t="s">
        <v>207</v>
      </c>
      <c r="D174" s="32" t="s">
        <v>21</v>
      </c>
      <c r="E174" s="32" t="s">
        <v>152</v>
      </c>
      <c r="F174" s="34">
        <v>44851</v>
      </c>
      <c r="G174" s="34">
        <v>45033</v>
      </c>
      <c r="H174" s="35">
        <v>48000</v>
      </c>
      <c r="I174" s="35">
        <v>1571.73</v>
      </c>
      <c r="J174" s="35">
        <v>0</v>
      </c>
      <c r="K174" s="35">
        <v>1377.6</v>
      </c>
      <c r="L174" s="35">
        <v>3408</v>
      </c>
      <c r="M174" s="60">
        <f t="shared" ref="M174" si="268">H174*1.15%</f>
        <v>552</v>
      </c>
      <c r="N174" s="35">
        <v>1459.2</v>
      </c>
      <c r="O174" s="35">
        <f t="shared" ref="O174" si="269">H174*7.09%</f>
        <v>3403.2</v>
      </c>
      <c r="P174" s="35">
        <f t="shared" ref="P174" si="270">K174+L174+M174+N174+O174</f>
        <v>10200</v>
      </c>
      <c r="Q174" s="35">
        <f t="shared" ref="Q174" si="271">J174</f>
        <v>0</v>
      </c>
      <c r="R174" s="35">
        <f t="shared" ref="R174" si="272">I174+K174+N174+Q174</f>
        <v>4408.53</v>
      </c>
      <c r="S174" s="35">
        <f t="shared" ref="S174" si="273">L174+M174+O174</f>
        <v>7363.2</v>
      </c>
      <c r="T174" s="35">
        <f t="shared" ref="T174" si="274">H174-R174</f>
        <v>43591.47</v>
      </c>
    </row>
    <row r="175" spans="1:20" s="36" customFormat="1" ht="24.95" customHeight="1" x14ac:dyDescent="0.25">
      <c r="A175" s="32">
        <v>144</v>
      </c>
      <c r="B175" s="31" t="s">
        <v>55</v>
      </c>
      <c r="C175" s="39" t="s">
        <v>37</v>
      </c>
      <c r="D175" s="32" t="s">
        <v>21</v>
      </c>
      <c r="E175" s="33" t="s">
        <v>152</v>
      </c>
      <c r="F175" s="34">
        <v>44835</v>
      </c>
      <c r="G175" s="34">
        <v>45017</v>
      </c>
      <c r="H175" s="35">
        <v>40000</v>
      </c>
      <c r="I175" s="35">
        <v>442.65</v>
      </c>
      <c r="J175" s="35">
        <v>0</v>
      </c>
      <c r="K175" s="35">
        <v>1148</v>
      </c>
      <c r="L175" s="35">
        <v>2840</v>
      </c>
      <c r="M175" s="60">
        <f t="shared" si="200"/>
        <v>460</v>
      </c>
      <c r="N175" s="35">
        <v>1216</v>
      </c>
      <c r="O175" s="35">
        <f t="shared" si="188"/>
        <v>2836</v>
      </c>
      <c r="P175" s="35">
        <f t="shared" si="182"/>
        <v>8500</v>
      </c>
      <c r="Q175" s="35">
        <v>6046</v>
      </c>
      <c r="R175" s="35">
        <f t="shared" si="184"/>
        <v>8852.65</v>
      </c>
      <c r="S175" s="35">
        <f t="shared" si="185"/>
        <v>6136</v>
      </c>
      <c r="T175" s="35">
        <f t="shared" si="186"/>
        <v>31147.35</v>
      </c>
    </row>
    <row r="176" spans="1:20" s="18" customFormat="1" ht="24.95" customHeight="1" x14ac:dyDescent="0.3">
      <c r="A176" s="62" t="s">
        <v>475</v>
      </c>
      <c r="B176" s="12"/>
      <c r="C176" s="12"/>
      <c r="D176" s="12"/>
      <c r="E176" s="12"/>
      <c r="F176" s="25"/>
      <c r="G176" s="25"/>
      <c r="H176" s="12"/>
      <c r="I176" s="12"/>
      <c r="J176" s="12"/>
      <c r="K176" s="12"/>
      <c r="L176" s="12"/>
      <c r="M176" s="47"/>
      <c r="N176" s="12"/>
      <c r="O176" s="12"/>
      <c r="P176" s="12"/>
      <c r="Q176" s="12"/>
      <c r="R176" s="12"/>
      <c r="S176" s="12"/>
      <c r="T176" s="12"/>
    </row>
    <row r="177" spans="1:20" s="36" customFormat="1" ht="24.95" customHeight="1" x14ac:dyDescent="0.25">
      <c r="A177" s="32">
        <v>145</v>
      </c>
      <c r="B177" s="64" t="s">
        <v>476</v>
      </c>
      <c r="C177" s="39" t="s">
        <v>477</v>
      </c>
      <c r="D177" s="32" t="s">
        <v>21</v>
      </c>
      <c r="E177" s="32" t="s">
        <v>152</v>
      </c>
      <c r="F177" s="34">
        <v>44835</v>
      </c>
      <c r="G177" s="34">
        <v>45017</v>
      </c>
      <c r="H177" s="35">
        <v>170000</v>
      </c>
      <c r="I177" s="35">
        <v>28627.17</v>
      </c>
      <c r="J177" s="35">
        <v>0</v>
      </c>
      <c r="K177" s="35">
        <v>4879</v>
      </c>
      <c r="L177" s="35">
        <v>12070</v>
      </c>
      <c r="M177" s="60">
        <v>748.08</v>
      </c>
      <c r="N177" s="35">
        <v>4943.8</v>
      </c>
      <c r="O177" s="35">
        <v>11530.11</v>
      </c>
      <c r="P177" s="35">
        <f>K177+L177+M177+N177+O177</f>
        <v>34170.99</v>
      </c>
      <c r="Q177" s="35">
        <v>0</v>
      </c>
      <c r="R177" s="35">
        <f>I177+K177+N177+Q177</f>
        <v>38449.97</v>
      </c>
      <c r="S177" s="35">
        <f>L177+M177+O177</f>
        <v>24348.19</v>
      </c>
      <c r="T177" s="35">
        <f>H177-R177</f>
        <v>131550.03</v>
      </c>
    </row>
    <row r="178" spans="1:20" s="18" customFormat="1" ht="24.95" customHeight="1" x14ac:dyDescent="0.3">
      <c r="A178" s="62" t="s">
        <v>384</v>
      </c>
      <c r="B178" s="12"/>
      <c r="C178" s="12"/>
      <c r="D178" s="12"/>
      <c r="E178" s="12"/>
      <c r="F178" s="25"/>
      <c r="G178" s="25"/>
      <c r="H178" s="12"/>
      <c r="I178" s="12"/>
      <c r="J178" s="12"/>
      <c r="K178" s="12"/>
      <c r="L178" s="12"/>
      <c r="M178" s="47"/>
      <c r="N178" s="12"/>
      <c r="O178" s="12"/>
      <c r="P178" s="12"/>
      <c r="Q178" s="12"/>
      <c r="R178" s="12"/>
      <c r="S178" s="12"/>
      <c r="T178" s="12"/>
    </row>
    <row r="179" spans="1:20" s="18" customFormat="1" ht="24.95" customHeight="1" x14ac:dyDescent="0.25">
      <c r="A179" s="11">
        <v>146</v>
      </c>
      <c r="B179" s="31" t="s">
        <v>343</v>
      </c>
      <c r="C179" s="39" t="s">
        <v>28</v>
      </c>
      <c r="D179" s="32" t="s">
        <v>21</v>
      </c>
      <c r="E179" s="32" t="s">
        <v>151</v>
      </c>
      <c r="F179" s="34">
        <v>44743</v>
      </c>
      <c r="G179" s="34">
        <v>44927</v>
      </c>
      <c r="H179" s="35">
        <v>100000</v>
      </c>
      <c r="I179" s="35">
        <v>12105.37</v>
      </c>
      <c r="J179" s="35">
        <v>0</v>
      </c>
      <c r="K179" s="35">
        <f>H179*2.87%</f>
        <v>2870</v>
      </c>
      <c r="L179" s="35">
        <f>H179*7.1%</f>
        <v>7100</v>
      </c>
      <c r="M179" s="41">
        <v>748.08</v>
      </c>
      <c r="N179" s="35">
        <f>H179*3.04%</f>
        <v>3040</v>
      </c>
      <c r="O179" s="35">
        <f>H179*7.09%</f>
        <v>7090</v>
      </c>
      <c r="P179" s="35">
        <f>K179+L179+M179+N179+O179</f>
        <v>20848.080000000002</v>
      </c>
      <c r="Q179" s="35">
        <f>J179</f>
        <v>0</v>
      </c>
      <c r="R179" s="35">
        <f>I179+K179+N179+Q179</f>
        <v>18015.37</v>
      </c>
      <c r="S179" s="35">
        <f>L179+M179+O179</f>
        <v>14938.08</v>
      </c>
      <c r="T179" s="35">
        <f>H179-R179</f>
        <v>81984.63</v>
      </c>
    </row>
    <row r="180" spans="1:20" s="13" customFormat="1" ht="24.95" customHeight="1" x14ac:dyDescent="0.3">
      <c r="A180" s="26" t="s">
        <v>385</v>
      </c>
      <c r="B180" s="12"/>
      <c r="C180" s="12"/>
      <c r="D180" s="12"/>
      <c r="E180" s="12"/>
      <c r="F180" s="25"/>
      <c r="G180" s="25"/>
      <c r="H180" s="12"/>
      <c r="I180" s="12"/>
      <c r="J180" s="12"/>
      <c r="K180" s="12"/>
      <c r="L180" s="12"/>
      <c r="M180" s="47"/>
      <c r="N180" s="12"/>
      <c r="O180" s="12"/>
      <c r="P180" s="12"/>
      <c r="Q180" s="12"/>
      <c r="R180" s="12"/>
      <c r="S180" s="12"/>
      <c r="T180" s="12"/>
    </row>
    <row r="181" spans="1:20" s="18" customFormat="1" ht="24.95" customHeight="1" x14ac:dyDescent="0.25">
      <c r="A181" s="11">
        <v>147</v>
      </c>
      <c r="B181" s="14" t="s">
        <v>57</v>
      </c>
      <c r="C181" s="10" t="s">
        <v>27</v>
      </c>
      <c r="D181" s="11" t="s">
        <v>21</v>
      </c>
      <c r="E181" s="20" t="s">
        <v>151</v>
      </c>
      <c r="F181" s="15">
        <v>44811</v>
      </c>
      <c r="G181" s="15">
        <v>44992</v>
      </c>
      <c r="H181" s="16">
        <v>95000</v>
      </c>
      <c r="I181" s="16">
        <v>10551.13</v>
      </c>
      <c r="J181" s="16">
        <v>0</v>
      </c>
      <c r="K181" s="16">
        <v>2726.5</v>
      </c>
      <c r="L181" s="16">
        <v>6745</v>
      </c>
      <c r="M181" s="17">
        <v>748.08</v>
      </c>
      <c r="N181" s="16">
        <v>2888</v>
      </c>
      <c r="O181" s="16">
        <v>6735.5</v>
      </c>
      <c r="P181" s="16">
        <f>K181+L181+M181+N181+O181</f>
        <v>19843.080000000002</v>
      </c>
      <c r="Q181" s="16">
        <v>16558.45</v>
      </c>
      <c r="R181" s="16">
        <f>I181+K181+N181+Q181</f>
        <v>32724.080000000002</v>
      </c>
      <c r="S181" s="16">
        <f>L181+M181+O181</f>
        <v>14228.58</v>
      </c>
      <c r="T181" s="16">
        <f>H181-R181</f>
        <v>62275.92</v>
      </c>
    </row>
    <row r="182" spans="1:20" s="13" customFormat="1" ht="24.95" customHeight="1" x14ac:dyDescent="0.3">
      <c r="A182" s="26" t="s">
        <v>58</v>
      </c>
      <c r="B182" s="12"/>
      <c r="C182" s="12"/>
      <c r="D182" s="12"/>
      <c r="E182" s="12"/>
      <c r="F182" s="25"/>
      <c r="G182" s="25"/>
      <c r="H182" s="12"/>
      <c r="I182" s="12"/>
      <c r="J182" s="12"/>
      <c r="K182" s="12"/>
      <c r="L182" s="12"/>
      <c r="M182" s="47"/>
      <c r="N182" s="12"/>
      <c r="O182" s="12"/>
      <c r="P182" s="12"/>
      <c r="Q182" s="12"/>
      <c r="R182" s="12"/>
      <c r="S182" s="12"/>
      <c r="T182" s="12"/>
    </row>
    <row r="183" spans="1:20" s="40" customFormat="1" ht="24.95" customHeight="1" x14ac:dyDescent="0.25">
      <c r="A183" s="32">
        <v>148</v>
      </c>
      <c r="B183" s="31" t="s">
        <v>218</v>
      </c>
      <c r="C183" s="39" t="s">
        <v>435</v>
      </c>
      <c r="D183" s="32" t="s">
        <v>21</v>
      </c>
      <c r="E183" s="32" t="s">
        <v>151</v>
      </c>
      <c r="F183" s="34">
        <v>44728</v>
      </c>
      <c r="G183" s="34">
        <v>44911</v>
      </c>
      <c r="H183" s="35">
        <v>90000</v>
      </c>
      <c r="I183" s="35">
        <v>9753.1200000000008</v>
      </c>
      <c r="J183" s="35">
        <v>0</v>
      </c>
      <c r="K183" s="35">
        <f>H183*2.87%</f>
        <v>2583</v>
      </c>
      <c r="L183" s="35">
        <f>H183*7.1%</f>
        <v>6390</v>
      </c>
      <c r="M183" s="17">
        <v>748.08</v>
      </c>
      <c r="N183" s="35">
        <f>H183*3.04%</f>
        <v>2736</v>
      </c>
      <c r="O183" s="35">
        <f>H183*7.09%</f>
        <v>6381</v>
      </c>
      <c r="P183" s="35">
        <f>K183+L183+M183+N183+O183</f>
        <v>18838.080000000002</v>
      </c>
      <c r="Q183" s="35">
        <f>J183</f>
        <v>0</v>
      </c>
      <c r="R183" s="35">
        <f>I183+K183+N183+Q183</f>
        <v>15072.12</v>
      </c>
      <c r="S183" s="35">
        <f>L183+M183+O183</f>
        <v>13519.08</v>
      </c>
      <c r="T183" s="35">
        <f>H183-R183</f>
        <v>74927.88</v>
      </c>
    </row>
    <row r="184" spans="1:20" s="13" customFormat="1" ht="24.95" customHeight="1" x14ac:dyDescent="0.3">
      <c r="A184" s="26" t="s">
        <v>59</v>
      </c>
      <c r="B184" s="12"/>
      <c r="C184" s="12"/>
      <c r="D184" s="12"/>
      <c r="E184" s="12"/>
      <c r="F184" s="25"/>
      <c r="G184" s="25"/>
      <c r="H184" s="12"/>
      <c r="I184" s="12"/>
      <c r="J184" s="12"/>
      <c r="K184" s="12"/>
      <c r="L184" s="12"/>
      <c r="M184" s="53"/>
      <c r="N184" s="12"/>
      <c r="O184" s="12"/>
      <c r="P184" s="12"/>
      <c r="Q184" s="12"/>
      <c r="R184" s="12"/>
      <c r="S184" s="12"/>
      <c r="T184" s="12"/>
    </row>
    <row r="185" spans="1:20" s="36" customFormat="1" ht="24.95" customHeight="1" x14ac:dyDescent="0.25">
      <c r="A185" s="32">
        <v>149</v>
      </c>
      <c r="B185" s="64" t="s">
        <v>60</v>
      </c>
      <c r="C185" s="39" t="s">
        <v>27</v>
      </c>
      <c r="D185" s="32" t="s">
        <v>21</v>
      </c>
      <c r="E185" s="33" t="s">
        <v>151</v>
      </c>
      <c r="F185" s="15">
        <v>44866</v>
      </c>
      <c r="G185" s="34">
        <v>45047</v>
      </c>
      <c r="H185" s="35">
        <v>60000</v>
      </c>
      <c r="I185" s="35">
        <v>3486.68</v>
      </c>
      <c r="J185" s="35">
        <v>0</v>
      </c>
      <c r="K185" s="35">
        <v>1722</v>
      </c>
      <c r="L185" s="35">
        <v>4260</v>
      </c>
      <c r="M185" s="52">
        <f t="shared" ref="M185:M186" si="275">H185*1.15%</f>
        <v>690</v>
      </c>
      <c r="N185" s="35">
        <v>1824</v>
      </c>
      <c r="O185" s="35">
        <f t="shared" ref="O185:O186" si="276">H185*7.09%</f>
        <v>4254</v>
      </c>
      <c r="P185" s="35">
        <f>K185+L185+M185+N185+O185</f>
        <v>12750</v>
      </c>
      <c r="Q185" s="35">
        <f>J185</f>
        <v>0</v>
      </c>
      <c r="R185" s="35">
        <f>I185+K185+N185+Q185</f>
        <v>7032.68</v>
      </c>
      <c r="S185" s="35">
        <f>L185+M185+O185</f>
        <v>9204</v>
      </c>
      <c r="T185" s="35">
        <f>H185-R185</f>
        <v>52967.32</v>
      </c>
    </row>
    <row r="186" spans="1:20" s="18" customFormat="1" ht="24.95" customHeight="1" x14ac:dyDescent="0.25">
      <c r="A186" s="11">
        <v>150</v>
      </c>
      <c r="B186" s="14" t="s">
        <v>56</v>
      </c>
      <c r="C186" s="10" t="s">
        <v>37</v>
      </c>
      <c r="D186" s="11" t="s">
        <v>21</v>
      </c>
      <c r="E186" s="20" t="s">
        <v>152</v>
      </c>
      <c r="F186" s="15">
        <v>44835</v>
      </c>
      <c r="G186" s="34">
        <v>45017</v>
      </c>
      <c r="H186" s="16">
        <v>48000</v>
      </c>
      <c r="I186" s="16">
        <v>1571.73</v>
      </c>
      <c r="J186" s="16">
        <v>0</v>
      </c>
      <c r="K186" s="16">
        <v>1377.6</v>
      </c>
      <c r="L186" s="16">
        <v>3408</v>
      </c>
      <c r="M186" s="52">
        <f t="shared" si="275"/>
        <v>552</v>
      </c>
      <c r="N186" s="16">
        <v>1459.2</v>
      </c>
      <c r="O186" s="16">
        <f t="shared" si="276"/>
        <v>3403.2</v>
      </c>
      <c r="P186" s="16">
        <f>K186+L186+M186+N186+O186</f>
        <v>10200</v>
      </c>
      <c r="Q186" s="16">
        <f>J186</f>
        <v>0</v>
      </c>
      <c r="R186" s="16">
        <f>I186+K186+N186+Q186</f>
        <v>4408.53</v>
      </c>
      <c r="S186" s="16">
        <f>L186+M186+O186</f>
        <v>7363.2</v>
      </c>
      <c r="T186" s="16">
        <f>H186-R186</f>
        <v>43591.47</v>
      </c>
    </row>
    <row r="187" spans="1:20" s="18" customFormat="1" ht="24.95" customHeight="1" x14ac:dyDescent="0.3">
      <c r="A187" s="26" t="s">
        <v>409</v>
      </c>
      <c r="B187" s="12"/>
      <c r="C187" s="12"/>
      <c r="D187" s="12"/>
      <c r="E187" s="12"/>
      <c r="F187" s="25"/>
      <c r="G187" s="25"/>
      <c r="H187" s="12"/>
      <c r="I187" s="12"/>
      <c r="J187" s="12"/>
      <c r="K187" s="12"/>
      <c r="L187" s="12"/>
      <c r="M187" s="53"/>
      <c r="N187" s="12"/>
      <c r="O187" s="12"/>
      <c r="P187" s="12"/>
      <c r="Q187" s="12"/>
      <c r="R187" s="12"/>
      <c r="S187" s="12"/>
      <c r="T187" s="12"/>
    </row>
    <row r="188" spans="1:20" s="18" customFormat="1" ht="24.95" customHeight="1" x14ac:dyDescent="0.25">
      <c r="A188" s="11">
        <v>151</v>
      </c>
      <c r="B188" s="14" t="s">
        <v>100</v>
      </c>
      <c r="C188" s="10" t="s">
        <v>436</v>
      </c>
      <c r="D188" s="11" t="s">
        <v>21</v>
      </c>
      <c r="E188" s="20" t="s">
        <v>152</v>
      </c>
      <c r="F188" s="15">
        <v>44835</v>
      </c>
      <c r="G188" s="34">
        <v>45017</v>
      </c>
      <c r="H188" s="16">
        <v>110000</v>
      </c>
      <c r="I188" s="16">
        <v>14457.62</v>
      </c>
      <c r="J188" s="16">
        <v>0</v>
      </c>
      <c r="K188" s="16">
        <v>3157</v>
      </c>
      <c r="L188" s="16">
        <v>7810</v>
      </c>
      <c r="M188" s="17">
        <v>748.08</v>
      </c>
      <c r="N188" s="16">
        <v>3344</v>
      </c>
      <c r="O188" s="16">
        <v>7799</v>
      </c>
      <c r="P188" s="16">
        <f>K188+L188+M188+N188+O188</f>
        <v>22858.080000000002</v>
      </c>
      <c r="Q188" s="16">
        <f>J188</f>
        <v>0</v>
      </c>
      <c r="R188" s="16">
        <f>I188+K188+N188+Q188</f>
        <v>20958.62</v>
      </c>
      <c r="S188" s="16">
        <f>L188+M188+O188</f>
        <v>16357.08</v>
      </c>
      <c r="T188" s="16">
        <f>H188-R188</f>
        <v>89041.38</v>
      </c>
    </row>
    <row r="189" spans="1:20" s="18" customFormat="1" ht="24.95" customHeight="1" x14ac:dyDescent="0.3">
      <c r="A189" s="26" t="s">
        <v>286</v>
      </c>
      <c r="B189" s="12"/>
      <c r="C189" s="12"/>
      <c r="D189" s="12"/>
      <c r="E189" s="12"/>
      <c r="F189" s="25"/>
      <c r="G189" s="25"/>
      <c r="H189" s="12"/>
      <c r="I189" s="12"/>
      <c r="J189" s="12"/>
      <c r="K189" s="12"/>
      <c r="L189" s="12"/>
      <c r="M189" s="47"/>
      <c r="N189" s="12"/>
      <c r="O189" s="12"/>
      <c r="P189" s="12"/>
      <c r="Q189" s="12"/>
      <c r="R189" s="12"/>
      <c r="S189" s="12"/>
      <c r="T189" s="12"/>
    </row>
    <row r="190" spans="1:20" s="56" customFormat="1" ht="24.95" customHeight="1" x14ac:dyDescent="0.25">
      <c r="A190" s="59">
        <v>152</v>
      </c>
      <c r="B190" s="31" t="s">
        <v>188</v>
      </c>
      <c r="C190" s="39" t="s">
        <v>437</v>
      </c>
      <c r="D190" s="32" t="s">
        <v>21</v>
      </c>
      <c r="E190" s="32" t="s">
        <v>152</v>
      </c>
      <c r="F190" s="34">
        <v>44805</v>
      </c>
      <c r="G190" s="34">
        <v>44986</v>
      </c>
      <c r="H190" s="41">
        <v>55000</v>
      </c>
      <c r="I190" s="41">
        <v>2559.6799999999998</v>
      </c>
      <c r="J190" s="35">
        <v>0</v>
      </c>
      <c r="K190" s="41">
        <v>1578.5</v>
      </c>
      <c r="L190" s="41">
        <v>3905</v>
      </c>
      <c r="M190" s="52">
        <f>H190*1.15%</f>
        <v>632.5</v>
      </c>
      <c r="N190" s="41">
        <v>1672</v>
      </c>
      <c r="O190" s="35">
        <f>H190*7.09%</f>
        <v>3899.5</v>
      </c>
      <c r="P190" s="35">
        <f>K190+L190+M190+N190+O190</f>
        <v>11687.5</v>
      </c>
      <c r="Q190" s="35">
        <v>0</v>
      </c>
      <c r="R190" s="35">
        <f>I190+K190+N190+Q190</f>
        <v>5810.18</v>
      </c>
      <c r="S190" s="35">
        <f>L190+M190+O190</f>
        <v>8437</v>
      </c>
      <c r="T190" s="35">
        <f>H190-R190</f>
        <v>49189.82</v>
      </c>
    </row>
    <row r="191" spans="1:20" s="56" customFormat="1" ht="24.95" customHeight="1" x14ac:dyDescent="0.3">
      <c r="A191" s="26" t="s">
        <v>479</v>
      </c>
      <c r="B191" s="12"/>
      <c r="C191" s="12"/>
      <c r="D191" s="12"/>
      <c r="E191" s="12"/>
      <c r="F191" s="25"/>
      <c r="G191" s="25"/>
      <c r="H191" s="12"/>
      <c r="I191" s="12"/>
      <c r="J191" s="12"/>
      <c r="K191" s="12"/>
      <c r="L191" s="12"/>
      <c r="M191" s="47"/>
      <c r="N191" s="12"/>
      <c r="O191" s="12"/>
      <c r="P191" s="12"/>
      <c r="Q191" s="12"/>
      <c r="R191" s="12"/>
      <c r="S191" s="12"/>
      <c r="T191" s="12"/>
    </row>
    <row r="192" spans="1:20" s="56" customFormat="1" ht="24.95" customHeight="1" x14ac:dyDescent="0.25">
      <c r="A192" s="32">
        <v>153</v>
      </c>
      <c r="B192" s="31" t="s">
        <v>410</v>
      </c>
      <c r="C192" s="39" t="s">
        <v>480</v>
      </c>
      <c r="D192" s="32" t="s">
        <v>21</v>
      </c>
      <c r="E192" s="33" t="s">
        <v>151</v>
      </c>
      <c r="F192" s="34">
        <v>44805</v>
      </c>
      <c r="G192" s="34">
        <v>44986</v>
      </c>
      <c r="H192" s="35">
        <v>90000</v>
      </c>
      <c r="I192" s="35">
        <v>9753.1200000000008</v>
      </c>
      <c r="J192" s="35">
        <v>0</v>
      </c>
      <c r="K192" s="35">
        <f>H192*2.87%</f>
        <v>2583</v>
      </c>
      <c r="L192" s="35">
        <f>H192*7.1%</f>
        <v>6390</v>
      </c>
      <c r="M192" s="60">
        <v>748.08</v>
      </c>
      <c r="N192" s="35">
        <f>H192*3.04%</f>
        <v>2736</v>
      </c>
      <c r="O192" s="35">
        <f>H192*7.09%</f>
        <v>6381</v>
      </c>
      <c r="P192" s="35">
        <f>K192+L192+M192+N192+O192</f>
        <v>18838.080000000002</v>
      </c>
      <c r="Q192" s="35">
        <f>J192</f>
        <v>0</v>
      </c>
      <c r="R192" s="35">
        <f>I192+K192+N192+Q192</f>
        <v>15072.12</v>
      </c>
      <c r="S192" s="35">
        <f>L192+M192+O192</f>
        <v>13519.08</v>
      </c>
      <c r="T192" s="35">
        <f>H192-R192</f>
        <v>74927.88</v>
      </c>
    </row>
    <row r="193" spans="1:20" s="13" customFormat="1" ht="24.95" customHeight="1" x14ac:dyDescent="0.3">
      <c r="A193" s="26" t="s">
        <v>61</v>
      </c>
      <c r="B193" s="12"/>
      <c r="C193" s="12"/>
      <c r="D193" s="12"/>
      <c r="E193" s="12"/>
      <c r="F193" s="25"/>
      <c r="G193" s="25"/>
      <c r="H193" s="12"/>
      <c r="I193" s="12"/>
      <c r="J193" s="12"/>
      <c r="K193" s="12"/>
      <c r="L193" s="12"/>
      <c r="M193" s="47"/>
      <c r="N193" s="12"/>
      <c r="O193" s="12"/>
      <c r="P193" s="12"/>
      <c r="Q193" s="12"/>
      <c r="R193" s="12"/>
      <c r="S193" s="12"/>
      <c r="T193" s="12"/>
    </row>
    <row r="194" spans="1:20" s="40" customFormat="1" ht="24.95" customHeight="1" x14ac:dyDescent="0.25">
      <c r="A194" s="32">
        <v>154</v>
      </c>
      <c r="B194" s="31" t="s">
        <v>407</v>
      </c>
      <c r="C194" s="39" t="s">
        <v>28</v>
      </c>
      <c r="D194" s="32" t="s">
        <v>21</v>
      </c>
      <c r="E194" s="33" t="s">
        <v>152</v>
      </c>
      <c r="F194" s="34">
        <v>44820</v>
      </c>
      <c r="G194" s="34">
        <v>45001</v>
      </c>
      <c r="H194" s="35">
        <v>140000</v>
      </c>
      <c r="I194" s="35">
        <v>21514.37</v>
      </c>
      <c r="J194" s="35">
        <v>0</v>
      </c>
      <c r="K194" s="35">
        <f>H194*2.87%</f>
        <v>4018</v>
      </c>
      <c r="L194" s="35">
        <f>H194*7.1%</f>
        <v>9940</v>
      </c>
      <c r="M194" s="35">
        <v>748.08</v>
      </c>
      <c r="N194" s="35">
        <f>H194*3.04%</f>
        <v>4256</v>
      </c>
      <c r="O194" s="35">
        <f>H194*7.09%</f>
        <v>9926</v>
      </c>
      <c r="P194" s="35">
        <f t="shared" ref="P194:P209" si="277">K194+L194+M194+N194+O194</f>
        <v>28888.080000000002</v>
      </c>
      <c r="Q194" s="35">
        <f>J194</f>
        <v>0</v>
      </c>
      <c r="R194" s="35">
        <f t="shared" ref="R194:R209" si="278">I194+K194+N194+Q194</f>
        <v>29788.37</v>
      </c>
      <c r="S194" s="35">
        <f t="shared" ref="S194:S209" si="279">L194+M194+O194</f>
        <v>20614.080000000002</v>
      </c>
      <c r="T194" s="35">
        <f t="shared" ref="T194:T209" si="280">H194-R194</f>
        <v>110211.63</v>
      </c>
    </row>
    <row r="195" spans="1:20" s="13" customFormat="1" ht="24.95" customHeight="1" x14ac:dyDescent="0.25">
      <c r="A195" s="11">
        <v>155</v>
      </c>
      <c r="B195" s="31" t="s">
        <v>224</v>
      </c>
      <c r="C195" s="39" t="s">
        <v>438</v>
      </c>
      <c r="D195" s="32" t="s">
        <v>21</v>
      </c>
      <c r="E195" s="33" t="s">
        <v>152</v>
      </c>
      <c r="F195" s="34">
        <v>44573</v>
      </c>
      <c r="G195" s="63" t="s">
        <v>344</v>
      </c>
      <c r="H195" s="35">
        <v>70000</v>
      </c>
      <c r="I195" s="35">
        <v>5368.48</v>
      </c>
      <c r="J195" s="35">
        <v>0</v>
      </c>
      <c r="K195" s="35">
        <f t="shared" ref="K195:K209" si="281">H195*2.87%</f>
        <v>2009</v>
      </c>
      <c r="L195" s="35">
        <f t="shared" ref="L195:L209" si="282">H195*7.1%</f>
        <v>4970</v>
      </c>
      <c r="M195" s="17">
        <v>748.08</v>
      </c>
      <c r="N195" s="35">
        <f t="shared" ref="N195:N209" si="283">H195*3.04%</f>
        <v>2128</v>
      </c>
      <c r="O195" s="35">
        <f t="shared" ref="O195:O209" si="284">H195*7.09%</f>
        <v>4963</v>
      </c>
      <c r="P195" s="35">
        <f t="shared" si="277"/>
        <v>14818.08</v>
      </c>
      <c r="Q195" s="35">
        <v>8546</v>
      </c>
      <c r="R195" s="35">
        <f t="shared" si="278"/>
        <v>18051.48</v>
      </c>
      <c r="S195" s="35">
        <f t="shared" si="279"/>
        <v>10681.08</v>
      </c>
      <c r="T195" s="35">
        <f t="shared" si="280"/>
        <v>51948.52</v>
      </c>
    </row>
    <row r="196" spans="1:20" s="13" customFormat="1" ht="24.95" customHeight="1" x14ac:dyDescent="0.25">
      <c r="A196" s="32">
        <v>156</v>
      </c>
      <c r="B196" s="31" t="s">
        <v>225</v>
      </c>
      <c r="C196" s="39" t="s">
        <v>438</v>
      </c>
      <c r="D196" s="32" t="s">
        <v>21</v>
      </c>
      <c r="E196" s="33" t="s">
        <v>152</v>
      </c>
      <c r="F196" s="34">
        <v>44573</v>
      </c>
      <c r="G196" s="34">
        <v>44938</v>
      </c>
      <c r="H196" s="35">
        <v>70000</v>
      </c>
      <c r="I196" s="35">
        <v>5368.48</v>
      </c>
      <c r="J196" s="35">
        <v>0</v>
      </c>
      <c r="K196" s="35">
        <f t="shared" si="281"/>
        <v>2009</v>
      </c>
      <c r="L196" s="35">
        <f t="shared" si="282"/>
        <v>4970</v>
      </c>
      <c r="M196" s="16">
        <v>748.08</v>
      </c>
      <c r="N196" s="35">
        <f t="shared" si="283"/>
        <v>2128</v>
      </c>
      <c r="O196" s="35">
        <f t="shared" si="284"/>
        <v>4963</v>
      </c>
      <c r="P196" s="35">
        <f t="shared" si="277"/>
        <v>14818.08</v>
      </c>
      <c r="Q196" s="35">
        <v>20316</v>
      </c>
      <c r="R196" s="35">
        <f t="shared" si="278"/>
        <v>29821.48</v>
      </c>
      <c r="S196" s="35">
        <f t="shared" si="279"/>
        <v>10681.08</v>
      </c>
      <c r="T196" s="35">
        <f t="shared" si="280"/>
        <v>40178.519999999997</v>
      </c>
    </row>
    <row r="197" spans="1:20" s="13" customFormat="1" ht="24.95" customHeight="1" x14ac:dyDescent="0.25">
      <c r="A197" s="11">
        <v>157</v>
      </c>
      <c r="B197" s="31" t="s">
        <v>230</v>
      </c>
      <c r="C197" s="39" t="s">
        <v>438</v>
      </c>
      <c r="D197" s="32" t="s">
        <v>21</v>
      </c>
      <c r="E197" s="33" t="s">
        <v>151</v>
      </c>
      <c r="F197" s="34">
        <v>44573</v>
      </c>
      <c r="G197" s="34">
        <v>44938</v>
      </c>
      <c r="H197" s="35">
        <v>90000</v>
      </c>
      <c r="I197" s="35">
        <v>9753.1200000000008</v>
      </c>
      <c r="J197" s="35">
        <v>0</v>
      </c>
      <c r="K197" s="35">
        <f t="shared" si="281"/>
        <v>2583</v>
      </c>
      <c r="L197" s="35">
        <f t="shared" si="282"/>
        <v>6390</v>
      </c>
      <c r="M197" s="16">
        <v>748.08</v>
      </c>
      <c r="N197" s="35">
        <f t="shared" si="283"/>
        <v>2736</v>
      </c>
      <c r="O197" s="35">
        <f t="shared" si="284"/>
        <v>6381</v>
      </c>
      <c r="P197" s="35">
        <f t="shared" si="277"/>
        <v>18838.080000000002</v>
      </c>
      <c r="Q197" s="35">
        <f>J197</f>
        <v>0</v>
      </c>
      <c r="R197" s="35">
        <f t="shared" si="278"/>
        <v>15072.12</v>
      </c>
      <c r="S197" s="35">
        <f t="shared" si="279"/>
        <v>13519.08</v>
      </c>
      <c r="T197" s="35">
        <f t="shared" si="280"/>
        <v>74927.88</v>
      </c>
    </row>
    <row r="198" spans="1:20" s="13" customFormat="1" ht="24.95" customHeight="1" x14ac:dyDescent="0.25">
      <c r="A198" s="32">
        <v>158</v>
      </c>
      <c r="B198" s="31" t="s">
        <v>245</v>
      </c>
      <c r="C198" s="39" t="s">
        <v>438</v>
      </c>
      <c r="D198" s="32" t="s">
        <v>21</v>
      </c>
      <c r="E198" s="33" t="s">
        <v>152</v>
      </c>
      <c r="F198" s="34">
        <v>44573</v>
      </c>
      <c r="G198" s="34">
        <v>44938</v>
      </c>
      <c r="H198" s="35">
        <v>70000</v>
      </c>
      <c r="I198" s="35">
        <v>5368.48</v>
      </c>
      <c r="J198" s="35">
        <v>0</v>
      </c>
      <c r="K198" s="35">
        <f t="shared" si="281"/>
        <v>2009</v>
      </c>
      <c r="L198" s="35">
        <f t="shared" si="282"/>
        <v>4970</v>
      </c>
      <c r="M198" s="16">
        <v>748.08</v>
      </c>
      <c r="N198" s="35">
        <f t="shared" si="283"/>
        <v>2128</v>
      </c>
      <c r="O198" s="35">
        <f t="shared" si="284"/>
        <v>4963</v>
      </c>
      <c r="P198" s="35">
        <f t="shared" si="277"/>
        <v>14818.08</v>
      </c>
      <c r="Q198" s="35">
        <f>J198</f>
        <v>0</v>
      </c>
      <c r="R198" s="35">
        <f t="shared" si="278"/>
        <v>9505.48</v>
      </c>
      <c r="S198" s="35">
        <f t="shared" si="279"/>
        <v>10681.08</v>
      </c>
      <c r="T198" s="35">
        <f t="shared" si="280"/>
        <v>60494.52</v>
      </c>
    </row>
    <row r="199" spans="1:20" s="40" customFormat="1" ht="24.95" customHeight="1" x14ac:dyDescent="0.25">
      <c r="A199" s="11">
        <v>159</v>
      </c>
      <c r="B199" s="31" t="s">
        <v>247</v>
      </c>
      <c r="C199" s="39" t="s">
        <v>438</v>
      </c>
      <c r="D199" s="32" t="s">
        <v>21</v>
      </c>
      <c r="E199" s="33" t="s">
        <v>152</v>
      </c>
      <c r="F199" s="34">
        <v>44774</v>
      </c>
      <c r="G199" s="34">
        <v>44958</v>
      </c>
      <c r="H199" s="35">
        <v>70000</v>
      </c>
      <c r="I199" s="35">
        <v>5065.99</v>
      </c>
      <c r="J199" s="35">
        <v>0</v>
      </c>
      <c r="K199" s="35">
        <f t="shared" ref="K199" si="285">H199*2.87%</f>
        <v>2009</v>
      </c>
      <c r="L199" s="35">
        <f t="shared" ref="L199" si="286">H199*7.1%</f>
        <v>4970</v>
      </c>
      <c r="M199" s="17">
        <v>748.08</v>
      </c>
      <c r="N199" s="35">
        <f t="shared" ref="N199" si="287">H199*3.04%</f>
        <v>2128</v>
      </c>
      <c r="O199" s="35">
        <f t="shared" ref="O199" si="288">H199*7.09%</f>
        <v>4963</v>
      </c>
      <c r="P199" s="35">
        <f t="shared" si="277"/>
        <v>14818.08</v>
      </c>
      <c r="Q199" s="35">
        <v>1512.45</v>
      </c>
      <c r="R199" s="35">
        <f t="shared" si="278"/>
        <v>10715.44</v>
      </c>
      <c r="S199" s="35">
        <f t="shared" si="279"/>
        <v>10681.08</v>
      </c>
      <c r="T199" s="35">
        <f t="shared" si="280"/>
        <v>59284.56</v>
      </c>
    </row>
    <row r="200" spans="1:20" s="40" customFormat="1" ht="24.95" customHeight="1" x14ac:dyDescent="0.25">
      <c r="A200" s="32">
        <v>160</v>
      </c>
      <c r="B200" s="31" t="s">
        <v>255</v>
      </c>
      <c r="C200" s="39" t="s">
        <v>63</v>
      </c>
      <c r="D200" s="32" t="s">
        <v>21</v>
      </c>
      <c r="E200" s="33" t="s">
        <v>152</v>
      </c>
      <c r="F200" s="34">
        <v>44794</v>
      </c>
      <c r="G200" s="34">
        <v>44978</v>
      </c>
      <c r="H200" s="35">
        <v>45000</v>
      </c>
      <c r="I200" s="35">
        <v>1148.33</v>
      </c>
      <c r="J200" s="35">
        <v>0</v>
      </c>
      <c r="K200" s="35">
        <f t="shared" ref="K200" si="289">H200*2.87%</f>
        <v>1291.5</v>
      </c>
      <c r="L200" s="35">
        <f t="shared" ref="L200" si="290">H200*7.1%</f>
        <v>3195</v>
      </c>
      <c r="M200" s="16">
        <f>H200*1.15%</f>
        <v>517.5</v>
      </c>
      <c r="N200" s="35">
        <f t="shared" ref="N200" si="291">H200*3.04%</f>
        <v>1368</v>
      </c>
      <c r="O200" s="35">
        <f t="shared" ref="O200" si="292">H200*7.09%</f>
        <v>3190.5</v>
      </c>
      <c r="P200" s="35">
        <f t="shared" si="277"/>
        <v>9562.5</v>
      </c>
      <c r="Q200" s="35">
        <f>J200</f>
        <v>0</v>
      </c>
      <c r="R200" s="35">
        <f t="shared" si="278"/>
        <v>3807.83</v>
      </c>
      <c r="S200" s="35">
        <f t="shared" si="279"/>
        <v>6903</v>
      </c>
      <c r="T200" s="35">
        <f t="shared" si="280"/>
        <v>41192.17</v>
      </c>
    </row>
    <row r="201" spans="1:20" s="40" customFormat="1" ht="24.95" customHeight="1" x14ac:dyDescent="0.25">
      <c r="A201" s="11">
        <v>161</v>
      </c>
      <c r="B201" s="31" t="s">
        <v>258</v>
      </c>
      <c r="C201" s="39" t="s">
        <v>259</v>
      </c>
      <c r="D201" s="32" t="s">
        <v>21</v>
      </c>
      <c r="E201" s="33" t="s">
        <v>152</v>
      </c>
      <c r="F201" s="34">
        <v>44794</v>
      </c>
      <c r="G201" s="34">
        <v>44978</v>
      </c>
      <c r="H201" s="35">
        <v>70000</v>
      </c>
      <c r="I201" s="35">
        <v>5368.48</v>
      </c>
      <c r="J201" s="35">
        <v>0</v>
      </c>
      <c r="K201" s="35">
        <f t="shared" ref="K201" si="293">H201*2.87%</f>
        <v>2009</v>
      </c>
      <c r="L201" s="35">
        <f t="shared" ref="L201" si="294">H201*7.1%</f>
        <v>4970</v>
      </c>
      <c r="M201" s="16">
        <v>748.08</v>
      </c>
      <c r="N201" s="35">
        <f t="shared" ref="N201" si="295">H201*3.04%</f>
        <v>2128</v>
      </c>
      <c r="O201" s="35">
        <f t="shared" ref="O201" si="296">H201*7.09%</f>
        <v>4963</v>
      </c>
      <c r="P201" s="35">
        <f t="shared" si="277"/>
        <v>14818.08</v>
      </c>
      <c r="Q201" s="35">
        <v>7146</v>
      </c>
      <c r="R201" s="35">
        <f t="shared" si="278"/>
        <v>16651.48</v>
      </c>
      <c r="S201" s="35">
        <f>L201+M201+O201</f>
        <v>10681.08</v>
      </c>
      <c r="T201" s="35">
        <f t="shared" si="280"/>
        <v>53348.52</v>
      </c>
    </row>
    <row r="202" spans="1:20" s="40" customFormat="1" ht="24.95" customHeight="1" x14ac:dyDescent="0.25">
      <c r="A202" s="32">
        <v>162</v>
      </c>
      <c r="B202" s="31" t="s">
        <v>261</v>
      </c>
      <c r="C202" s="39" t="s">
        <v>259</v>
      </c>
      <c r="D202" s="32" t="s">
        <v>21</v>
      </c>
      <c r="E202" s="33" t="s">
        <v>152</v>
      </c>
      <c r="F202" s="34">
        <v>44794</v>
      </c>
      <c r="G202" s="34">
        <v>44978</v>
      </c>
      <c r="H202" s="35">
        <v>80000</v>
      </c>
      <c r="I202" s="35">
        <v>7022.76</v>
      </c>
      <c r="J202" s="35">
        <v>0</v>
      </c>
      <c r="K202" s="35">
        <f t="shared" ref="K202:K203" si="297">H202*2.87%</f>
        <v>2296</v>
      </c>
      <c r="L202" s="35">
        <f t="shared" ref="L202:L203" si="298">H202*7.1%</f>
        <v>5680</v>
      </c>
      <c r="M202" s="17">
        <v>748.08</v>
      </c>
      <c r="N202" s="35">
        <f t="shared" ref="N202:N203" si="299">H202*3.04%</f>
        <v>2432</v>
      </c>
      <c r="O202" s="35">
        <f t="shared" ref="O202:O203" si="300">H202*7.09%</f>
        <v>5672</v>
      </c>
      <c r="P202" s="35">
        <f t="shared" si="277"/>
        <v>16828.080000000002</v>
      </c>
      <c r="Q202" s="35">
        <v>1512.45</v>
      </c>
      <c r="R202" s="35">
        <f t="shared" si="278"/>
        <v>13263.21</v>
      </c>
      <c r="S202" s="35">
        <f t="shared" si="279"/>
        <v>12100.08</v>
      </c>
      <c r="T202" s="35">
        <f t="shared" si="280"/>
        <v>66736.789999999994</v>
      </c>
    </row>
    <row r="203" spans="1:20" s="40" customFormat="1" ht="24.95" customHeight="1" x14ac:dyDescent="0.25">
      <c r="A203" s="11">
        <v>163</v>
      </c>
      <c r="B203" s="31" t="s">
        <v>275</v>
      </c>
      <c r="C203" s="39" t="s">
        <v>63</v>
      </c>
      <c r="D203" s="32" t="s">
        <v>21</v>
      </c>
      <c r="E203" s="33" t="s">
        <v>152</v>
      </c>
      <c r="F203" s="34">
        <v>44794</v>
      </c>
      <c r="G203" s="34">
        <v>44978</v>
      </c>
      <c r="H203" s="35">
        <v>45000</v>
      </c>
      <c r="I203" s="35">
        <v>1148.33</v>
      </c>
      <c r="J203" s="35">
        <v>0</v>
      </c>
      <c r="K203" s="35">
        <f t="shared" si="297"/>
        <v>1291.5</v>
      </c>
      <c r="L203" s="35">
        <f t="shared" si="298"/>
        <v>3195</v>
      </c>
      <c r="M203" s="16">
        <f>H203*1.15%</f>
        <v>517.5</v>
      </c>
      <c r="N203" s="35">
        <f t="shared" si="299"/>
        <v>1368</v>
      </c>
      <c r="O203" s="35">
        <f t="shared" si="300"/>
        <v>3190.5</v>
      </c>
      <c r="P203" s="35">
        <f t="shared" si="277"/>
        <v>9562.5</v>
      </c>
      <c r="Q203" s="35">
        <f>J203</f>
        <v>0</v>
      </c>
      <c r="R203" s="35">
        <f t="shared" si="278"/>
        <v>3807.83</v>
      </c>
      <c r="S203" s="35">
        <f t="shared" si="279"/>
        <v>6903</v>
      </c>
      <c r="T203" s="35">
        <f t="shared" si="280"/>
        <v>41192.17</v>
      </c>
    </row>
    <row r="204" spans="1:20" s="40" customFormat="1" ht="24.95" customHeight="1" x14ac:dyDescent="0.25">
      <c r="A204" s="32">
        <v>164</v>
      </c>
      <c r="B204" s="31" t="s">
        <v>301</v>
      </c>
      <c r="C204" s="39" t="s">
        <v>302</v>
      </c>
      <c r="D204" s="32" t="s">
        <v>21</v>
      </c>
      <c r="E204" s="33" t="s">
        <v>151</v>
      </c>
      <c r="F204" s="34">
        <v>44866</v>
      </c>
      <c r="G204" s="34">
        <v>45047</v>
      </c>
      <c r="H204" s="35">
        <v>80000</v>
      </c>
      <c r="I204" s="35">
        <v>7400.87</v>
      </c>
      <c r="J204" s="35">
        <v>0</v>
      </c>
      <c r="K204" s="35">
        <f t="shared" ref="K204" si="301">H204*2.87%</f>
        <v>2296</v>
      </c>
      <c r="L204" s="35">
        <f t="shared" ref="L204" si="302">H204*7.1%</f>
        <v>5680</v>
      </c>
      <c r="M204" s="35">
        <v>748.08</v>
      </c>
      <c r="N204" s="35">
        <f t="shared" ref="N204" si="303">H204*3.04%</f>
        <v>2432</v>
      </c>
      <c r="O204" s="35">
        <f t="shared" ref="O204" si="304">H204*7.09%</f>
        <v>5672</v>
      </c>
      <c r="P204" s="35">
        <f t="shared" si="277"/>
        <v>16828.080000000002</v>
      </c>
      <c r="Q204" s="35">
        <v>0</v>
      </c>
      <c r="R204" s="35">
        <f t="shared" si="278"/>
        <v>12128.87</v>
      </c>
      <c r="S204" s="35">
        <f t="shared" si="279"/>
        <v>12100.08</v>
      </c>
      <c r="T204" s="35">
        <f t="shared" si="280"/>
        <v>67871.13</v>
      </c>
    </row>
    <row r="205" spans="1:20" s="40" customFormat="1" ht="24.95" customHeight="1" x14ac:dyDescent="0.25">
      <c r="A205" s="11">
        <v>165</v>
      </c>
      <c r="B205" s="31" t="s">
        <v>419</v>
      </c>
      <c r="C205" s="39" t="s">
        <v>439</v>
      </c>
      <c r="D205" s="32" t="s">
        <v>21</v>
      </c>
      <c r="E205" s="33" t="s">
        <v>152</v>
      </c>
      <c r="F205" s="34">
        <v>44820</v>
      </c>
      <c r="G205" s="34">
        <v>45001</v>
      </c>
      <c r="H205" s="35">
        <v>75000</v>
      </c>
      <c r="I205" s="35">
        <v>6309.38</v>
      </c>
      <c r="J205" s="35">
        <v>0</v>
      </c>
      <c r="K205" s="35">
        <v>2152.5</v>
      </c>
      <c r="L205" s="35">
        <v>5325</v>
      </c>
      <c r="M205" s="35">
        <v>748.08</v>
      </c>
      <c r="N205" s="35">
        <v>2280</v>
      </c>
      <c r="O205" s="35">
        <v>5317.5</v>
      </c>
      <c r="P205" s="35">
        <f t="shared" si="277"/>
        <v>15823.08</v>
      </c>
      <c r="Q205" s="35">
        <f t="shared" ref="Q205" si="305">J205</f>
        <v>0</v>
      </c>
      <c r="R205" s="35">
        <f t="shared" si="278"/>
        <v>10741.88</v>
      </c>
      <c r="S205" s="35">
        <f t="shared" si="279"/>
        <v>11390.58</v>
      </c>
      <c r="T205" s="35">
        <f t="shared" si="280"/>
        <v>64258.12</v>
      </c>
    </row>
    <row r="206" spans="1:20" s="40" customFormat="1" ht="24.95" customHeight="1" x14ac:dyDescent="0.25">
      <c r="A206" s="32">
        <v>166</v>
      </c>
      <c r="B206" s="31" t="s">
        <v>462</v>
      </c>
      <c r="C206" s="39" t="s">
        <v>439</v>
      </c>
      <c r="D206" s="32" t="s">
        <v>21</v>
      </c>
      <c r="E206" s="33" t="s">
        <v>151</v>
      </c>
      <c r="F206" s="34">
        <v>44866</v>
      </c>
      <c r="G206" s="34">
        <v>45047</v>
      </c>
      <c r="H206" s="35">
        <v>75000</v>
      </c>
      <c r="I206" s="35">
        <v>6309.38</v>
      </c>
      <c r="J206" s="35">
        <v>0</v>
      </c>
      <c r="K206" s="35">
        <v>2152.5</v>
      </c>
      <c r="L206" s="35">
        <v>5325</v>
      </c>
      <c r="M206" s="35">
        <v>748.08</v>
      </c>
      <c r="N206" s="35">
        <v>2280</v>
      </c>
      <c r="O206" s="35">
        <v>5317.5</v>
      </c>
      <c r="P206" s="35">
        <f t="shared" ref="P206:P207" si="306">K206+L206+M206+N206+O206</f>
        <v>15823.08</v>
      </c>
      <c r="Q206" s="35">
        <f t="shared" ref="Q206" si="307">J206</f>
        <v>0</v>
      </c>
      <c r="R206" s="35">
        <f t="shared" ref="R206:R207" si="308">I206+K206+N206+Q206</f>
        <v>10741.88</v>
      </c>
      <c r="S206" s="35">
        <f t="shared" ref="S206:S207" si="309">L206+M206+O206</f>
        <v>11390.58</v>
      </c>
      <c r="T206" s="35">
        <f t="shared" ref="T206:T207" si="310">H206-R206</f>
        <v>64258.12</v>
      </c>
    </row>
    <row r="207" spans="1:20" s="40" customFormat="1" ht="24.95" customHeight="1" x14ac:dyDescent="0.25">
      <c r="A207" s="32">
        <v>167</v>
      </c>
      <c r="B207" s="31" t="s">
        <v>463</v>
      </c>
      <c r="C207" s="39" t="s">
        <v>439</v>
      </c>
      <c r="D207" s="32" t="s">
        <v>21</v>
      </c>
      <c r="E207" s="33" t="s">
        <v>152</v>
      </c>
      <c r="F207" s="34">
        <v>44866</v>
      </c>
      <c r="G207" s="34">
        <v>45047</v>
      </c>
      <c r="H207" s="35">
        <v>90000</v>
      </c>
      <c r="I207" s="35">
        <v>9753.1200000000008</v>
      </c>
      <c r="J207" s="35">
        <v>0</v>
      </c>
      <c r="K207" s="35">
        <f t="shared" ref="K207" si="311">H207*2.87%</f>
        <v>2583</v>
      </c>
      <c r="L207" s="35">
        <f t="shared" ref="L207" si="312">H207*7.1%</f>
        <v>6390</v>
      </c>
      <c r="M207" s="41">
        <v>748.08</v>
      </c>
      <c r="N207" s="35">
        <f t="shared" ref="N207" si="313">H207*3.04%</f>
        <v>2736</v>
      </c>
      <c r="O207" s="35">
        <f t="shared" ref="O207" si="314">H207*7.09%</f>
        <v>6381</v>
      </c>
      <c r="P207" s="35">
        <f t="shared" si="306"/>
        <v>18838.080000000002</v>
      </c>
      <c r="Q207" s="35">
        <v>0</v>
      </c>
      <c r="R207" s="35">
        <f t="shared" si="308"/>
        <v>15072.12</v>
      </c>
      <c r="S207" s="35">
        <f t="shared" si="309"/>
        <v>13519.08</v>
      </c>
      <c r="T207" s="35">
        <f t="shared" si="310"/>
        <v>74927.88</v>
      </c>
    </row>
    <row r="208" spans="1:20" s="40" customFormat="1" ht="24.95" customHeight="1" x14ac:dyDescent="0.25">
      <c r="A208" s="32">
        <v>168</v>
      </c>
      <c r="B208" s="31" t="s">
        <v>464</v>
      </c>
      <c r="C208" s="39" t="s">
        <v>439</v>
      </c>
      <c r="D208" s="32" t="s">
        <v>21</v>
      </c>
      <c r="E208" s="33" t="s">
        <v>152</v>
      </c>
      <c r="F208" s="34">
        <v>44866</v>
      </c>
      <c r="G208" s="34">
        <v>45047</v>
      </c>
      <c r="H208" s="35">
        <v>70000</v>
      </c>
      <c r="I208" s="35">
        <v>5368.48</v>
      </c>
      <c r="J208" s="35">
        <v>0</v>
      </c>
      <c r="K208" s="35">
        <f t="shared" ref="K208" si="315">H208*2.87%</f>
        <v>2009</v>
      </c>
      <c r="L208" s="35">
        <f t="shared" ref="L208" si="316">H208*7.1%</f>
        <v>4970</v>
      </c>
      <c r="M208" s="35">
        <v>748.08</v>
      </c>
      <c r="N208" s="35">
        <f t="shared" ref="N208" si="317">H208*3.04%</f>
        <v>2128</v>
      </c>
      <c r="O208" s="35">
        <f t="shared" ref="O208" si="318">H208*7.09%</f>
        <v>4963</v>
      </c>
      <c r="P208" s="35">
        <f t="shared" ref="P208" si="319">K208+L208+M208+N208+O208</f>
        <v>14818.08</v>
      </c>
      <c r="Q208" s="35">
        <f>J208</f>
        <v>0</v>
      </c>
      <c r="R208" s="35">
        <f t="shared" ref="R208" si="320">I208+K208+N208+Q208</f>
        <v>9505.48</v>
      </c>
      <c r="S208" s="35">
        <f t="shared" ref="S208" si="321">L208+M208+O208</f>
        <v>10681.08</v>
      </c>
      <c r="T208" s="35">
        <f t="shared" ref="T208" si="322">H208-R208</f>
        <v>60494.52</v>
      </c>
    </row>
    <row r="209" spans="1:20" s="40" customFormat="1" ht="24.95" customHeight="1" x14ac:dyDescent="0.25">
      <c r="A209" s="32">
        <v>169</v>
      </c>
      <c r="B209" s="31" t="s">
        <v>236</v>
      </c>
      <c r="C209" s="39" t="s">
        <v>438</v>
      </c>
      <c r="D209" s="32" t="s">
        <v>21</v>
      </c>
      <c r="E209" s="33" t="s">
        <v>151</v>
      </c>
      <c r="F209" s="34">
        <v>44573</v>
      </c>
      <c r="G209" s="34">
        <v>44938</v>
      </c>
      <c r="H209" s="35">
        <v>90000</v>
      </c>
      <c r="I209" s="35">
        <v>9753.1200000000008</v>
      </c>
      <c r="J209" s="35">
        <v>0</v>
      </c>
      <c r="K209" s="35">
        <f t="shared" si="281"/>
        <v>2583</v>
      </c>
      <c r="L209" s="35">
        <f t="shared" si="282"/>
        <v>6390</v>
      </c>
      <c r="M209" s="41">
        <v>748.08</v>
      </c>
      <c r="N209" s="35">
        <f t="shared" si="283"/>
        <v>2736</v>
      </c>
      <c r="O209" s="35">
        <f t="shared" si="284"/>
        <v>6381</v>
      </c>
      <c r="P209" s="35">
        <f t="shared" si="277"/>
        <v>18838.080000000002</v>
      </c>
      <c r="Q209" s="35">
        <v>11046</v>
      </c>
      <c r="R209" s="35">
        <f t="shared" si="278"/>
        <v>26118.12</v>
      </c>
      <c r="S209" s="35">
        <f t="shared" si="279"/>
        <v>13519.08</v>
      </c>
      <c r="T209" s="35">
        <f t="shared" si="280"/>
        <v>63881.88</v>
      </c>
    </row>
    <row r="210" spans="1:20" s="13" customFormat="1" ht="24.95" customHeight="1" x14ac:dyDescent="0.3">
      <c r="A210" s="26" t="s">
        <v>64</v>
      </c>
      <c r="B210" s="12"/>
      <c r="C210" s="12"/>
      <c r="D210" s="12"/>
      <c r="E210" s="12"/>
      <c r="F210" s="25"/>
      <c r="G210" s="25"/>
      <c r="H210" s="12"/>
      <c r="I210" s="12"/>
      <c r="J210" s="12"/>
      <c r="K210" s="12"/>
      <c r="L210" s="12"/>
      <c r="M210" s="47"/>
      <c r="N210" s="12"/>
      <c r="O210" s="12"/>
      <c r="P210" s="12"/>
      <c r="Q210" s="12"/>
      <c r="R210" s="12"/>
      <c r="S210" s="12"/>
      <c r="T210" s="12"/>
    </row>
    <row r="211" spans="1:20" s="36" customFormat="1" ht="24.95" customHeight="1" x14ac:dyDescent="0.25">
      <c r="A211" s="32">
        <v>170</v>
      </c>
      <c r="B211" s="31" t="s">
        <v>144</v>
      </c>
      <c r="C211" s="39" t="s">
        <v>259</v>
      </c>
      <c r="D211" s="32" t="s">
        <v>21</v>
      </c>
      <c r="E211" s="32" t="s">
        <v>152</v>
      </c>
      <c r="F211" s="34">
        <v>44835</v>
      </c>
      <c r="G211" s="34">
        <v>45017</v>
      </c>
      <c r="H211" s="35">
        <v>70000</v>
      </c>
      <c r="I211" s="35">
        <v>5065.99</v>
      </c>
      <c r="J211" s="35">
        <v>0</v>
      </c>
      <c r="K211" s="35">
        <f>H211*2.87%</f>
        <v>2009</v>
      </c>
      <c r="L211" s="35">
        <f>H211*7.1%</f>
        <v>4970</v>
      </c>
      <c r="M211" s="17">
        <v>748.08</v>
      </c>
      <c r="N211" s="35">
        <f>H211*3.04%</f>
        <v>2128</v>
      </c>
      <c r="O211" s="35">
        <f>H211*7.09%</f>
        <v>4963</v>
      </c>
      <c r="P211" s="35">
        <f>K211+L211+M211+N211+O211</f>
        <v>14818.08</v>
      </c>
      <c r="Q211" s="35">
        <v>8558.4500000000007</v>
      </c>
      <c r="R211" s="35">
        <f>I211+K211+N211+Q211</f>
        <v>17761.439999999999</v>
      </c>
      <c r="S211" s="35">
        <f>L211+M211+O211</f>
        <v>10681.08</v>
      </c>
      <c r="T211" s="35">
        <f>H211-R211</f>
        <v>52238.559999999998</v>
      </c>
    </row>
    <row r="212" spans="1:20" s="36" customFormat="1" ht="24.95" customHeight="1" x14ac:dyDescent="0.25">
      <c r="A212" s="32">
        <v>171</v>
      </c>
      <c r="B212" s="31" t="s">
        <v>62</v>
      </c>
      <c r="C212" s="39" t="s">
        <v>63</v>
      </c>
      <c r="D212" s="32" t="s">
        <v>21</v>
      </c>
      <c r="E212" s="33" t="s">
        <v>152</v>
      </c>
      <c r="F212" s="34">
        <v>44866</v>
      </c>
      <c r="G212" s="34">
        <v>45047</v>
      </c>
      <c r="H212" s="35">
        <v>48000</v>
      </c>
      <c r="I212" s="35">
        <v>1571.73</v>
      </c>
      <c r="J212" s="35">
        <v>0</v>
      </c>
      <c r="K212" s="35">
        <f>H212*2.87%</f>
        <v>1377.6</v>
      </c>
      <c r="L212" s="35">
        <f>H212*7.1%</f>
        <v>3408</v>
      </c>
      <c r="M212" s="52">
        <f>H212*1.15%</f>
        <v>552</v>
      </c>
      <c r="N212" s="35">
        <f>H212*3.04%</f>
        <v>1459.2</v>
      </c>
      <c r="O212" s="35">
        <f>H212*7.09%</f>
        <v>3403.2</v>
      </c>
      <c r="P212" s="35">
        <f>K212+L212+M212+N212+O212</f>
        <v>10200</v>
      </c>
      <c r="Q212" s="35">
        <v>10623.83</v>
      </c>
      <c r="R212" s="35">
        <f>I212+K212+N212+Q212</f>
        <v>15032.36</v>
      </c>
      <c r="S212" s="35">
        <f>L212+M212+O212</f>
        <v>7363.2</v>
      </c>
      <c r="T212" s="35">
        <f>H212-R212</f>
        <v>32967.64</v>
      </c>
    </row>
    <row r="213" spans="1:20" s="13" customFormat="1" ht="24.95" customHeight="1" x14ac:dyDescent="0.3">
      <c r="A213" s="26" t="s">
        <v>113</v>
      </c>
      <c r="B213" s="12"/>
      <c r="C213" s="12"/>
      <c r="D213" s="12"/>
      <c r="E213" s="12"/>
      <c r="F213" s="25"/>
      <c r="G213" s="25"/>
      <c r="H213" s="12"/>
      <c r="I213" s="12"/>
      <c r="J213" s="12"/>
      <c r="K213" s="12"/>
      <c r="L213" s="12"/>
      <c r="M213" s="47"/>
      <c r="N213" s="12"/>
      <c r="O213" s="12"/>
      <c r="P213" s="12"/>
      <c r="Q213" s="12"/>
      <c r="R213" s="12"/>
      <c r="S213" s="12"/>
      <c r="T213" s="12"/>
    </row>
    <row r="214" spans="1:20" s="13" customFormat="1" ht="24.95" customHeight="1" x14ac:dyDescent="0.25">
      <c r="A214" s="32">
        <v>172</v>
      </c>
      <c r="B214" s="31" t="s">
        <v>232</v>
      </c>
      <c r="C214" s="39" t="s">
        <v>233</v>
      </c>
      <c r="D214" s="32" t="s">
        <v>21</v>
      </c>
      <c r="E214" s="33" t="s">
        <v>151</v>
      </c>
      <c r="F214" s="34">
        <v>44745</v>
      </c>
      <c r="G214" s="34">
        <v>44957</v>
      </c>
      <c r="H214" s="35">
        <v>170000</v>
      </c>
      <c r="I214" s="35">
        <v>28627.17</v>
      </c>
      <c r="J214" s="35">
        <v>0</v>
      </c>
      <c r="K214" s="35">
        <f>H214*2.87%</f>
        <v>4879</v>
      </c>
      <c r="L214" s="35">
        <f>H214*7.1%</f>
        <v>12070</v>
      </c>
      <c r="M214" s="17">
        <v>748.08</v>
      </c>
      <c r="N214" s="35">
        <v>4943.8</v>
      </c>
      <c r="O214" s="35">
        <v>11530.11</v>
      </c>
      <c r="P214" s="35">
        <f>K214+L214+M214+N214+O214</f>
        <v>34170.99</v>
      </c>
      <c r="Q214" s="35">
        <v>20046</v>
      </c>
      <c r="R214" s="35">
        <f>I214+K214+N214+Q214</f>
        <v>58495.97</v>
      </c>
      <c r="S214" s="35">
        <f>L214+M214+O214</f>
        <v>24348.19</v>
      </c>
      <c r="T214" s="35">
        <f>H214-R214</f>
        <v>111504.03</v>
      </c>
    </row>
    <row r="215" spans="1:20" s="40" customFormat="1" ht="24.95" customHeight="1" x14ac:dyDescent="0.25">
      <c r="A215" s="32">
        <v>173</v>
      </c>
      <c r="B215" s="31" t="s">
        <v>347</v>
      </c>
      <c r="C215" s="39" t="s">
        <v>348</v>
      </c>
      <c r="D215" s="32" t="s">
        <v>21</v>
      </c>
      <c r="E215" s="33" t="s">
        <v>152</v>
      </c>
      <c r="F215" s="34">
        <v>44835</v>
      </c>
      <c r="G215" s="34">
        <v>45017</v>
      </c>
      <c r="H215" s="35">
        <v>48000</v>
      </c>
      <c r="I215" s="35">
        <v>1571.73</v>
      </c>
      <c r="J215" s="35">
        <v>0</v>
      </c>
      <c r="K215" s="35">
        <v>1377.6</v>
      </c>
      <c r="L215" s="35">
        <v>3408</v>
      </c>
      <c r="M215" s="60">
        <f t="shared" ref="M215" si="323">H215*1.15%</f>
        <v>552</v>
      </c>
      <c r="N215" s="35">
        <v>1459.2</v>
      </c>
      <c r="O215" s="35">
        <f t="shared" ref="O215" si="324">H215*7.09%</f>
        <v>3403.2</v>
      </c>
      <c r="P215" s="35">
        <f>K215+L215+M215+N215+O215</f>
        <v>10200</v>
      </c>
      <c r="Q215" s="35">
        <f>J215</f>
        <v>0</v>
      </c>
      <c r="R215" s="35">
        <f>I215+K215+N215+Q215</f>
        <v>4408.53</v>
      </c>
      <c r="S215" s="35">
        <f>L215+M215+O215</f>
        <v>7363.2</v>
      </c>
      <c r="T215" s="35">
        <f>H215-R215</f>
        <v>43591.47</v>
      </c>
    </row>
    <row r="216" spans="1:20" s="13" customFormat="1" ht="24.95" customHeight="1" x14ac:dyDescent="0.3">
      <c r="A216" s="26" t="s">
        <v>199</v>
      </c>
      <c r="B216" s="12"/>
      <c r="C216" s="12"/>
      <c r="D216" s="12"/>
      <c r="E216" s="12"/>
      <c r="F216" s="25"/>
      <c r="G216" s="25"/>
      <c r="H216" s="12"/>
      <c r="I216" s="12"/>
      <c r="J216" s="12"/>
      <c r="K216" s="12"/>
      <c r="L216" s="12"/>
      <c r="M216" s="47"/>
      <c r="N216" s="12"/>
      <c r="O216" s="12"/>
      <c r="P216" s="12"/>
      <c r="Q216" s="12"/>
      <c r="R216" s="12"/>
      <c r="S216" s="12"/>
      <c r="T216" s="12"/>
    </row>
    <row r="217" spans="1:20" s="13" customFormat="1" ht="24.95" customHeight="1" x14ac:dyDescent="0.25">
      <c r="A217" s="32">
        <v>174</v>
      </c>
      <c r="B217" s="31" t="s">
        <v>234</v>
      </c>
      <c r="C217" s="39" t="s">
        <v>28</v>
      </c>
      <c r="D217" s="32" t="s">
        <v>21</v>
      </c>
      <c r="E217" s="33" t="s">
        <v>151</v>
      </c>
      <c r="F217" s="34">
        <v>44745</v>
      </c>
      <c r="G217" s="34">
        <v>44957</v>
      </c>
      <c r="H217" s="35">
        <v>135000</v>
      </c>
      <c r="I217" s="35">
        <v>19960.13</v>
      </c>
      <c r="J217" s="35">
        <v>0</v>
      </c>
      <c r="K217" s="35">
        <f>H217*2.87%</f>
        <v>3874.5</v>
      </c>
      <c r="L217" s="35">
        <f>H217*7.1%</f>
        <v>9585</v>
      </c>
      <c r="M217" s="17">
        <v>748.08</v>
      </c>
      <c r="N217" s="35">
        <f>H217*3.04%</f>
        <v>4104</v>
      </c>
      <c r="O217" s="35">
        <f>H217*7.09%</f>
        <v>9571.5</v>
      </c>
      <c r="P217" s="35">
        <f>K217+L217+M217+N217+O217</f>
        <v>27883.08</v>
      </c>
      <c r="Q217" s="35">
        <v>19000.95</v>
      </c>
      <c r="R217" s="35">
        <f>I217+K217+N217+Q217</f>
        <v>46939.58</v>
      </c>
      <c r="S217" s="35">
        <f>L217+M217+O217</f>
        <v>19904.580000000002</v>
      </c>
      <c r="T217" s="35">
        <f>H217-R217</f>
        <v>88060.42</v>
      </c>
    </row>
    <row r="218" spans="1:20" s="40" customFormat="1" ht="24.95" customHeight="1" x14ac:dyDescent="0.25">
      <c r="A218" s="32">
        <v>175</v>
      </c>
      <c r="B218" s="31" t="s">
        <v>392</v>
      </c>
      <c r="C218" s="39" t="s">
        <v>437</v>
      </c>
      <c r="D218" s="32" t="s">
        <v>21</v>
      </c>
      <c r="E218" s="33" t="s">
        <v>152</v>
      </c>
      <c r="F218" s="34">
        <v>44795</v>
      </c>
      <c r="G218" s="34">
        <v>44979</v>
      </c>
      <c r="H218" s="35">
        <v>80000</v>
      </c>
      <c r="I218" s="35">
        <v>7400.87</v>
      </c>
      <c r="J218" s="35">
        <v>0</v>
      </c>
      <c r="K218" s="35">
        <f>H218*2.87%</f>
        <v>2296</v>
      </c>
      <c r="L218" s="35">
        <f>H218*7.1%</f>
        <v>5680</v>
      </c>
      <c r="M218" s="41">
        <v>748.08</v>
      </c>
      <c r="N218" s="35">
        <f>H218*3.04%</f>
        <v>2432</v>
      </c>
      <c r="O218" s="35">
        <f>H218*7.09%</f>
        <v>5672</v>
      </c>
      <c r="P218" s="35">
        <f t="shared" ref="P218" si="325">K218+L218+M218+N218+O218</f>
        <v>16828.080000000002</v>
      </c>
      <c r="Q218" s="35">
        <f t="shared" ref="Q218" si="326">J218</f>
        <v>0</v>
      </c>
      <c r="R218" s="35">
        <f t="shared" ref="R218" si="327">I218+K218+N218+Q218</f>
        <v>12128.87</v>
      </c>
      <c r="S218" s="35">
        <f t="shared" ref="S218" si="328">L218+M218+O218</f>
        <v>12100.08</v>
      </c>
      <c r="T218" s="35">
        <f t="shared" ref="T218" si="329">H218-R218</f>
        <v>67871.13</v>
      </c>
    </row>
    <row r="219" spans="1:20" s="13" customFormat="1" ht="24.95" customHeight="1" x14ac:dyDescent="0.25">
      <c r="A219" s="32">
        <v>176</v>
      </c>
      <c r="B219" s="31" t="s">
        <v>238</v>
      </c>
      <c r="C219" s="39" t="s">
        <v>239</v>
      </c>
      <c r="D219" s="32" t="s">
        <v>21</v>
      </c>
      <c r="E219" s="33" t="s">
        <v>151</v>
      </c>
      <c r="F219" s="34">
        <v>44745</v>
      </c>
      <c r="G219" s="34">
        <v>44957</v>
      </c>
      <c r="H219" s="35">
        <v>90000</v>
      </c>
      <c r="I219" s="35">
        <v>9753.1200000000008</v>
      </c>
      <c r="J219" s="35">
        <v>0</v>
      </c>
      <c r="K219" s="35">
        <f>H219*2.87%</f>
        <v>2583</v>
      </c>
      <c r="L219" s="35">
        <f>H219*7.1%</f>
        <v>6390</v>
      </c>
      <c r="M219" s="17">
        <v>748.08</v>
      </c>
      <c r="N219" s="35">
        <f>H219*3.04%</f>
        <v>2736</v>
      </c>
      <c r="O219" s="35">
        <f>H219*7.09%</f>
        <v>6381</v>
      </c>
      <c r="P219" s="35">
        <f>K219+L219+M219+N219+O219</f>
        <v>18838.080000000002</v>
      </c>
      <c r="Q219" s="35">
        <v>24046</v>
      </c>
      <c r="R219" s="35">
        <f>I219+K219+N219+Q219</f>
        <v>39118.120000000003</v>
      </c>
      <c r="S219" s="35">
        <f>L219+M219+O219</f>
        <v>13519.08</v>
      </c>
      <c r="T219" s="35">
        <f>H219-R219</f>
        <v>50881.88</v>
      </c>
    </row>
    <row r="220" spans="1:20" s="13" customFormat="1" ht="24.95" customHeight="1" x14ac:dyDescent="0.3">
      <c r="A220" s="26" t="s">
        <v>394</v>
      </c>
      <c r="B220" s="12"/>
      <c r="C220" s="12"/>
      <c r="D220" s="12"/>
      <c r="E220" s="12"/>
      <c r="F220" s="25"/>
      <c r="G220" s="25"/>
      <c r="H220" s="12"/>
      <c r="I220" s="12"/>
      <c r="J220" s="12"/>
      <c r="K220" s="12"/>
      <c r="L220" s="12"/>
      <c r="M220" s="47"/>
      <c r="N220" s="12"/>
      <c r="O220" s="12"/>
      <c r="P220" s="12"/>
      <c r="Q220" s="12"/>
      <c r="R220" s="12"/>
      <c r="S220" s="12"/>
      <c r="T220" s="12"/>
    </row>
    <row r="221" spans="1:20" s="13" customFormat="1" ht="24.95" customHeight="1" x14ac:dyDescent="0.25">
      <c r="A221" s="32">
        <v>177</v>
      </c>
      <c r="B221" s="31" t="s">
        <v>263</v>
      </c>
      <c r="C221" s="39" t="s">
        <v>27</v>
      </c>
      <c r="D221" s="32" t="s">
        <v>21</v>
      </c>
      <c r="E221" s="33" t="s">
        <v>152</v>
      </c>
      <c r="F221" s="34">
        <v>44783</v>
      </c>
      <c r="G221" s="34">
        <v>44967</v>
      </c>
      <c r="H221" s="35">
        <v>135000</v>
      </c>
      <c r="I221" s="35">
        <v>20338.240000000002</v>
      </c>
      <c r="J221" s="35">
        <v>0</v>
      </c>
      <c r="K221" s="35">
        <f t="shared" ref="K221" si="330">H221*2.87%</f>
        <v>3874.5</v>
      </c>
      <c r="L221" s="35">
        <f t="shared" ref="L221" si="331">H221*7.1%</f>
        <v>9585</v>
      </c>
      <c r="M221" s="17">
        <v>748.08</v>
      </c>
      <c r="N221" s="35">
        <f t="shared" ref="N221" si="332">H221*3.04%</f>
        <v>4104</v>
      </c>
      <c r="O221" s="35">
        <f t="shared" ref="O221" si="333">H221*7.09%</f>
        <v>9571.5</v>
      </c>
      <c r="P221" s="35">
        <f t="shared" ref="P221:P227" si="334">K221+L221+M221+N221+O221</f>
        <v>27883.08</v>
      </c>
      <c r="Q221" s="35">
        <f t="shared" ref="Q221:Q227" si="335">J221</f>
        <v>0</v>
      </c>
      <c r="R221" s="35">
        <f t="shared" ref="R221:R227" si="336">I221+K221+N221+Q221</f>
        <v>28316.74</v>
      </c>
      <c r="S221" s="35">
        <f t="shared" ref="S221:S227" si="337">L221+M221+O221</f>
        <v>19904.580000000002</v>
      </c>
      <c r="T221" s="35">
        <f t="shared" ref="T221:T227" si="338">H221-R221</f>
        <v>106683.26</v>
      </c>
    </row>
    <row r="222" spans="1:20" s="36" customFormat="1" ht="24.95" customHeight="1" x14ac:dyDescent="0.25">
      <c r="A222" s="32">
        <v>178</v>
      </c>
      <c r="B222" s="31" t="s">
        <v>211</v>
      </c>
      <c r="C222" s="39" t="s">
        <v>212</v>
      </c>
      <c r="D222" s="32" t="s">
        <v>21</v>
      </c>
      <c r="E222" s="33" t="s">
        <v>152</v>
      </c>
      <c r="F222" s="34">
        <v>44755</v>
      </c>
      <c r="G222" s="34">
        <v>44939</v>
      </c>
      <c r="H222" s="35">
        <v>80000</v>
      </c>
      <c r="I222" s="35">
        <v>7400.87</v>
      </c>
      <c r="J222" s="35">
        <v>0</v>
      </c>
      <c r="K222" s="35">
        <f>H222*2.87%</f>
        <v>2296</v>
      </c>
      <c r="L222" s="35">
        <f>H222*7.1%</f>
        <v>5680</v>
      </c>
      <c r="M222" s="17">
        <v>748.08</v>
      </c>
      <c r="N222" s="35">
        <f>H222*3.04%</f>
        <v>2432</v>
      </c>
      <c r="O222" s="35">
        <f>H222*7.09%</f>
        <v>5672</v>
      </c>
      <c r="P222" s="35">
        <f t="shared" si="334"/>
        <v>16828.080000000002</v>
      </c>
      <c r="Q222" s="35">
        <f t="shared" si="335"/>
        <v>0</v>
      </c>
      <c r="R222" s="35">
        <f t="shared" si="336"/>
        <v>12128.87</v>
      </c>
      <c r="S222" s="35">
        <f t="shared" si="337"/>
        <v>12100.08</v>
      </c>
      <c r="T222" s="35">
        <f t="shared" si="338"/>
        <v>67871.13</v>
      </c>
    </row>
    <row r="223" spans="1:20" s="36" customFormat="1" ht="24.95" customHeight="1" x14ac:dyDescent="0.25">
      <c r="A223" s="32">
        <v>179</v>
      </c>
      <c r="B223" s="31" t="s">
        <v>214</v>
      </c>
      <c r="C223" s="39" t="s">
        <v>212</v>
      </c>
      <c r="D223" s="32" t="s">
        <v>21</v>
      </c>
      <c r="E223" s="32" t="s">
        <v>152</v>
      </c>
      <c r="F223" s="34">
        <v>44746</v>
      </c>
      <c r="G223" s="34">
        <v>44930</v>
      </c>
      <c r="H223" s="35">
        <v>80000</v>
      </c>
      <c r="I223" s="35">
        <v>7400.87</v>
      </c>
      <c r="J223" s="35">
        <v>0</v>
      </c>
      <c r="K223" s="35">
        <f>H223*2.87%</f>
        <v>2296</v>
      </c>
      <c r="L223" s="35">
        <f>H223*7.1%</f>
        <v>5680</v>
      </c>
      <c r="M223" s="17">
        <v>748.08</v>
      </c>
      <c r="N223" s="35">
        <f>H223*3.04%</f>
        <v>2432</v>
      </c>
      <c r="O223" s="35">
        <f>H223*7.09%</f>
        <v>5672</v>
      </c>
      <c r="P223" s="35">
        <f t="shared" si="334"/>
        <v>16828.080000000002</v>
      </c>
      <c r="Q223" s="35">
        <f t="shared" si="335"/>
        <v>0</v>
      </c>
      <c r="R223" s="35">
        <f t="shared" si="336"/>
        <v>12128.87</v>
      </c>
      <c r="S223" s="35">
        <f t="shared" si="337"/>
        <v>12100.08</v>
      </c>
      <c r="T223" s="35">
        <f t="shared" si="338"/>
        <v>67871.13</v>
      </c>
    </row>
    <row r="224" spans="1:20" s="36" customFormat="1" ht="24.95" customHeight="1" x14ac:dyDescent="0.25">
      <c r="A224" s="32">
        <v>180</v>
      </c>
      <c r="B224" s="31" t="s">
        <v>266</v>
      </c>
      <c r="C224" s="39" t="s">
        <v>212</v>
      </c>
      <c r="D224" s="32" t="s">
        <v>21</v>
      </c>
      <c r="E224" s="32" t="s">
        <v>151</v>
      </c>
      <c r="F224" s="34">
        <v>44835</v>
      </c>
      <c r="G224" s="34">
        <v>45017</v>
      </c>
      <c r="H224" s="35">
        <v>80000</v>
      </c>
      <c r="I224" s="35">
        <v>7400.87</v>
      </c>
      <c r="J224" s="35">
        <v>0</v>
      </c>
      <c r="K224" s="35">
        <f>H224*2.87%</f>
        <v>2296</v>
      </c>
      <c r="L224" s="35">
        <f>H224*7.1%</f>
        <v>5680</v>
      </c>
      <c r="M224" s="17">
        <v>748.08</v>
      </c>
      <c r="N224" s="35">
        <f>H224*3.04%</f>
        <v>2432</v>
      </c>
      <c r="O224" s="35">
        <f>H224*7.09%</f>
        <v>5672</v>
      </c>
      <c r="P224" s="35">
        <f t="shared" si="334"/>
        <v>16828.080000000002</v>
      </c>
      <c r="Q224" s="35">
        <f t="shared" si="335"/>
        <v>0</v>
      </c>
      <c r="R224" s="35">
        <f t="shared" si="336"/>
        <v>12128.87</v>
      </c>
      <c r="S224" s="35">
        <f t="shared" si="337"/>
        <v>12100.08</v>
      </c>
      <c r="T224" s="35">
        <f t="shared" si="338"/>
        <v>67871.13</v>
      </c>
    </row>
    <row r="225" spans="1:20" s="36" customFormat="1" ht="24.95" customHeight="1" x14ac:dyDescent="0.25">
      <c r="A225" s="32">
        <v>181</v>
      </c>
      <c r="B225" s="31" t="s">
        <v>276</v>
      </c>
      <c r="C225" s="39" t="s">
        <v>212</v>
      </c>
      <c r="D225" s="32" t="s">
        <v>21</v>
      </c>
      <c r="E225" s="33" t="s">
        <v>152</v>
      </c>
      <c r="F225" s="34">
        <v>44835</v>
      </c>
      <c r="G225" s="34">
        <v>45017</v>
      </c>
      <c r="H225" s="35">
        <v>75000</v>
      </c>
      <c r="I225" s="35">
        <v>6309.38</v>
      </c>
      <c r="J225" s="35">
        <v>0</v>
      </c>
      <c r="K225" s="35">
        <v>2152.5</v>
      </c>
      <c r="L225" s="35">
        <v>5325</v>
      </c>
      <c r="M225" s="17">
        <v>748.08</v>
      </c>
      <c r="N225" s="35">
        <v>2280</v>
      </c>
      <c r="O225" s="35">
        <v>5317.5</v>
      </c>
      <c r="P225" s="35">
        <f t="shared" si="334"/>
        <v>15823.08</v>
      </c>
      <c r="Q225" s="35">
        <f t="shared" si="335"/>
        <v>0</v>
      </c>
      <c r="R225" s="35">
        <f t="shared" si="336"/>
        <v>10741.88</v>
      </c>
      <c r="S225" s="35">
        <f t="shared" si="337"/>
        <v>11390.58</v>
      </c>
      <c r="T225" s="35">
        <f t="shared" si="338"/>
        <v>64258.12</v>
      </c>
    </row>
    <row r="226" spans="1:20" s="58" customFormat="1" ht="24.95" customHeight="1" x14ac:dyDescent="0.25">
      <c r="A226" s="32">
        <v>182</v>
      </c>
      <c r="B226" s="31" t="s">
        <v>222</v>
      </c>
      <c r="C226" s="39" t="s">
        <v>437</v>
      </c>
      <c r="D226" s="32" t="s">
        <v>21</v>
      </c>
      <c r="E226" s="33" t="s">
        <v>151</v>
      </c>
      <c r="F226" s="34">
        <v>44745</v>
      </c>
      <c r="G226" s="34">
        <v>44957</v>
      </c>
      <c r="H226" s="35">
        <v>90000</v>
      </c>
      <c r="I226" s="35">
        <v>9753.1200000000008</v>
      </c>
      <c r="J226" s="35">
        <v>0</v>
      </c>
      <c r="K226" s="35">
        <f>H226*2.87%</f>
        <v>2583</v>
      </c>
      <c r="L226" s="35">
        <f>H226*7.1%</f>
        <v>6390</v>
      </c>
      <c r="M226" s="17">
        <v>748.08</v>
      </c>
      <c r="N226" s="35">
        <f>H226*3.04%</f>
        <v>2736</v>
      </c>
      <c r="O226" s="35">
        <f>H226*7.09%</f>
        <v>6381</v>
      </c>
      <c r="P226" s="35">
        <f t="shared" si="334"/>
        <v>18838.080000000002</v>
      </c>
      <c r="Q226" s="35">
        <f t="shared" si="335"/>
        <v>0</v>
      </c>
      <c r="R226" s="35">
        <f t="shared" si="336"/>
        <v>15072.12</v>
      </c>
      <c r="S226" s="35">
        <f t="shared" si="337"/>
        <v>13519.08</v>
      </c>
      <c r="T226" s="35">
        <f t="shared" si="338"/>
        <v>74927.88</v>
      </c>
    </row>
    <row r="227" spans="1:20" s="18" customFormat="1" ht="24.95" customHeight="1" x14ac:dyDescent="0.25">
      <c r="A227" s="32">
        <v>183</v>
      </c>
      <c r="B227" s="31" t="s">
        <v>95</v>
      </c>
      <c r="C227" s="39" t="s">
        <v>103</v>
      </c>
      <c r="D227" s="32" t="s">
        <v>21</v>
      </c>
      <c r="E227" s="33" t="s">
        <v>151</v>
      </c>
      <c r="F227" s="34">
        <v>44881</v>
      </c>
      <c r="G227" s="34">
        <v>45062</v>
      </c>
      <c r="H227" s="35">
        <v>48000</v>
      </c>
      <c r="I227" s="35">
        <v>1571.73</v>
      </c>
      <c r="J227" s="35">
        <v>0</v>
      </c>
      <c r="K227" s="35">
        <v>1377.6</v>
      </c>
      <c r="L227" s="35">
        <v>3408</v>
      </c>
      <c r="M227" s="52">
        <f>H227*1.15%</f>
        <v>552</v>
      </c>
      <c r="N227" s="35">
        <v>1459.2</v>
      </c>
      <c r="O227" s="35">
        <f>H227*7.09%</f>
        <v>3403.2</v>
      </c>
      <c r="P227" s="35">
        <f t="shared" si="334"/>
        <v>10200</v>
      </c>
      <c r="Q227" s="35">
        <f t="shared" si="335"/>
        <v>0</v>
      </c>
      <c r="R227" s="35">
        <f t="shared" si="336"/>
        <v>4408.53</v>
      </c>
      <c r="S227" s="35">
        <f t="shared" si="337"/>
        <v>7363.2</v>
      </c>
      <c r="T227" s="35">
        <f t="shared" si="338"/>
        <v>43591.47</v>
      </c>
    </row>
    <row r="228" spans="1:20" s="13" customFormat="1" ht="24.95" customHeight="1" x14ac:dyDescent="0.3">
      <c r="A228" s="26" t="s">
        <v>107</v>
      </c>
      <c r="B228" s="12"/>
      <c r="C228" s="12"/>
      <c r="D228" s="12"/>
      <c r="E228" s="12"/>
      <c r="F228" s="25"/>
      <c r="G228" s="25"/>
      <c r="H228" s="12"/>
      <c r="I228" s="12"/>
      <c r="J228" s="12"/>
      <c r="K228" s="12"/>
      <c r="L228" s="12"/>
      <c r="M228" s="47"/>
      <c r="N228" s="12"/>
      <c r="O228" s="12"/>
      <c r="P228" s="12"/>
      <c r="Q228" s="12"/>
      <c r="R228" s="12"/>
      <c r="S228" s="12"/>
      <c r="T228" s="12"/>
    </row>
    <row r="229" spans="1:20" s="13" customFormat="1" ht="24.95" customHeight="1" x14ac:dyDescent="0.25">
      <c r="A229" s="11">
        <v>184</v>
      </c>
      <c r="B229" s="31" t="s">
        <v>235</v>
      </c>
      <c r="C229" s="39" t="s">
        <v>28</v>
      </c>
      <c r="D229" s="32" t="s">
        <v>21</v>
      </c>
      <c r="E229" s="33" t="s">
        <v>151</v>
      </c>
      <c r="F229" s="34">
        <v>44745</v>
      </c>
      <c r="G229" s="34">
        <v>44957</v>
      </c>
      <c r="H229" s="35">
        <v>140000</v>
      </c>
      <c r="I229" s="35">
        <v>21514.37</v>
      </c>
      <c r="J229" s="35">
        <v>0</v>
      </c>
      <c r="K229" s="35">
        <f>H229*2.87%</f>
        <v>4018</v>
      </c>
      <c r="L229" s="35">
        <f>H229*7.1%</f>
        <v>9940</v>
      </c>
      <c r="M229" s="16">
        <v>748.08</v>
      </c>
      <c r="N229" s="35">
        <f>H229*3.04%</f>
        <v>4256</v>
      </c>
      <c r="O229" s="35">
        <f>H229*7.09%</f>
        <v>9926</v>
      </c>
      <c r="P229" s="35">
        <f>K229+L229+M229+N229+O229</f>
        <v>28888.080000000002</v>
      </c>
      <c r="Q229" s="35">
        <v>12646</v>
      </c>
      <c r="R229" s="35">
        <f>I229+K229+N229+Q229</f>
        <v>42434.37</v>
      </c>
      <c r="S229" s="35">
        <f>L229+M229+O229</f>
        <v>20614.080000000002</v>
      </c>
      <c r="T229" s="35">
        <f>H229-R229</f>
        <v>97565.63</v>
      </c>
    </row>
    <row r="230" spans="1:20" s="13" customFormat="1" ht="24.95" customHeight="1" x14ac:dyDescent="0.25">
      <c r="A230" s="50">
        <v>185</v>
      </c>
      <c r="B230" s="31" t="s">
        <v>291</v>
      </c>
      <c r="C230" s="39" t="s">
        <v>292</v>
      </c>
      <c r="D230" s="32" t="s">
        <v>21</v>
      </c>
      <c r="E230" s="33" t="s">
        <v>152</v>
      </c>
      <c r="F230" s="34">
        <v>44866</v>
      </c>
      <c r="G230" s="34">
        <v>45047</v>
      </c>
      <c r="H230" s="35">
        <v>60000</v>
      </c>
      <c r="I230" s="35">
        <v>3486.68</v>
      </c>
      <c r="J230" s="35">
        <v>0</v>
      </c>
      <c r="K230" s="35">
        <f>H230*2.87%</f>
        <v>1722</v>
      </c>
      <c r="L230" s="35">
        <f>H230*7.1%</f>
        <v>4260</v>
      </c>
      <c r="M230" s="35">
        <f>H230*1.15%</f>
        <v>690</v>
      </c>
      <c r="N230" s="35">
        <f>H230*3.04%</f>
        <v>1824</v>
      </c>
      <c r="O230" s="35">
        <f>H230*7.09%</f>
        <v>4254</v>
      </c>
      <c r="P230" s="35">
        <f>K230+L230+M230+N230+O230</f>
        <v>12750</v>
      </c>
      <c r="Q230" s="35">
        <f>J230</f>
        <v>0</v>
      </c>
      <c r="R230" s="35">
        <f>I230+K230+N230+Q230</f>
        <v>7032.68</v>
      </c>
      <c r="S230" s="35">
        <f>L230+M230+O230</f>
        <v>9204</v>
      </c>
      <c r="T230" s="35">
        <f>H230-R230</f>
        <v>52967.32</v>
      </c>
    </row>
    <row r="231" spans="1:20" s="13" customFormat="1" ht="24.95" customHeight="1" x14ac:dyDescent="0.25">
      <c r="A231" s="50">
        <v>186</v>
      </c>
      <c r="B231" s="31" t="s">
        <v>256</v>
      </c>
      <c r="C231" s="39" t="s">
        <v>257</v>
      </c>
      <c r="D231" s="32" t="s">
        <v>21</v>
      </c>
      <c r="E231" s="33" t="s">
        <v>151</v>
      </c>
      <c r="F231" s="34">
        <v>44774</v>
      </c>
      <c r="G231" s="34">
        <v>44958</v>
      </c>
      <c r="H231" s="35">
        <v>80000</v>
      </c>
      <c r="I231" s="35">
        <v>7400.87</v>
      </c>
      <c r="J231" s="35">
        <v>0</v>
      </c>
      <c r="K231" s="35">
        <f>H231*2.87%</f>
        <v>2296</v>
      </c>
      <c r="L231" s="35">
        <f>H231*7.1%</f>
        <v>5680</v>
      </c>
      <c r="M231" s="16">
        <v>748.08</v>
      </c>
      <c r="N231" s="35">
        <f>H231*3.04%</f>
        <v>2432</v>
      </c>
      <c r="O231" s="35">
        <f>H231*7.09%</f>
        <v>5672</v>
      </c>
      <c r="P231" s="35">
        <f>K231+L231+M231+N231+O231</f>
        <v>16828.080000000002</v>
      </c>
      <c r="Q231" s="35">
        <f>J231</f>
        <v>0</v>
      </c>
      <c r="R231" s="35">
        <f>I231+K231+N231+Q231</f>
        <v>12128.87</v>
      </c>
      <c r="S231" s="35">
        <f>L231+M231+O231</f>
        <v>12100.08</v>
      </c>
      <c r="T231" s="35">
        <f>H231-R231</f>
        <v>67871.13</v>
      </c>
    </row>
    <row r="232" spans="1:20" s="13" customFormat="1" ht="24.95" customHeight="1" x14ac:dyDescent="0.3">
      <c r="A232" s="62" t="s">
        <v>395</v>
      </c>
      <c r="B232" s="12"/>
      <c r="C232" s="12"/>
      <c r="D232" s="12"/>
      <c r="E232" s="12"/>
      <c r="F232" s="25"/>
      <c r="G232" s="25"/>
      <c r="H232" s="12"/>
      <c r="I232" s="12"/>
      <c r="J232" s="12"/>
      <c r="K232" s="12"/>
      <c r="L232" s="12"/>
      <c r="M232" s="47"/>
      <c r="N232" s="12"/>
      <c r="O232" s="12"/>
      <c r="P232" s="12"/>
      <c r="Q232" s="12"/>
      <c r="R232" s="12"/>
      <c r="S232" s="12"/>
      <c r="T232" s="12"/>
    </row>
    <row r="233" spans="1:20" s="40" customFormat="1" ht="24.95" customHeight="1" x14ac:dyDescent="0.25">
      <c r="A233" s="32">
        <v>187</v>
      </c>
      <c r="B233" s="31" t="s">
        <v>364</v>
      </c>
      <c r="C233" s="49" t="s">
        <v>365</v>
      </c>
      <c r="D233" s="32" t="s">
        <v>21</v>
      </c>
      <c r="E233" s="32" t="s">
        <v>151</v>
      </c>
      <c r="F233" s="34">
        <v>44713</v>
      </c>
      <c r="G233" s="34">
        <v>44896</v>
      </c>
      <c r="H233" s="35">
        <v>170000</v>
      </c>
      <c r="I233" s="35">
        <v>28627.17</v>
      </c>
      <c r="J233" s="35">
        <v>0</v>
      </c>
      <c r="K233" s="35">
        <f>H233*2.87%</f>
        <v>4879</v>
      </c>
      <c r="L233" s="35">
        <f>H233*7.1%</f>
        <v>12070</v>
      </c>
      <c r="M233" s="41">
        <v>748.08</v>
      </c>
      <c r="N233" s="35">
        <v>4943.8</v>
      </c>
      <c r="O233" s="35">
        <v>11530.11</v>
      </c>
      <c r="P233" s="35">
        <f t="shared" ref="P233" si="339">K233+L233+M233+N233+O233</f>
        <v>34170.99</v>
      </c>
      <c r="Q233" s="35">
        <f>J233</f>
        <v>0</v>
      </c>
      <c r="R233" s="35">
        <f t="shared" ref="R233" si="340">I233+K233+N233+Q233</f>
        <v>38449.97</v>
      </c>
      <c r="S233" s="35">
        <f t="shared" ref="S233" si="341">L233+M233+O233</f>
        <v>24348.19</v>
      </c>
      <c r="T233" s="35">
        <f t="shared" ref="T233" si="342">H233-R233</f>
        <v>131550.03</v>
      </c>
    </row>
    <row r="234" spans="1:20" s="13" customFormat="1" ht="24.95" customHeight="1" x14ac:dyDescent="0.25">
      <c r="A234" s="11">
        <v>188</v>
      </c>
      <c r="B234" s="31" t="s">
        <v>219</v>
      </c>
      <c r="C234" s="49" t="s">
        <v>220</v>
      </c>
      <c r="D234" s="32" t="s">
        <v>21</v>
      </c>
      <c r="E234" s="32" t="s">
        <v>151</v>
      </c>
      <c r="F234" s="34">
        <v>44745</v>
      </c>
      <c r="G234" s="34">
        <v>44927</v>
      </c>
      <c r="H234" s="35">
        <v>140000</v>
      </c>
      <c r="I234" s="35">
        <v>21514.37</v>
      </c>
      <c r="J234" s="35">
        <v>0</v>
      </c>
      <c r="K234" s="35">
        <f>H234*2.87%</f>
        <v>4018</v>
      </c>
      <c r="L234" s="35">
        <f>H234*7.1%</f>
        <v>9940</v>
      </c>
      <c r="M234" s="17">
        <v>748.08</v>
      </c>
      <c r="N234" s="35">
        <f>H234*3.04%</f>
        <v>4256</v>
      </c>
      <c r="O234" s="35">
        <f>H234*7.09%</f>
        <v>9926</v>
      </c>
      <c r="P234" s="35">
        <f t="shared" ref="P234:P246" si="343">K234+L234+M234+N234+O234</f>
        <v>28888.080000000002</v>
      </c>
      <c r="Q234" s="35">
        <f>J234</f>
        <v>0</v>
      </c>
      <c r="R234" s="35">
        <f t="shared" ref="R234:R246" si="344">I234+K234+N234+Q234</f>
        <v>29788.37</v>
      </c>
      <c r="S234" s="35">
        <f t="shared" ref="S234:S246" si="345">L234+M234+O234</f>
        <v>20614.080000000002</v>
      </c>
      <c r="T234" s="35">
        <f t="shared" ref="T234:T246" si="346">H234-R234</f>
        <v>110211.63</v>
      </c>
    </row>
    <row r="235" spans="1:20" s="18" customFormat="1" ht="24.95" customHeight="1" x14ac:dyDescent="0.25">
      <c r="A235" s="32">
        <v>189</v>
      </c>
      <c r="B235" s="14" t="s">
        <v>125</v>
      </c>
      <c r="C235" s="10" t="s">
        <v>126</v>
      </c>
      <c r="D235" s="11" t="s">
        <v>21</v>
      </c>
      <c r="E235" s="20" t="s">
        <v>151</v>
      </c>
      <c r="F235" s="34">
        <v>44774</v>
      </c>
      <c r="G235" s="34">
        <v>44958</v>
      </c>
      <c r="H235" s="16">
        <v>90000</v>
      </c>
      <c r="I235" s="16">
        <v>9753.1200000000008</v>
      </c>
      <c r="J235" s="16">
        <v>0</v>
      </c>
      <c r="K235" s="16">
        <v>2583</v>
      </c>
      <c r="L235" s="16">
        <v>6390</v>
      </c>
      <c r="M235" s="17">
        <v>748.08</v>
      </c>
      <c r="N235" s="16">
        <v>2736</v>
      </c>
      <c r="O235" s="16">
        <v>6381</v>
      </c>
      <c r="P235" s="16">
        <f t="shared" si="343"/>
        <v>18838.080000000002</v>
      </c>
      <c r="Q235" s="16">
        <f>J235</f>
        <v>0</v>
      </c>
      <c r="R235" s="16">
        <f t="shared" si="344"/>
        <v>15072.12</v>
      </c>
      <c r="S235" s="16">
        <f t="shared" si="345"/>
        <v>13519.08</v>
      </c>
      <c r="T235" s="16">
        <f t="shared" si="346"/>
        <v>74927.88</v>
      </c>
    </row>
    <row r="236" spans="1:20" s="18" customFormat="1" ht="24.95" customHeight="1" x14ac:dyDescent="0.25">
      <c r="A236" s="11">
        <v>190</v>
      </c>
      <c r="B236" s="14" t="s">
        <v>189</v>
      </c>
      <c r="C236" s="10" t="s">
        <v>440</v>
      </c>
      <c r="D236" s="11" t="s">
        <v>21</v>
      </c>
      <c r="E236" s="11" t="s">
        <v>151</v>
      </c>
      <c r="F236" s="15">
        <v>44805</v>
      </c>
      <c r="G236" s="15">
        <v>44986</v>
      </c>
      <c r="H236" s="17">
        <v>72500</v>
      </c>
      <c r="I236" s="17">
        <v>5838.93</v>
      </c>
      <c r="J236" s="16">
        <v>0</v>
      </c>
      <c r="K236" s="17">
        <v>2080.75</v>
      </c>
      <c r="L236" s="17">
        <v>5147.5</v>
      </c>
      <c r="M236" s="17">
        <v>748.08</v>
      </c>
      <c r="N236" s="17">
        <v>2204</v>
      </c>
      <c r="O236" s="17">
        <v>5140.25</v>
      </c>
      <c r="P236" s="16">
        <f t="shared" si="343"/>
        <v>15320.58</v>
      </c>
      <c r="Q236" s="16">
        <f>J236</f>
        <v>0</v>
      </c>
      <c r="R236" s="16">
        <f t="shared" si="344"/>
        <v>10123.68</v>
      </c>
      <c r="S236" s="16">
        <f t="shared" si="345"/>
        <v>11035.83</v>
      </c>
      <c r="T236" s="16">
        <f t="shared" si="346"/>
        <v>62376.32</v>
      </c>
    </row>
    <row r="237" spans="1:20" s="36" customFormat="1" ht="24.95" customHeight="1" x14ac:dyDescent="0.25">
      <c r="A237" s="32">
        <v>191</v>
      </c>
      <c r="B237" s="31" t="s">
        <v>183</v>
      </c>
      <c r="C237" s="39" t="s">
        <v>177</v>
      </c>
      <c r="D237" s="32" t="s">
        <v>21</v>
      </c>
      <c r="E237" s="32" t="s">
        <v>151</v>
      </c>
      <c r="F237" s="34">
        <v>44774</v>
      </c>
      <c r="G237" s="34">
        <v>44958</v>
      </c>
      <c r="H237" s="35">
        <v>55000</v>
      </c>
      <c r="I237" s="35">
        <v>2559.6799999999998</v>
      </c>
      <c r="J237" s="35">
        <v>0</v>
      </c>
      <c r="K237" s="35">
        <v>1578.5</v>
      </c>
      <c r="L237" s="35">
        <v>3905</v>
      </c>
      <c r="M237" s="52">
        <f t="shared" ref="M237:M242" si="347">H237*1.15%</f>
        <v>632.5</v>
      </c>
      <c r="N237" s="35">
        <v>1672</v>
      </c>
      <c r="O237" s="35">
        <f t="shared" ref="O237:O238" si="348">H237*7.09%</f>
        <v>3899.5</v>
      </c>
      <c r="P237" s="35">
        <f t="shared" si="343"/>
        <v>11687.5</v>
      </c>
      <c r="Q237" s="35">
        <v>6646</v>
      </c>
      <c r="R237" s="35">
        <f t="shared" si="344"/>
        <v>12456.18</v>
      </c>
      <c r="S237" s="35">
        <f t="shared" si="345"/>
        <v>8437</v>
      </c>
      <c r="T237" s="35">
        <f t="shared" si="346"/>
        <v>42543.82</v>
      </c>
    </row>
    <row r="238" spans="1:20" s="36" customFormat="1" ht="24.95" customHeight="1" x14ac:dyDescent="0.25">
      <c r="A238" s="11">
        <v>192</v>
      </c>
      <c r="B238" s="31" t="s">
        <v>66</v>
      </c>
      <c r="C238" s="39" t="s">
        <v>67</v>
      </c>
      <c r="D238" s="32" t="s">
        <v>21</v>
      </c>
      <c r="E238" s="33" t="s">
        <v>151</v>
      </c>
      <c r="F238" s="34">
        <v>44829</v>
      </c>
      <c r="G238" s="34">
        <v>45010</v>
      </c>
      <c r="H238" s="35">
        <v>45000</v>
      </c>
      <c r="I238" s="35">
        <v>921.46</v>
      </c>
      <c r="J238" s="35">
        <v>0</v>
      </c>
      <c r="K238" s="35">
        <v>1291.5</v>
      </c>
      <c r="L238" s="35">
        <v>3195</v>
      </c>
      <c r="M238" s="52">
        <f t="shared" si="347"/>
        <v>517.5</v>
      </c>
      <c r="N238" s="35">
        <v>1368</v>
      </c>
      <c r="O238" s="35">
        <f t="shared" si="348"/>
        <v>3190.5</v>
      </c>
      <c r="P238" s="35">
        <f t="shared" si="343"/>
        <v>9562.5</v>
      </c>
      <c r="Q238" s="35">
        <v>1512.45</v>
      </c>
      <c r="R238" s="35">
        <f t="shared" si="344"/>
        <v>5093.41</v>
      </c>
      <c r="S238" s="35">
        <f t="shared" si="345"/>
        <v>6903</v>
      </c>
      <c r="T238" s="35">
        <f t="shared" si="346"/>
        <v>39906.589999999997</v>
      </c>
    </row>
    <row r="239" spans="1:20" s="36" customFormat="1" ht="24.95" customHeight="1" x14ac:dyDescent="0.25">
      <c r="A239" s="32">
        <v>193</v>
      </c>
      <c r="B239" s="31" t="s">
        <v>195</v>
      </c>
      <c r="C239" s="39" t="s">
        <v>196</v>
      </c>
      <c r="D239" s="32" t="s">
        <v>21</v>
      </c>
      <c r="E239" s="32" t="s">
        <v>151</v>
      </c>
      <c r="F239" s="34">
        <v>44805</v>
      </c>
      <c r="G239" s="34">
        <v>44986</v>
      </c>
      <c r="H239" s="41">
        <v>48000</v>
      </c>
      <c r="I239" s="35">
        <v>1571.73</v>
      </c>
      <c r="J239" s="35">
        <v>0</v>
      </c>
      <c r="K239" s="35">
        <f>H239*2.87%</f>
        <v>1377.6</v>
      </c>
      <c r="L239" s="35">
        <f>H239*7.1%</f>
        <v>3408</v>
      </c>
      <c r="M239" s="52">
        <f t="shared" si="347"/>
        <v>552</v>
      </c>
      <c r="N239" s="35">
        <f>H239*3.04%</f>
        <v>1459.2</v>
      </c>
      <c r="O239" s="35">
        <f>H239*7.09%</f>
        <v>3403.2</v>
      </c>
      <c r="P239" s="35">
        <f t="shared" si="343"/>
        <v>10200</v>
      </c>
      <c r="Q239" s="35">
        <f t="shared" ref="Q239:Q246" si="349">J239</f>
        <v>0</v>
      </c>
      <c r="R239" s="35">
        <f t="shared" si="344"/>
        <v>4408.53</v>
      </c>
      <c r="S239" s="35">
        <f t="shared" si="345"/>
        <v>7363.2</v>
      </c>
      <c r="T239" s="35">
        <f t="shared" si="346"/>
        <v>43591.47</v>
      </c>
    </row>
    <row r="240" spans="1:20" s="36" customFormat="1" ht="24.95" customHeight="1" x14ac:dyDescent="0.25">
      <c r="A240" s="11">
        <v>194</v>
      </c>
      <c r="B240" s="31" t="s">
        <v>250</v>
      </c>
      <c r="C240" s="39" t="s">
        <v>196</v>
      </c>
      <c r="D240" s="32" t="s">
        <v>21</v>
      </c>
      <c r="E240" s="33" t="s">
        <v>152</v>
      </c>
      <c r="F240" s="34">
        <v>44775</v>
      </c>
      <c r="G240" s="34">
        <v>44959</v>
      </c>
      <c r="H240" s="35">
        <v>43000</v>
      </c>
      <c r="I240" s="35">
        <v>866.06</v>
      </c>
      <c r="J240" s="35">
        <v>0</v>
      </c>
      <c r="K240" s="35">
        <f>H240*2.87%</f>
        <v>1234.0999999999999</v>
      </c>
      <c r="L240" s="35">
        <f>H240*7.1%</f>
        <v>3053</v>
      </c>
      <c r="M240" s="52">
        <f t="shared" si="347"/>
        <v>494.5</v>
      </c>
      <c r="N240" s="35">
        <f>H240*3.04%</f>
        <v>1307.2</v>
      </c>
      <c r="O240" s="35">
        <f>H240*7.09%</f>
        <v>3048.7</v>
      </c>
      <c r="P240" s="35">
        <f t="shared" si="343"/>
        <v>9137.5</v>
      </c>
      <c r="Q240" s="35">
        <f t="shared" si="349"/>
        <v>0</v>
      </c>
      <c r="R240" s="35">
        <f t="shared" si="344"/>
        <v>3407.36</v>
      </c>
      <c r="S240" s="35">
        <f t="shared" si="345"/>
        <v>6596.2</v>
      </c>
      <c r="T240" s="35">
        <f t="shared" si="346"/>
        <v>39592.639999999999</v>
      </c>
    </row>
    <row r="241" spans="1:20" s="36" customFormat="1" ht="24.95" customHeight="1" x14ac:dyDescent="0.25">
      <c r="A241" s="32">
        <v>195</v>
      </c>
      <c r="B241" s="31" t="s">
        <v>251</v>
      </c>
      <c r="C241" s="39" t="s">
        <v>196</v>
      </c>
      <c r="D241" s="32" t="s">
        <v>21</v>
      </c>
      <c r="E241" s="32" t="s">
        <v>151</v>
      </c>
      <c r="F241" s="34">
        <v>44777</v>
      </c>
      <c r="G241" s="34">
        <v>44961</v>
      </c>
      <c r="H241" s="35">
        <v>43000</v>
      </c>
      <c r="I241" s="35">
        <v>866.06</v>
      </c>
      <c r="J241" s="35">
        <v>0</v>
      </c>
      <c r="K241" s="35">
        <f>H241*2.87%</f>
        <v>1234.0999999999999</v>
      </c>
      <c r="L241" s="35">
        <f>H241*7.1%</f>
        <v>3053</v>
      </c>
      <c r="M241" s="16">
        <f t="shared" si="347"/>
        <v>494.5</v>
      </c>
      <c r="N241" s="35">
        <f>H241*3.04%</f>
        <v>1307.2</v>
      </c>
      <c r="O241" s="35">
        <f>H241*7.09%</f>
        <v>3048.7</v>
      </c>
      <c r="P241" s="35">
        <f t="shared" si="343"/>
        <v>9137.5</v>
      </c>
      <c r="Q241" s="35">
        <f t="shared" si="349"/>
        <v>0</v>
      </c>
      <c r="R241" s="35">
        <f t="shared" si="344"/>
        <v>3407.36</v>
      </c>
      <c r="S241" s="35">
        <f t="shared" si="345"/>
        <v>6596.2</v>
      </c>
      <c r="T241" s="35">
        <f t="shared" si="346"/>
        <v>39592.639999999999</v>
      </c>
    </row>
    <row r="242" spans="1:20" s="36" customFormat="1" ht="24.95" customHeight="1" x14ac:dyDescent="0.25">
      <c r="A242" s="11">
        <v>196</v>
      </c>
      <c r="B242" s="31" t="s">
        <v>254</v>
      </c>
      <c r="C242" s="39" t="s">
        <v>196</v>
      </c>
      <c r="D242" s="32" t="s">
        <v>21</v>
      </c>
      <c r="E242" s="33" t="s">
        <v>152</v>
      </c>
      <c r="F242" s="34">
        <v>44774</v>
      </c>
      <c r="G242" s="34">
        <v>44958</v>
      </c>
      <c r="H242" s="35">
        <v>43000</v>
      </c>
      <c r="I242" s="35">
        <v>866.06</v>
      </c>
      <c r="J242" s="35">
        <v>0</v>
      </c>
      <c r="K242" s="35">
        <f>H242*2.87%</f>
        <v>1234.0999999999999</v>
      </c>
      <c r="L242" s="35">
        <f>H242*7.1%</f>
        <v>3053</v>
      </c>
      <c r="M242" s="16">
        <f t="shared" si="347"/>
        <v>494.5</v>
      </c>
      <c r="N242" s="35">
        <f>H242*3.04%</f>
        <v>1307.2</v>
      </c>
      <c r="O242" s="35">
        <f>H242*7.09%</f>
        <v>3048.7</v>
      </c>
      <c r="P242" s="35">
        <f t="shared" si="343"/>
        <v>9137.5</v>
      </c>
      <c r="Q242" s="35">
        <v>10046</v>
      </c>
      <c r="R242" s="35">
        <f t="shared" si="344"/>
        <v>13453.36</v>
      </c>
      <c r="S242" s="35">
        <f t="shared" si="345"/>
        <v>6596.2</v>
      </c>
      <c r="T242" s="35">
        <f t="shared" si="346"/>
        <v>29546.639999999999</v>
      </c>
    </row>
    <row r="243" spans="1:20" s="36" customFormat="1" ht="24.95" customHeight="1" x14ac:dyDescent="0.25">
      <c r="A243" s="32">
        <v>197</v>
      </c>
      <c r="B243" s="31" t="s">
        <v>362</v>
      </c>
      <c r="C243" s="39" t="s">
        <v>363</v>
      </c>
      <c r="D243" s="32" t="s">
        <v>21</v>
      </c>
      <c r="E243" s="32" t="s">
        <v>151</v>
      </c>
      <c r="F243" s="34">
        <v>44774</v>
      </c>
      <c r="G243" s="34">
        <v>44958</v>
      </c>
      <c r="H243" s="35">
        <v>75000</v>
      </c>
      <c r="I243" s="35">
        <v>6309.38</v>
      </c>
      <c r="J243" s="35">
        <v>0</v>
      </c>
      <c r="K243" s="35">
        <v>2152.5</v>
      </c>
      <c r="L243" s="35">
        <v>5325</v>
      </c>
      <c r="M243" s="41">
        <v>748.08</v>
      </c>
      <c r="N243" s="35">
        <v>2280</v>
      </c>
      <c r="O243" s="35">
        <v>5317.5</v>
      </c>
      <c r="P243" s="35">
        <f t="shared" si="343"/>
        <v>15823.08</v>
      </c>
      <c r="Q243" s="35">
        <f t="shared" si="349"/>
        <v>0</v>
      </c>
      <c r="R243" s="35">
        <f t="shared" si="344"/>
        <v>10741.88</v>
      </c>
      <c r="S243" s="35">
        <f t="shared" si="345"/>
        <v>11390.58</v>
      </c>
      <c r="T243" s="35">
        <f t="shared" si="346"/>
        <v>64258.12</v>
      </c>
    </row>
    <row r="244" spans="1:20" s="36" customFormat="1" ht="24.95" customHeight="1" x14ac:dyDescent="0.25">
      <c r="A244" s="11">
        <v>198</v>
      </c>
      <c r="B244" s="31" t="s">
        <v>374</v>
      </c>
      <c r="C244" s="39" t="s">
        <v>440</v>
      </c>
      <c r="D244" s="32" t="s">
        <v>21</v>
      </c>
      <c r="E244" s="33" t="s">
        <v>151</v>
      </c>
      <c r="F244" s="34">
        <v>44785</v>
      </c>
      <c r="G244" s="34">
        <v>44969</v>
      </c>
      <c r="H244" s="35">
        <v>60000</v>
      </c>
      <c r="I244" s="35">
        <v>3486.68</v>
      </c>
      <c r="J244" s="35">
        <v>0</v>
      </c>
      <c r="K244" s="35">
        <f>H244*2.87%</f>
        <v>1722</v>
      </c>
      <c r="L244" s="35">
        <f>H244*7.1%</f>
        <v>4260</v>
      </c>
      <c r="M244" s="60">
        <f>H244*1.15%</f>
        <v>690</v>
      </c>
      <c r="N244" s="35">
        <f>H244*3.04%</f>
        <v>1824</v>
      </c>
      <c r="O244" s="35">
        <f>H244*7.09%</f>
        <v>4254</v>
      </c>
      <c r="P244" s="35">
        <f>K244+L244+M244+N244+O244</f>
        <v>12750</v>
      </c>
      <c r="Q244" s="35">
        <f>J244</f>
        <v>0</v>
      </c>
      <c r="R244" s="35">
        <f>I244+K244+N244+Q244</f>
        <v>7032.68</v>
      </c>
      <c r="S244" s="35">
        <f>L244+M244+O244</f>
        <v>9204</v>
      </c>
      <c r="T244" s="35">
        <f>H244-R244</f>
        <v>52967.32</v>
      </c>
    </row>
    <row r="245" spans="1:20" s="36" customFormat="1" ht="24.95" customHeight="1" x14ac:dyDescent="0.25">
      <c r="A245" s="32">
        <v>199</v>
      </c>
      <c r="B245" s="31" t="s">
        <v>400</v>
      </c>
      <c r="C245" s="39" t="s">
        <v>401</v>
      </c>
      <c r="D245" s="32" t="s">
        <v>21</v>
      </c>
      <c r="E245" s="33" t="s">
        <v>151</v>
      </c>
      <c r="F245" s="34">
        <v>44810</v>
      </c>
      <c r="G245" s="34">
        <v>44991</v>
      </c>
      <c r="H245" s="35">
        <v>43000</v>
      </c>
      <c r="I245" s="35">
        <v>866.06</v>
      </c>
      <c r="J245" s="35">
        <v>0</v>
      </c>
      <c r="K245" s="35">
        <f>H245*2.87%</f>
        <v>1234.0999999999999</v>
      </c>
      <c r="L245" s="35">
        <f>H245*7.1%</f>
        <v>3053</v>
      </c>
      <c r="M245" s="35">
        <f t="shared" ref="M245" si="350">H245*1.15%</f>
        <v>494.5</v>
      </c>
      <c r="N245" s="35">
        <f>H245*3.04%</f>
        <v>1307.2</v>
      </c>
      <c r="O245" s="35">
        <f>H245*7.09%</f>
        <v>3048.7</v>
      </c>
      <c r="P245" s="35">
        <f t="shared" ref="P245" si="351">K245+L245+M245+N245+O245</f>
        <v>9137.5</v>
      </c>
      <c r="Q245" s="35">
        <v>0</v>
      </c>
      <c r="R245" s="35">
        <f t="shared" ref="R245" si="352">I245+K245+N245+Q245</f>
        <v>3407.36</v>
      </c>
      <c r="S245" s="35">
        <f t="shared" ref="S245" si="353">L245+M245+O245</f>
        <v>6596.2</v>
      </c>
      <c r="T245" s="35">
        <f t="shared" ref="T245" si="354">H245-R245</f>
        <v>39592.639999999999</v>
      </c>
    </row>
    <row r="246" spans="1:20" s="36" customFormat="1" ht="24.95" customHeight="1" x14ac:dyDescent="0.25">
      <c r="A246" s="11">
        <v>200</v>
      </c>
      <c r="B246" s="31" t="s">
        <v>265</v>
      </c>
      <c r="C246" s="39" t="s">
        <v>440</v>
      </c>
      <c r="D246" s="32" t="s">
        <v>21</v>
      </c>
      <c r="E246" s="33" t="s">
        <v>151</v>
      </c>
      <c r="F246" s="34">
        <v>44805</v>
      </c>
      <c r="G246" s="34">
        <v>44986</v>
      </c>
      <c r="H246" s="35">
        <v>90000</v>
      </c>
      <c r="I246" s="35">
        <v>9753.1200000000008</v>
      </c>
      <c r="J246" s="35">
        <v>0</v>
      </c>
      <c r="K246" s="35">
        <v>2583</v>
      </c>
      <c r="L246" s="35">
        <v>6390</v>
      </c>
      <c r="M246" s="35">
        <v>748.08</v>
      </c>
      <c r="N246" s="35">
        <v>2736</v>
      </c>
      <c r="O246" s="35">
        <v>6381</v>
      </c>
      <c r="P246" s="35">
        <f t="shared" si="343"/>
        <v>18838.080000000002</v>
      </c>
      <c r="Q246" s="35">
        <f t="shared" si="349"/>
        <v>0</v>
      </c>
      <c r="R246" s="35">
        <f t="shared" si="344"/>
        <v>15072.12</v>
      </c>
      <c r="S246" s="35">
        <f t="shared" si="345"/>
        <v>13519.08</v>
      </c>
      <c r="T246" s="35">
        <f t="shared" si="346"/>
        <v>74927.88</v>
      </c>
    </row>
    <row r="247" spans="1:20" s="13" customFormat="1" ht="24.95" customHeight="1" x14ac:dyDescent="0.3">
      <c r="A247" s="26" t="s">
        <v>68</v>
      </c>
      <c r="B247" s="12"/>
      <c r="C247" s="12"/>
      <c r="D247" s="12"/>
      <c r="E247" s="12"/>
      <c r="F247" s="25"/>
      <c r="G247" s="25"/>
      <c r="H247" s="12"/>
      <c r="I247" s="12"/>
      <c r="J247" s="12"/>
      <c r="K247" s="12"/>
      <c r="L247" s="12"/>
      <c r="M247" s="47"/>
      <c r="N247" s="12"/>
      <c r="O247" s="12"/>
      <c r="P247" s="12"/>
      <c r="Q247" s="12"/>
      <c r="R247" s="12"/>
      <c r="S247" s="12"/>
      <c r="T247" s="12"/>
    </row>
    <row r="248" spans="1:20" s="18" customFormat="1" ht="24.95" customHeight="1" x14ac:dyDescent="0.25">
      <c r="A248" s="11">
        <v>201</v>
      </c>
      <c r="B248" s="14" t="s">
        <v>69</v>
      </c>
      <c r="C248" s="10" t="s">
        <v>441</v>
      </c>
      <c r="D248" s="11" t="s">
        <v>21</v>
      </c>
      <c r="E248" s="20" t="s">
        <v>152</v>
      </c>
      <c r="F248" s="15">
        <v>44811</v>
      </c>
      <c r="G248" s="15">
        <v>44992</v>
      </c>
      <c r="H248" s="16">
        <v>90000</v>
      </c>
      <c r="I248" s="16">
        <v>0</v>
      </c>
      <c r="J248" s="16">
        <v>0</v>
      </c>
      <c r="K248" s="16">
        <v>2583</v>
      </c>
      <c r="L248" s="16">
        <v>6390</v>
      </c>
      <c r="M248" s="17">
        <v>748.08</v>
      </c>
      <c r="N248" s="16">
        <v>2736</v>
      </c>
      <c r="O248" s="16">
        <v>6381</v>
      </c>
      <c r="P248" s="16">
        <f>K248+L248+M248+N248+O248</f>
        <v>18838.080000000002</v>
      </c>
      <c r="Q248" s="16">
        <f>J248</f>
        <v>0</v>
      </c>
      <c r="R248" s="16">
        <f>I248+K248+N248+Q248</f>
        <v>5319</v>
      </c>
      <c r="S248" s="16">
        <f>L248+M248+O248</f>
        <v>13519.08</v>
      </c>
      <c r="T248" s="16">
        <f>H248-R248</f>
        <v>84681</v>
      </c>
    </row>
    <row r="249" spans="1:20" s="18" customFormat="1" ht="24.95" customHeight="1" x14ac:dyDescent="0.25">
      <c r="A249" s="11">
        <v>202</v>
      </c>
      <c r="B249" s="14" t="s">
        <v>70</v>
      </c>
      <c r="C249" s="10" t="s">
        <v>441</v>
      </c>
      <c r="D249" s="11" t="s">
        <v>21</v>
      </c>
      <c r="E249" s="20" t="s">
        <v>151</v>
      </c>
      <c r="F249" s="15">
        <v>44835</v>
      </c>
      <c r="G249" s="34">
        <v>45017</v>
      </c>
      <c r="H249" s="16">
        <v>60000</v>
      </c>
      <c r="I249" s="16">
        <v>3486.68</v>
      </c>
      <c r="J249" s="16">
        <v>0</v>
      </c>
      <c r="K249" s="16">
        <v>1722</v>
      </c>
      <c r="L249" s="16">
        <v>4260</v>
      </c>
      <c r="M249" s="52">
        <f t="shared" ref="M249:M252" si="355">H249*1.15%</f>
        <v>690</v>
      </c>
      <c r="N249" s="16">
        <v>1824</v>
      </c>
      <c r="O249" s="16">
        <f t="shared" ref="O249:O252" si="356">H249*7.09%</f>
        <v>4254</v>
      </c>
      <c r="P249" s="16">
        <f>K249+L249+M249+N249+O249</f>
        <v>12750</v>
      </c>
      <c r="Q249" s="16">
        <f>J249</f>
        <v>0</v>
      </c>
      <c r="R249" s="16">
        <f>I249+K249+N249+Q249</f>
        <v>7032.68</v>
      </c>
      <c r="S249" s="16">
        <f>L249+M249+O249</f>
        <v>9204</v>
      </c>
      <c r="T249" s="16">
        <f>H249-R249</f>
        <v>52967.32</v>
      </c>
    </row>
    <row r="250" spans="1:20" s="18" customFormat="1" ht="24.95" customHeight="1" x14ac:dyDescent="0.25">
      <c r="A250" s="11">
        <v>203</v>
      </c>
      <c r="B250" s="14" t="s">
        <v>71</v>
      </c>
      <c r="C250" s="10" t="s">
        <v>441</v>
      </c>
      <c r="D250" s="11" t="s">
        <v>21</v>
      </c>
      <c r="E250" s="20" t="s">
        <v>152</v>
      </c>
      <c r="F250" s="15">
        <v>44835</v>
      </c>
      <c r="G250" s="34">
        <v>45017</v>
      </c>
      <c r="H250" s="16">
        <v>60000</v>
      </c>
      <c r="I250" s="16">
        <v>3486.68</v>
      </c>
      <c r="J250" s="16">
        <v>0</v>
      </c>
      <c r="K250" s="16">
        <v>1722</v>
      </c>
      <c r="L250" s="16">
        <v>4260</v>
      </c>
      <c r="M250" s="52">
        <f t="shared" si="355"/>
        <v>690</v>
      </c>
      <c r="N250" s="16">
        <v>1824</v>
      </c>
      <c r="O250" s="16">
        <f t="shared" si="356"/>
        <v>4254</v>
      </c>
      <c r="P250" s="16">
        <f>K250+L250+M250+N250+O250</f>
        <v>12750</v>
      </c>
      <c r="Q250" s="16">
        <f>J250</f>
        <v>0</v>
      </c>
      <c r="R250" s="16">
        <f>I250+K250+N250+Q250</f>
        <v>7032.68</v>
      </c>
      <c r="S250" s="16">
        <f>L250+M250+O250</f>
        <v>9204</v>
      </c>
      <c r="T250" s="16">
        <f>H250-R250</f>
        <v>52967.32</v>
      </c>
    </row>
    <row r="251" spans="1:20" s="36" customFormat="1" ht="24.95" customHeight="1" x14ac:dyDescent="0.25">
      <c r="A251" s="11">
        <v>204</v>
      </c>
      <c r="B251" s="31" t="s">
        <v>408</v>
      </c>
      <c r="C251" s="39" t="s">
        <v>442</v>
      </c>
      <c r="D251" s="32" t="s">
        <v>21</v>
      </c>
      <c r="E251" s="33" t="s">
        <v>152</v>
      </c>
      <c r="F251" s="34">
        <v>44812</v>
      </c>
      <c r="G251" s="34">
        <v>44993</v>
      </c>
      <c r="H251" s="35">
        <v>60000</v>
      </c>
      <c r="I251" s="35">
        <v>3486.68</v>
      </c>
      <c r="J251" s="35">
        <v>0</v>
      </c>
      <c r="K251" s="35">
        <v>1722</v>
      </c>
      <c r="L251" s="35">
        <v>4260</v>
      </c>
      <c r="M251" s="60">
        <f t="shared" ref="M251" si="357">H251*1.15%</f>
        <v>690</v>
      </c>
      <c r="N251" s="35">
        <v>1824</v>
      </c>
      <c r="O251" s="35">
        <f t="shared" ref="O251" si="358">H251*7.09%</f>
        <v>4254</v>
      </c>
      <c r="P251" s="35">
        <f>K251+L251+M251+N251+O251</f>
        <v>12750</v>
      </c>
      <c r="Q251" s="35">
        <f>J251</f>
        <v>0</v>
      </c>
      <c r="R251" s="35">
        <f>I251+K251+N251+Q251</f>
        <v>7032.68</v>
      </c>
      <c r="S251" s="35">
        <f>L251+M251+O251</f>
        <v>9204</v>
      </c>
      <c r="T251" s="35">
        <f>H251-R251</f>
        <v>52967.32</v>
      </c>
    </row>
    <row r="252" spans="1:20" s="18" customFormat="1" ht="24.95" customHeight="1" x14ac:dyDescent="0.25">
      <c r="A252" s="11">
        <v>205</v>
      </c>
      <c r="B252" s="14" t="s">
        <v>181</v>
      </c>
      <c r="C252" s="10" t="s">
        <v>441</v>
      </c>
      <c r="D252" s="11" t="s">
        <v>21</v>
      </c>
      <c r="E252" s="20" t="s">
        <v>152</v>
      </c>
      <c r="F252" s="34">
        <v>44774</v>
      </c>
      <c r="G252" s="34">
        <v>44958</v>
      </c>
      <c r="H252" s="16">
        <v>60000</v>
      </c>
      <c r="I252" s="16">
        <v>3486.68</v>
      </c>
      <c r="J252" s="16">
        <v>0</v>
      </c>
      <c r="K252" s="16">
        <v>1722</v>
      </c>
      <c r="L252" s="16">
        <v>4260</v>
      </c>
      <c r="M252" s="52">
        <f t="shared" si="355"/>
        <v>690</v>
      </c>
      <c r="N252" s="16">
        <v>1824</v>
      </c>
      <c r="O252" s="16">
        <f t="shared" si="356"/>
        <v>4254</v>
      </c>
      <c r="P252" s="16">
        <f>K252+L252+M252+N252+O252</f>
        <v>12750</v>
      </c>
      <c r="Q252" s="16">
        <f>J252</f>
        <v>0</v>
      </c>
      <c r="R252" s="16">
        <f>I252+K252+N252+Q252</f>
        <v>7032.68</v>
      </c>
      <c r="S252" s="16">
        <f>L252+M252+O252</f>
        <v>9204</v>
      </c>
      <c r="T252" s="16">
        <f>H252-R252</f>
        <v>52967.32</v>
      </c>
    </row>
    <row r="253" spans="1:20" s="13" customFormat="1" ht="24.95" customHeight="1" x14ac:dyDescent="0.3">
      <c r="A253" s="26" t="s">
        <v>396</v>
      </c>
      <c r="B253" s="12"/>
      <c r="C253" s="12"/>
      <c r="D253" s="12"/>
      <c r="E253" s="12"/>
      <c r="F253" s="25"/>
      <c r="G253" s="25"/>
      <c r="H253" s="12"/>
      <c r="I253" s="12"/>
      <c r="J253" s="12"/>
      <c r="K253" s="12"/>
      <c r="L253" s="12"/>
      <c r="M253" s="47"/>
      <c r="N253" s="12"/>
      <c r="O253" s="12"/>
      <c r="P253" s="12"/>
      <c r="Q253" s="12"/>
      <c r="R253" s="12"/>
      <c r="S253" s="12"/>
      <c r="T253" s="12"/>
    </row>
    <row r="254" spans="1:20" s="18" customFormat="1" ht="24.95" customHeight="1" x14ac:dyDescent="0.25">
      <c r="A254" s="11">
        <v>206</v>
      </c>
      <c r="B254" s="14" t="s">
        <v>179</v>
      </c>
      <c r="C254" s="23" t="s">
        <v>123</v>
      </c>
      <c r="D254" s="11" t="s">
        <v>21</v>
      </c>
      <c r="E254" s="11" t="s">
        <v>152</v>
      </c>
      <c r="F254" s="34">
        <v>44774</v>
      </c>
      <c r="G254" s="34">
        <v>44958</v>
      </c>
      <c r="H254" s="35">
        <v>170000</v>
      </c>
      <c r="I254" s="35">
        <v>28627.17</v>
      </c>
      <c r="J254" s="35">
        <v>0</v>
      </c>
      <c r="K254" s="35">
        <f>H254*2.87%</f>
        <v>4879</v>
      </c>
      <c r="L254" s="35">
        <f>H254*7.1%</f>
        <v>12070</v>
      </c>
      <c r="M254" s="17">
        <v>748.08</v>
      </c>
      <c r="N254" s="35">
        <v>4943.8</v>
      </c>
      <c r="O254" s="35">
        <v>11530.11</v>
      </c>
      <c r="P254" s="35">
        <f t="shared" ref="P254:P269" si="359">K254+L254+M254+N254+O254</f>
        <v>34170.99</v>
      </c>
      <c r="Q254" s="35">
        <f>J254</f>
        <v>0</v>
      </c>
      <c r="R254" s="35">
        <f t="shared" ref="R254:R269" si="360">I254+K254+N254+Q254</f>
        <v>38449.97</v>
      </c>
      <c r="S254" s="35">
        <f t="shared" ref="S254:S269" si="361">L254+M254+O254</f>
        <v>24348.19</v>
      </c>
      <c r="T254" s="35">
        <f t="shared" ref="T254:T269" si="362">H254-R254</f>
        <v>131550.03</v>
      </c>
    </row>
    <row r="255" spans="1:20" s="18" customFormat="1" ht="24.95" customHeight="1" x14ac:dyDescent="0.3">
      <c r="A255" s="26" t="s">
        <v>72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s="36" customFormat="1" ht="24.95" customHeight="1" x14ac:dyDescent="0.25">
      <c r="A256" s="32">
        <v>207</v>
      </c>
      <c r="B256" s="31" t="s">
        <v>427</v>
      </c>
      <c r="C256" s="39" t="s">
        <v>28</v>
      </c>
      <c r="D256" s="32" t="s">
        <v>21</v>
      </c>
      <c r="E256" s="33" t="s">
        <v>152</v>
      </c>
      <c r="F256" s="34">
        <v>44805</v>
      </c>
      <c r="G256" s="34">
        <v>44986</v>
      </c>
      <c r="H256" s="35">
        <v>131000</v>
      </c>
      <c r="I256" s="35">
        <v>19397.34</v>
      </c>
      <c r="J256" s="35">
        <v>0</v>
      </c>
      <c r="K256" s="35">
        <f>H256*2.87%</f>
        <v>3759.7</v>
      </c>
      <c r="L256" s="35">
        <f>H256*7.1%</f>
        <v>9301</v>
      </c>
      <c r="M256" s="60">
        <v>748.08</v>
      </c>
      <c r="N256" s="35">
        <f>H256*3.04%</f>
        <v>3982.4</v>
      </c>
      <c r="O256" s="35">
        <f>H256*7.09%</f>
        <v>9287.9</v>
      </c>
      <c r="P256" s="35">
        <f>K256+L256+M256+N256+O256</f>
        <v>27079.08</v>
      </c>
      <c r="Q256" s="35">
        <f>J256</f>
        <v>0</v>
      </c>
      <c r="R256" s="35">
        <f>I256+K256+N256+Q256</f>
        <v>27139.439999999999</v>
      </c>
      <c r="S256" s="35">
        <f>L256+M256+O256</f>
        <v>19336.98</v>
      </c>
      <c r="T256" s="35">
        <f>H256-R256</f>
        <v>103860.56</v>
      </c>
    </row>
    <row r="257" spans="1:20" s="18" customFormat="1" ht="24.95" customHeight="1" x14ac:dyDescent="0.25">
      <c r="A257" s="11">
        <v>208</v>
      </c>
      <c r="B257" s="31" t="s">
        <v>140</v>
      </c>
      <c r="C257" s="39" t="s">
        <v>443</v>
      </c>
      <c r="D257" s="32" t="s">
        <v>21</v>
      </c>
      <c r="E257" s="33" t="s">
        <v>151</v>
      </c>
      <c r="F257" s="34">
        <v>44835</v>
      </c>
      <c r="G257" s="34">
        <v>45017</v>
      </c>
      <c r="H257" s="35">
        <v>65000</v>
      </c>
      <c r="I257" s="35">
        <v>4125.09</v>
      </c>
      <c r="J257" s="35">
        <v>0</v>
      </c>
      <c r="K257" s="35">
        <v>1865.5</v>
      </c>
      <c r="L257" s="35">
        <v>4615</v>
      </c>
      <c r="M257" s="52">
        <f>H257*1.15%</f>
        <v>747.5</v>
      </c>
      <c r="N257" s="35">
        <v>1976</v>
      </c>
      <c r="O257" s="35">
        <f>H257*7.09%</f>
        <v>4608.5</v>
      </c>
      <c r="P257" s="35">
        <f t="shared" si="359"/>
        <v>13812.5</v>
      </c>
      <c r="Q257" s="35">
        <v>6558.45</v>
      </c>
      <c r="R257" s="35">
        <f t="shared" si="360"/>
        <v>14525.04</v>
      </c>
      <c r="S257" s="35">
        <f t="shared" si="361"/>
        <v>9971</v>
      </c>
      <c r="T257" s="35">
        <f t="shared" si="362"/>
        <v>50474.96</v>
      </c>
    </row>
    <row r="258" spans="1:20" s="18" customFormat="1" ht="24.95" customHeight="1" x14ac:dyDescent="0.25">
      <c r="A258" s="32">
        <v>209</v>
      </c>
      <c r="B258" s="14" t="s">
        <v>92</v>
      </c>
      <c r="C258" s="39" t="s">
        <v>443</v>
      </c>
      <c r="D258" s="11" t="s">
        <v>21</v>
      </c>
      <c r="E258" s="20" t="s">
        <v>152</v>
      </c>
      <c r="F258" s="15">
        <v>44850</v>
      </c>
      <c r="G258" s="15">
        <v>45062</v>
      </c>
      <c r="H258" s="16">
        <v>75000</v>
      </c>
      <c r="I258" s="16">
        <v>6309.38</v>
      </c>
      <c r="J258" s="16">
        <v>0</v>
      </c>
      <c r="K258" s="16">
        <v>2152.5</v>
      </c>
      <c r="L258" s="16">
        <v>5325</v>
      </c>
      <c r="M258" s="17">
        <v>748.08</v>
      </c>
      <c r="N258" s="16">
        <v>2280</v>
      </c>
      <c r="O258" s="16">
        <v>5317.5</v>
      </c>
      <c r="P258" s="16">
        <f t="shared" si="359"/>
        <v>15823.08</v>
      </c>
      <c r="Q258" s="16">
        <f t="shared" ref="Q258:Q265" si="363">J258</f>
        <v>0</v>
      </c>
      <c r="R258" s="16">
        <f t="shared" si="360"/>
        <v>10741.88</v>
      </c>
      <c r="S258" s="16">
        <f t="shared" si="361"/>
        <v>11390.58</v>
      </c>
      <c r="T258" s="16">
        <f t="shared" si="362"/>
        <v>64258.12</v>
      </c>
    </row>
    <row r="259" spans="1:20" s="18" customFormat="1" ht="24.95" customHeight="1" x14ac:dyDescent="0.25">
      <c r="A259" s="11">
        <v>210</v>
      </c>
      <c r="B259" s="14" t="s">
        <v>112</v>
      </c>
      <c r="C259" s="10" t="s">
        <v>444</v>
      </c>
      <c r="D259" s="11" t="s">
        <v>21</v>
      </c>
      <c r="E259" s="20" t="s">
        <v>151</v>
      </c>
      <c r="F259" s="34">
        <v>44774</v>
      </c>
      <c r="G259" s="34">
        <v>44958</v>
      </c>
      <c r="H259" s="16">
        <v>60000</v>
      </c>
      <c r="I259" s="16">
        <v>3486.68</v>
      </c>
      <c r="J259" s="16">
        <v>0</v>
      </c>
      <c r="K259" s="16">
        <v>1722</v>
      </c>
      <c r="L259" s="16">
        <v>4260</v>
      </c>
      <c r="M259" s="52">
        <f t="shared" ref="M259:M269" si="364">H259*1.15%</f>
        <v>690</v>
      </c>
      <c r="N259" s="16">
        <v>1824</v>
      </c>
      <c r="O259" s="16">
        <f t="shared" ref="O259:O269" si="365">H259*7.09%</f>
        <v>4254</v>
      </c>
      <c r="P259" s="16">
        <f t="shared" si="359"/>
        <v>12750</v>
      </c>
      <c r="Q259" s="16">
        <f t="shared" si="363"/>
        <v>0</v>
      </c>
      <c r="R259" s="16">
        <f t="shared" si="360"/>
        <v>7032.68</v>
      </c>
      <c r="S259" s="16">
        <f t="shared" si="361"/>
        <v>9204</v>
      </c>
      <c r="T259" s="16">
        <f t="shared" si="362"/>
        <v>52967.32</v>
      </c>
    </row>
    <row r="260" spans="1:20" s="18" customFormat="1" ht="24.95" customHeight="1" x14ac:dyDescent="0.25">
      <c r="A260" s="32">
        <v>211</v>
      </c>
      <c r="B260" s="14" t="s">
        <v>97</v>
      </c>
      <c r="C260" s="10" t="s">
        <v>444</v>
      </c>
      <c r="D260" s="11" t="s">
        <v>21</v>
      </c>
      <c r="E260" s="20" t="s">
        <v>152</v>
      </c>
      <c r="F260" s="15">
        <v>44850</v>
      </c>
      <c r="G260" s="15">
        <v>45032</v>
      </c>
      <c r="H260" s="16">
        <v>60000</v>
      </c>
      <c r="I260" s="16">
        <v>3486.68</v>
      </c>
      <c r="J260" s="16">
        <v>0</v>
      </c>
      <c r="K260" s="16">
        <v>1722</v>
      </c>
      <c r="L260" s="16">
        <v>4260</v>
      </c>
      <c r="M260" s="52">
        <f t="shared" si="364"/>
        <v>690</v>
      </c>
      <c r="N260" s="16">
        <v>1824</v>
      </c>
      <c r="O260" s="16">
        <f t="shared" si="365"/>
        <v>4254</v>
      </c>
      <c r="P260" s="16">
        <f t="shared" si="359"/>
        <v>12750</v>
      </c>
      <c r="Q260" s="16">
        <f t="shared" si="363"/>
        <v>0</v>
      </c>
      <c r="R260" s="16">
        <f t="shared" si="360"/>
        <v>7032.68</v>
      </c>
      <c r="S260" s="16">
        <f t="shared" si="361"/>
        <v>9204</v>
      </c>
      <c r="T260" s="16">
        <f t="shared" si="362"/>
        <v>52967.32</v>
      </c>
    </row>
    <row r="261" spans="1:20" s="18" customFormat="1" ht="24.95" customHeight="1" x14ac:dyDescent="0.25">
      <c r="A261" s="11">
        <v>212</v>
      </c>
      <c r="B261" s="14" t="s">
        <v>73</v>
      </c>
      <c r="C261" s="10" t="s">
        <v>444</v>
      </c>
      <c r="D261" s="11" t="s">
        <v>21</v>
      </c>
      <c r="E261" s="20" t="s">
        <v>151</v>
      </c>
      <c r="F261" s="15">
        <v>44835</v>
      </c>
      <c r="G261" s="15">
        <v>45017</v>
      </c>
      <c r="H261" s="16">
        <v>60000</v>
      </c>
      <c r="I261" s="16">
        <v>3486.68</v>
      </c>
      <c r="J261" s="16">
        <v>0</v>
      </c>
      <c r="K261" s="16">
        <v>1722</v>
      </c>
      <c r="L261" s="16">
        <v>4260</v>
      </c>
      <c r="M261" s="52">
        <f t="shared" si="364"/>
        <v>690</v>
      </c>
      <c r="N261" s="16">
        <v>1824</v>
      </c>
      <c r="O261" s="16">
        <f t="shared" si="365"/>
        <v>4254</v>
      </c>
      <c r="P261" s="16">
        <f t="shared" si="359"/>
        <v>12750</v>
      </c>
      <c r="Q261" s="16">
        <f t="shared" si="363"/>
        <v>0</v>
      </c>
      <c r="R261" s="16">
        <f t="shared" si="360"/>
        <v>7032.68</v>
      </c>
      <c r="S261" s="16">
        <f t="shared" si="361"/>
        <v>9204</v>
      </c>
      <c r="T261" s="16">
        <f t="shared" si="362"/>
        <v>52967.32</v>
      </c>
    </row>
    <row r="262" spans="1:20" s="18" customFormat="1" ht="24.95" customHeight="1" x14ac:dyDescent="0.25">
      <c r="A262" s="32">
        <v>213</v>
      </c>
      <c r="B262" s="14" t="s">
        <v>99</v>
      </c>
      <c r="C262" s="10" t="s">
        <v>444</v>
      </c>
      <c r="D262" s="11" t="s">
        <v>21</v>
      </c>
      <c r="E262" s="20" t="s">
        <v>151</v>
      </c>
      <c r="F262" s="15">
        <v>44850</v>
      </c>
      <c r="G262" s="15">
        <v>45032</v>
      </c>
      <c r="H262" s="16">
        <v>60000</v>
      </c>
      <c r="I262" s="16">
        <v>3486.68</v>
      </c>
      <c r="J262" s="16">
        <v>0</v>
      </c>
      <c r="K262" s="16">
        <v>1722</v>
      </c>
      <c r="L262" s="16">
        <v>4260</v>
      </c>
      <c r="M262" s="52">
        <f t="shared" si="364"/>
        <v>690</v>
      </c>
      <c r="N262" s="16">
        <v>1824</v>
      </c>
      <c r="O262" s="16">
        <f t="shared" si="365"/>
        <v>4254</v>
      </c>
      <c r="P262" s="16">
        <f t="shared" si="359"/>
        <v>12750</v>
      </c>
      <c r="Q262" s="16">
        <f t="shared" si="363"/>
        <v>0</v>
      </c>
      <c r="R262" s="16">
        <f t="shared" si="360"/>
        <v>7032.68</v>
      </c>
      <c r="S262" s="16">
        <f t="shared" si="361"/>
        <v>9204</v>
      </c>
      <c r="T262" s="16">
        <f t="shared" si="362"/>
        <v>52967.32</v>
      </c>
    </row>
    <row r="263" spans="1:20" s="18" customFormat="1" ht="24.95" customHeight="1" x14ac:dyDescent="0.25">
      <c r="A263" s="11">
        <v>214</v>
      </c>
      <c r="B263" s="14" t="s">
        <v>98</v>
      </c>
      <c r="C263" s="10" t="s">
        <v>444</v>
      </c>
      <c r="D263" s="11" t="s">
        <v>21</v>
      </c>
      <c r="E263" s="20" t="s">
        <v>152</v>
      </c>
      <c r="F263" s="15">
        <v>44850</v>
      </c>
      <c r="G263" s="15">
        <v>45032</v>
      </c>
      <c r="H263" s="16">
        <v>60000</v>
      </c>
      <c r="I263" s="16">
        <v>3486.68</v>
      </c>
      <c r="J263" s="16">
        <v>0</v>
      </c>
      <c r="K263" s="16">
        <v>1722</v>
      </c>
      <c r="L263" s="16">
        <v>4260</v>
      </c>
      <c r="M263" s="52">
        <f t="shared" si="364"/>
        <v>690</v>
      </c>
      <c r="N263" s="16">
        <v>1824</v>
      </c>
      <c r="O263" s="16">
        <f t="shared" si="365"/>
        <v>4254</v>
      </c>
      <c r="P263" s="16">
        <f t="shared" si="359"/>
        <v>12750</v>
      </c>
      <c r="Q263" s="16">
        <f t="shared" si="363"/>
        <v>0</v>
      </c>
      <c r="R263" s="16">
        <f t="shared" si="360"/>
        <v>7032.68</v>
      </c>
      <c r="S263" s="16">
        <f t="shared" si="361"/>
        <v>9204</v>
      </c>
      <c r="T263" s="16">
        <f t="shared" si="362"/>
        <v>52967.32</v>
      </c>
    </row>
    <row r="264" spans="1:20" s="18" customFormat="1" ht="24.95" customHeight="1" x14ac:dyDescent="0.25">
      <c r="A264" s="32">
        <v>215</v>
      </c>
      <c r="B264" s="14" t="s">
        <v>182</v>
      </c>
      <c r="C264" s="10" t="s">
        <v>444</v>
      </c>
      <c r="D264" s="11" t="s">
        <v>21</v>
      </c>
      <c r="E264" s="20" t="s">
        <v>152</v>
      </c>
      <c r="F264" s="34">
        <v>44774</v>
      </c>
      <c r="G264" s="34">
        <v>44958</v>
      </c>
      <c r="H264" s="16">
        <v>60000</v>
      </c>
      <c r="I264" s="16">
        <v>3486.68</v>
      </c>
      <c r="J264" s="16">
        <v>0</v>
      </c>
      <c r="K264" s="16">
        <v>1722</v>
      </c>
      <c r="L264" s="16">
        <v>4260</v>
      </c>
      <c r="M264" s="52">
        <f t="shared" si="364"/>
        <v>690</v>
      </c>
      <c r="N264" s="16">
        <v>1824</v>
      </c>
      <c r="O264" s="16">
        <f t="shared" si="365"/>
        <v>4254</v>
      </c>
      <c r="P264" s="16">
        <f t="shared" si="359"/>
        <v>12750</v>
      </c>
      <c r="Q264" s="16">
        <f t="shared" si="363"/>
        <v>0</v>
      </c>
      <c r="R264" s="16">
        <f t="shared" si="360"/>
        <v>7032.68</v>
      </c>
      <c r="S264" s="16">
        <f t="shared" si="361"/>
        <v>9204</v>
      </c>
      <c r="T264" s="16">
        <f t="shared" si="362"/>
        <v>52967.32</v>
      </c>
    </row>
    <row r="265" spans="1:20" s="18" customFormat="1" ht="24.95" customHeight="1" x14ac:dyDescent="0.25">
      <c r="A265" s="11">
        <v>216</v>
      </c>
      <c r="B265" s="31" t="s">
        <v>304</v>
      </c>
      <c r="C265" s="10" t="s">
        <v>444</v>
      </c>
      <c r="D265" s="32" t="s">
        <v>21</v>
      </c>
      <c r="E265" s="33" t="s">
        <v>151</v>
      </c>
      <c r="F265" s="34">
        <v>44871</v>
      </c>
      <c r="G265" s="34">
        <v>45052</v>
      </c>
      <c r="H265" s="35">
        <v>55000</v>
      </c>
      <c r="I265" s="35">
        <v>2559.6799999999998</v>
      </c>
      <c r="J265" s="35">
        <v>0</v>
      </c>
      <c r="K265" s="35">
        <f>H265*2.87%</f>
        <v>1578.5</v>
      </c>
      <c r="L265" s="35">
        <f>H265*7.1%</f>
        <v>3905</v>
      </c>
      <c r="M265" s="60">
        <f t="shared" si="364"/>
        <v>632.5</v>
      </c>
      <c r="N265" s="35">
        <f>H265*3.04%</f>
        <v>1672</v>
      </c>
      <c r="O265" s="35">
        <f>H265*7.09%</f>
        <v>3899.5</v>
      </c>
      <c r="P265" s="35">
        <f t="shared" si="359"/>
        <v>11687.5</v>
      </c>
      <c r="Q265" s="35">
        <f t="shared" si="363"/>
        <v>0</v>
      </c>
      <c r="R265" s="35">
        <f t="shared" si="360"/>
        <v>5810.18</v>
      </c>
      <c r="S265" s="35">
        <f t="shared" si="361"/>
        <v>8437</v>
      </c>
      <c r="T265" s="35">
        <f t="shared" si="362"/>
        <v>49189.82</v>
      </c>
    </row>
    <row r="266" spans="1:20" s="36" customFormat="1" ht="24.95" customHeight="1" x14ac:dyDescent="0.25">
      <c r="A266" s="32">
        <v>217</v>
      </c>
      <c r="B266" s="31" t="s">
        <v>355</v>
      </c>
      <c r="C266" s="39" t="s">
        <v>356</v>
      </c>
      <c r="D266" s="32" t="s">
        <v>21</v>
      </c>
      <c r="E266" s="33" t="s">
        <v>152</v>
      </c>
      <c r="F266" s="34">
        <v>44774</v>
      </c>
      <c r="G266" s="34">
        <v>44958</v>
      </c>
      <c r="H266" s="35">
        <v>72500</v>
      </c>
      <c r="I266" s="35">
        <v>5838.93</v>
      </c>
      <c r="J266" s="35">
        <v>0</v>
      </c>
      <c r="K266" s="35">
        <v>2080.75</v>
      </c>
      <c r="L266" s="35">
        <v>5147.5</v>
      </c>
      <c r="M266" s="41">
        <v>748.08</v>
      </c>
      <c r="N266" s="35">
        <v>2204</v>
      </c>
      <c r="O266" s="35">
        <v>5140.25</v>
      </c>
      <c r="P266" s="35">
        <f>K266+L266+M266+N266+O266</f>
        <v>15320.58</v>
      </c>
      <c r="Q266" s="35">
        <v>0</v>
      </c>
      <c r="R266" s="35">
        <f>I266+K266+N266+Q266</f>
        <v>10123.68</v>
      </c>
      <c r="S266" s="35">
        <f>L266+M266+O266</f>
        <v>11035.83</v>
      </c>
      <c r="T266" s="35">
        <f>H266-R266</f>
        <v>62376.32</v>
      </c>
    </row>
    <row r="267" spans="1:20" s="36" customFormat="1" ht="24.95" customHeight="1" x14ac:dyDescent="0.25">
      <c r="A267" s="11">
        <v>218</v>
      </c>
      <c r="B267" s="31" t="s">
        <v>378</v>
      </c>
      <c r="C267" s="39" t="s">
        <v>356</v>
      </c>
      <c r="D267" s="32" t="s">
        <v>21</v>
      </c>
      <c r="E267" s="33" t="s">
        <v>152</v>
      </c>
      <c r="F267" s="34">
        <v>44774</v>
      </c>
      <c r="G267" s="34">
        <v>44958</v>
      </c>
      <c r="H267" s="35">
        <v>55000</v>
      </c>
      <c r="I267" s="35">
        <v>2559.6799999999998</v>
      </c>
      <c r="J267" s="35">
        <v>0</v>
      </c>
      <c r="K267" s="35">
        <f>H267*2.87%</f>
        <v>1578.5</v>
      </c>
      <c r="L267" s="35">
        <f>H267*7.1%</f>
        <v>3905</v>
      </c>
      <c r="M267" s="60">
        <f t="shared" ref="M267:M268" si="366">H267*1.15%</f>
        <v>632.5</v>
      </c>
      <c r="N267" s="35">
        <f>H267*3.04%</f>
        <v>1672</v>
      </c>
      <c r="O267" s="35">
        <f>H267*7.09%</f>
        <v>3899.5</v>
      </c>
      <c r="P267" s="35">
        <f t="shared" ref="P267:P268" si="367">K267+L267+M267+N267+O267</f>
        <v>11687.5</v>
      </c>
      <c r="Q267" s="35">
        <f t="shared" ref="Q267:Q268" si="368">J267</f>
        <v>0</v>
      </c>
      <c r="R267" s="35">
        <f t="shared" ref="R267:R268" si="369">I267+K267+N267+Q267</f>
        <v>5810.18</v>
      </c>
      <c r="S267" s="35">
        <f t="shared" ref="S267:S268" si="370">L267+M267+O267</f>
        <v>8437</v>
      </c>
      <c r="T267" s="35">
        <f t="shared" ref="T267:T268" si="371">H267-R267</f>
        <v>49189.82</v>
      </c>
    </row>
    <row r="268" spans="1:20" s="36" customFormat="1" ht="24.95" customHeight="1" x14ac:dyDescent="0.25">
      <c r="A268" s="32">
        <v>219</v>
      </c>
      <c r="B268" s="31" t="s">
        <v>390</v>
      </c>
      <c r="C268" s="10" t="s">
        <v>444</v>
      </c>
      <c r="D268" s="32" t="s">
        <v>21</v>
      </c>
      <c r="E268" s="33" t="s">
        <v>152</v>
      </c>
      <c r="F268" s="34">
        <v>44774</v>
      </c>
      <c r="G268" s="34">
        <v>44958</v>
      </c>
      <c r="H268" s="35">
        <v>60000</v>
      </c>
      <c r="I268" s="35">
        <v>3486.68</v>
      </c>
      <c r="J268" s="35">
        <v>0</v>
      </c>
      <c r="K268" s="35">
        <v>1722</v>
      </c>
      <c r="L268" s="35">
        <v>4260</v>
      </c>
      <c r="M268" s="60">
        <f t="shared" si="366"/>
        <v>690</v>
      </c>
      <c r="N268" s="35">
        <v>1824</v>
      </c>
      <c r="O268" s="35">
        <f t="shared" ref="O268" si="372">H268*7.09%</f>
        <v>4254</v>
      </c>
      <c r="P268" s="35">
        <f t="shared" si="367"/>
        <v>12750</v>
      </c>
      <c r="Q268" s="35">
        <f t="shared" si="368"/>
        <v>0</v>
      </c>
      <c r="R268" s="35">
        <f t="shared" si="369"/>
        <v>7032.68</v>
      </c>
      <c r="S268" s="35">
        <f t="shared" si="370"/>
        <v>9204</v>
      </c>
      <c r="T268" s="35">
        <f t="shared" si="371"/>
        <v>52967.32</v>
      </c>
    </row>
    <row r="269" spans="1:20" s="18" customFormat="1" ht="24.95" customHeight="1" x14ac:dyDescent="0.25">
      <c r="A269" s="11">
        <v>220</v>
      </c>
      <c r="B269" s="14" t="s">
        <v>50</v>
      </c>
      <c r="C269" s="10" t="s">
        <v>45</v>
      </c>
      <c r="D269" s="11" t="s">
        <v>21</v>
      </c>
      <c r="E269" s="20" t="s">
        <v>151</v>
      </c>
      <c r="F269" s="15">
        <v>44835</v>
      </c>
      <c r="G269" s="15">
        <v>45017</v>
      </c>
      <c r="H269" s="16">
        <v>43000</v>
      </c>
      <c r="I269" s="16">
        <v>866.06</v>
      </c>
      <c r="J269" s="16">
        <v>0</v>
      </c>
      <c r="K269" s="16">
        <v>1234.0999999999999</v>
      </c>
      <c r="L269" s="16">
        <v>3053</v>
      </c>
      <c r="M269" s="52">
        <f t="shared" si="364"/>
        <v>494.5</v>
      </c>
      <c r="N269" s="16">
        <v>1307.2</v>
      </c>
      <c r="O269" s="16">
        <f t="shared" si="365"/>
        <v>3048.7</v>
      </c>
      <c r="P269" s="16">
        <f t="shared" si="359"/>
        <v>9137.5</v>
      </c>
      <c r="Q269" s="16">
        <v>15046</v>
      </c>
      <c r="R269" s="16">
        <f t="shared" si="360"/>
        <v>18453.36</v>
      </c>
      <c r="S269" s="16">
        <f t="shared" si="361"/>
        <v>6596.2</v>
      </c>
      <c r="T269" s="16">
        <f t="shared" si="362"/>
        <v>24546.639999999999</v>
      </c>
    </row>
    <row r="270" spans="1:20" s="18" customFormat="1" ht="24.95" customHeight="1" x14ac:dyDescent="0.3">
      <c r="A270" s="62" t="s">
        <v>386</v>
      </c>
      <c r="B270" s="12"/>
      <c r="C270" s="12"/>
      <c r="D270" s="12"/>
      <c r="E270" s="12"/>
      <c r="F270" s="25"/>
      <c r="G270" s="25"/>
      <c r="H270" s="12"/>
      <c r="I270" s="12"/>
      <c r="J270" s="12"/>
      <c r="K270" s="12"/>
      <c r="L270" s="12"/>
      <c r="M270" s="47"/>
      <c r="N270" s="12"/>
      <c r="O270" s="12"/>
      <c r="P270" s="12"/>
      <c r="Q270" s="12"/>
      <c r="R270" s="12"/>
      <c r="S270" s="12"/>
      <c r="T270" s="12"/>
    </row>
    <row r="271" spans="1:20" s="18" customFormat="1" ht="24.95" customHeight="1" x14ac:dyDescent="0.25">
      <c r="A271" s="11">
        <v>221</v>
      </c>
      <c r="B271" s="31" t="s">
        <v>337</v>
      </c>
      <c r="C271" s="39" t="s">
        <v>338</v>
      </c>
      <c r="D271" s="32" t="s">
        <v>21</v>
      </c>
      <c r="E271" s="32" t="s">
        <v>152</v>
      </c>
      <c r="F271" s="34">
        <v>44866</v>
      </c>
      <c r="G271" s="34">
        <v>45047</v>
      </c>
      <c r="H271" s="35">
        <v>90000</v>
      </c>
      <c r="I271" s="35">
        <v>9753.1200000000008</v>
      </c>
      <c r="J271" s="35">
        <v>0</v>
      </c>
      <c r="K271" s="35">
        <v>2583</v>
      </c>
      <c r="L271" s="35">
        <v>6390</v>
      </c>
      <c r="M271" s="35">
        <v>748.08</v>
      </c>
      <c r="N271" s="35">
        <v>2736</v>
      </c>
      <c r="O271" s="35">
        <v>6381</v>
      </c>
      <c r="P271" s="35">
        <f>K271+L271+M271+N271+O271</f>
        <v>18838.080000000002</v>
      </c>
      <c r="Q271" s="35">
        <f>J271</f>
        <v>0</v>
      </c>
      <c r="R271" s="35">
        <f>I271+K271+N271+Q271</f>
        <v>15072.12</v>
      </c>
      <c r="S271" s="35">
        <f>L271+M271+O271</f>
        <v>13519.08</v>
      </c>
      <c r="T271" s="35">
        <f>H271-R271</f>
        <v>74927.88</v>
      </c>
    </row>
    <row r="272" spans="1:20" s="13" customFormat="1" ht="24.95" customHeight="1" x14ac:dyDescent="0.3">
      <c r="A272" s="26" t="s">
        <v>397</v>
      </c>
      <c r="B272" s="12"/>
      <c r="C272" s="12"/>
      <c r="D272" s="12"/>
      <c r="E272" s="12"/>
      <c r="F272" s="25"/>
      <c r="G272" s="25"/>
      <c r="H272" s="12"/>
      <c r="I272" s="12"/>
      <c r="J272" s="12"/>
      <c r="K272" s="12"/>
      <c r="L272" s="12"/>
      <c r="M272" s="47"/>
      <c r="N272" s="12"/>
      <c r="O272" s="12"/>
      <c r="P272" s="12"/>
      <c r="Q272" s="12"/>
      <c r="R272" s="12"/>
      <c r="S272" s="12"/>
      <c r="T272" s="12"/>
    </row>
    <row r="273" spans="1:20" s="36" customFormat="1" ht="24.95" customHeight="1" x14ac:dyDescent="0.25">
      <c r="A273" s="32">
        <v>222</v>
      </c>
      <c r="B273" s="31" t="s">
        <v>147</v>
      </c>
      <c r="C273" s="39" t="s">
        <v>445</v>
      </c>
      <c r="D273" s="32" t="s">
        <v>21</v>
      </c>
      <c r="E273" s="33" t="s">
        <v>151</v>
      </c>
      <c r="F273" s="34">
        <v>44835</v>
      </c>
      <c r="G273" s="34">
        <v>45017</v>
      </c>
      <c r="H273" s="35">
        <v>60000</v>
      </c>
      <c r="I273" s="35">
        <v>3486.68</v>
      </c>
      <c r="J273" s="35">
        <v>0</v>
      </c>
      <c r="K273" s="35">
        <v>1722</v>
      </c>
      <c r="L273" s="35">
        <v>4260</v>
      </c>
      <c r="M273" s="52">
        <f t="shared" ref="M273:M300" si="373">H273*1.15%</f>
        <v>690</v>
      </c>
      <c r="N273" s="35">
        <v>1824</v>
      </c>
      <c r="O273" s="16">
        <f t="shared" ref="O273:O300" si="374">H273*7.09%</f>
        <v>4254</v>
      </c>
      <c r="P273" s="35">
        <f t="shared" ref="P273:P300" si="375">K273+L273+M273+N273+O273</f>
        <v>12750</v>
      </c>
      <c r="Q273" s="35">
        <f>J273</f>
        <v>0</v>
      </c>
      <c r="R273" s="35">
        <f t="shared" ref="R273:R300" si="376">I273+K273+N273+Q273</f>
        <v>7032.68</v>
      </c>
      <c r="S273" s="35">
        <f t="shared" ref="S273:S300" si="377">L273+M273+O273</f>
        <v>9204</v>
      </c>
      <c r="T273" s="35">
        <f t="shared" ref="T273:T300" si="378">H273-R273</f>
        <v>52967.32</v>
      </c>
    </row>
    <row r="274" spans="1:20" s="36" customFormat="1" ht="24.95" customHeight="1" x14ac:dyDescent="0.25">
      <c r="A274" s="32">
        <v>223</v>
      </c>
      <c r="B274" s="31" t="s">
        <v>167</v>
      </c>
      <c r="C274" s="39" t="s">
        <v>446</v>
      </c>
      <c r="D274" s="32" t="s">
        <v>21</v>
      </c>
      <c r="E274" s="33" t="s">
        <v>152</v>
      </c>
      <c r="F274" s="34">
        <v>44562</v>
      </c>
      <c r="G274" s="34">
        <v>44927</v>
      </c>
      <c r="H274" s="35">
        <v>60000</v>
      </c>
      <c r="I274" s="35">
        <v>3486.68</v>
      </c>
      <c r="J274" s="35">
        <v>0</v>
      </c>
      <c r="K274" s="35">
        <v>1722</v>
      </c>
      <c r="L274" s="35">
        <v>4260</v>
      </c>
      <c r="M274" s="52">
        <f t="shared" si="373"/>
        <v>690</v>
      </c>
      <c r="N274" s="35">
        <v>1824</v>
      </c>
      <c r="O274" s="16">
        <f t="shared" si="374"/>
        <v>4254</v>
      </c>
      <c r="P274" s="35">
        <f t="shared" si="375"/>
        <v>12750</v>
      </c>
      <c r="Q274" s="35">
        <f>J274</f>
        <v>0</v>
      </c>
      <c r="R274" s="35">
        <f t="shared" si="376"/>
        <v>7032.68</v>
      </c>
      <c r="S274" s="35">
        <f t="shared" si="377"/>
        <v>9204</v>
      </c>
      <c r="T274" s="35">
        <f t="shared" si="378"/>
        <v>52967.32</v>
      </c>
    </row>
    <row r="275" spans="1:20" s="36" customFormat="1" ht="24.95" customHeight="1" x14ac:dyDescent="0.25">
      <c r="A275" s="32">
        <v>224</v>
      </c>
      <c r="B275" s="31" t="s">
        <v>156</v>
      </c>
      <c r="C275" s="39" t="s">
        <v>446</v>
      </c>
      <c r="D275" s="32" t="s">
        <v>21</v>
      </c>
      <c r="E275" s="32" t="s">
        <v>151</v>
      </c>
      <c r="F275" s="15">
        <v>44835</v>
      </c>
      <c r="G275" s="15">
        <v>45017</v>
      </c>
      <c r="H275" s="35">
        <v>55000</v>
      </c>
      <c r="I275" s="35">
        <v>2559.6799999999998</v>
      </c>
      <c r="J275" s="35">
        <v>0</v>
      </c>
      <c r="K275" s="35">
        <v>1578.5</v>
      </c>
      <c r="L275" s="35">
        <v>3905</v>
      </c>
      <c r="M275" s="52">
        <f t="shared" si="373"/>
        <v>632.5</v>
      </c>
      <c r="N275" s="35">
        <v>1672</v>
      </c>
      <c r="O275" s="16">
        <f t="shared" si="374"/>
        <v>3899.5</v>
      </c>
      <c r="P275" s="35">
        <f t="shared" si="375"/>
        <v>11687.5</v>
      </c>
      <c r="Q275" s="35">
        <v>13796</v>
      </c>
      <c r="R275" s="35">
        <f t="shared" si="376"/>
        <v>19606.18</v>
      </c>
      <c r="S275" s="35">
        <f t="shared" si="377"/>
        <v>8437</v>
      </c>
      <c r="T275" s="35">
        <f t="shared" si="378"/>
        <v>35393.82</v>
      </c>
    </row>
    <row r="276" spans="1:20" s="36" customFormat="1" ht="24.95" customHeight="1" x14ac:dyDescent="0.25">
      <c r="A276" s="32">
        <v>225</v>
      </c>
      <c r="B276" s="31" t="s">
        <v>164</v>
      </c>
      <c r="C276" s="39" t="s">
        <v>446</v>
      </c>
      <c r="D276" s="32" t="s">
        <v>21</v>
      </c>
      <c r="E276" s="32" t="s">
        <v>152</v>
      </c>
      <c r="F276" s="15">
        <v>44835</v>
      </c>
      <c r="G276" s="15">
        <v>45017</v>
      </c>
      <c r="H276" s="35">
        <v>55000</v>
      </c>
      <c r="I276" s="35">
        <v>2559.6799999999998</v>
      </c>
      <c r="J276" s="35">
        <v>0</v>
      </c>
      <c r="K276" s="35">
        <v>1578.5</v>
      </c>
      <c r="L276" s="35">
        <v>3905</v>
      </c>
      <c r="M276" s="52">
        <f t="shared" si="373"/>
        <v>632.5</v>
      </c>
      <c r="N276" s="35">
        <v>1672</v>
      </c>
      <c r="O276" s="16">
        <f t="shared" si="374"/>
        <v>3899.5</v>
      </c>
      <c r="P276" s="35">
        <f t="shared" si="375"/>
        <v>11687.5</v>
      </c>
      <c r="Q276" s="35">
        <v>15796</v>
      </c>
      <c r="R276" s="35">
        <f t="shared" si="376"/>
        <v>21606.18</v>
      </c>
      <c r="S276" s="35">
        <f t="shared" si="377"/>
        <v>8437</v>
      </c>
      <c r="T276" s="35">
        <f t="shared" si="378"/>
        <v>33393.82</v>
      </c>
    </row>
    <row r="277" spans="1:20" s="36" customFormat="1" ht="24.95" customHeight="1" x14ac:dyDescent="0.25">
      <c r="A277" s="32">
        <v>226</v>
      </c>
      <c r="B277" s="31" t="s">
        <v>162</v>
      </c>
      <c r="C277" s="39" t="s">
        <v>446</v>
      </c>
      <c r="D277" s="32" t="s">
        <v>21</v>
      </c>
      <c r="E277" s="33" t="s">
        <v>152</v>
      </c>
      <c r="F277" s="15">
        <v>44835</v>
      </c>
      <c r="G277" s="15">
        <v>45017</v>
      </c>
      <c r="H277" s="35">
        <v>55000</v>
      </c>
      <c r="I277" s="35">
        <v>2559.6799999999998</v>
      </c>
      <c r="J277" s="35">
        <v>0</v>
      </c>
      <c r="K277" s="35">
        <v>1578.5</v>
      </c>
      <c r="L277" s="35">
        <v>3905</v>
      </c>
      <c r="M277" s="52">
        <f t="shared" si="373"/>
        <v>632.5</v>
      </c>
      <c r="N277" s="35">
        <v>1672</v>
      </c>
      <c r="O277" s="16">
        <f t="shared" si="374"/>
        <v>3899.5</v>
      </c>
      <c r="P277" s="35">
        <f t="shared" si="375"/>
        <v>11687.5</v>
      </c>
      <c r="Q277" s="35">
        <v>10046</v>
      </c>
      <c r="R277" s="35">
        <f t="shared" si="376"/>
        <v>15856.18</v>
      </c>
      <c r="S277" s="35">
        <f t="shared" si="377"/>
        <v>8437</v>
      </c>
      <c r="T277" s="35">
        <f t="shared" si="378"/>
        <v>39143.82</v>
      </c>
    </row>
    <row r="278" spans="1:20" s="36" customFormat="1" ht="24.95" customHeight="1" x14ac:dyDescent="0.25">
      <c r="A278" s="32">
        <v>227</v>
      </c>
      <c r="B278" s="31" t="s">
        <v>157</v>
      </c>
      <c r="C278" s="39" t="s">
        <v>446</v>
      </c>
      <c r="D278" s="32" t="s">
        <v>21</v>
      </c>
      <c r="E278" s="33" t="s">
        <v>152</v>
      </c>
      <c r="F278" s="34">
        <v>44866</v>
      </c>
      <c r="G278" s="34">
        <v>45047</v>
      </c>
      <c r="H278" s="35">
        <v>55000</v>
      </c>
      <c r="I278" s="35">
        <v>2105.94</v>
      </c>
      <c r="J278" s="35">
        <v>0</v>
      </c>
      <c r="K278" s="35">
        <v>1578.5</v>
      </c>
      <c r="L278" s="35">
        <v>3905</v>
      </c>
      <c r="M278" s="52">
        <f t="shared" si="373"/>
        <v>632.5</v>
      </c>
      <c r="N278" s="35">
        <v>1672</v>
      </c>
      <c r="O278" s="16">
        <f t="shared" si="374"/>
        <v>3899.5</v>
      </c>
      <c r="P278" s="35">
        <f t="shared" si="375"/>
        <v>11687.5</v>
      </c>
      <c r="Q278" s="35">
        <v>13070.9</v>
      </c>
      <c r="R278" s="35">
        <f t="shared" si="376"/>
        <v>18427.34</v>
      </c>
      <c r="S278" s="35">
        <f t="shared" si="377"/>
        <v>8437</v>
      </c>
      <c r="T278" s="35">
        <f t="shared" si="378"/>
        <v>36572.660000000003</v>
      </c>
    </row>
    <row r="279" spans="1:20" s="36" customFormat="1" ht="24.95" customHeight="1" x14ac:dyDescent="0.25">
      <c r="A279" s="32">
        <v>228</v>
      </c>
      <c r="B279" s="31" t="s">
        <v>160</v>
      </c>
      <c r="C279" s="39" t="s">
        <v>446</v>
      </c>
      <c r="D279" s="32" t="s">
        <v>21</v>
      </c>
      <c r="E279" s="33" t="s">
        <v>151</v>
      </c>
      <c r="F279" s="15">
        <v>44835</v>
      </c>
      <c r="G279" s="15">
        <v>45017</v>
      </c>
      <c r="H279" s="35">
        <v>55000</v>
      </c>
      <c r="I279" s="35">
        <v>2559.6799999999998</v>
      </c>
      <c r="J279" s="35">
        <v>0</v>
      </c>
      <c r="K279" s="35">
        <v>1578.5</v>
      </c>
      <c r="L279" s="35">
        <v>3905</v>
      </c>
      <c r="M279" s="52">
        <f t="shared" si="373"/>
        <v>632.5</v>
      </c>
      <c r="N279" s="35">
        <v>1672</v>
      </c>
      <c r="O279" s="16">
        <f t="shared" si="374"/>
        <v>3899.5</v>
      </c>
      <c r="P279" s="35">
        <f t="shared" si="375"/>
        <v>11687.5</v>
      </c>
      <c r="Q279" s="35">
        <v>6046</v>
      </c>
      <c r="R279" s="35">
        <f t="shared" si="376"/>
        <v>11856.18</v>
      </c>
      <c r="S279" s="35">
        <f t="shared" si="377"/>
        <v>8437</v>
      </c>
      <c r="T279" s="35">
        <f t="shared" si="378"/>
        <v>43143.82</v>
      </c>
    </row>
    <row r="280" spans="1:20" s="36" customFormat="1" ht="24.95" customHeight="1" x14ac:dyDescent="0.25">
      <c r="A280" s="32">
        <v>229</v>
      </c>
      <c r="B280" s="31" t="s">
        <v>155</v>
      </c>
      <c r="C280" s="39" t="s">
        <v>446</v>
      </c>
      <c r="D280" s="32" t="s">
        <v>21</v>
      </c>
      <c r="E280" s="33" t="s">
        <v>152</v>
      </c>
      <c r="F280" s="15">
        <v>44835</v>
      </c>
      <c r="G280" s="15">
        <v>45017</v>
      </c>
      <c r="H280" s="35">
        <v>55000</v>
      </c>
      <c r="I280" s="35">
        <v>2559.6799999999998</v>
      </c>
      <c r="J280" s="35">
        <v>0</v>
      </c>
      <c r="K280" s="35">
        <v>1578.5</v>
      </c>
      <c r="L280" s="35">
        <v>3905</v>
      </c>
      <c r="M280" s="52">
        <f t="shared" si="373"/>
        <v>632.5</v>
      </c>
      <c r="N280" s="35">
        <v>1672</v>
      </c>
      <c r="O280" s="16">
        <f t="shared" si="374"/>
        <v>3899.5</v>
      </c>
      <c r="P280" s="35">
        <f t="shared" si="375"/>
        <v>11687.5</v>
      </c>
      <c r="Q280" s="35">
        <v>10046</v>
      </c>
      <c r="R280" s="35">
        <f t="shared" si="376"/>
        <v>15856.18</v>
      </c>
      <c r="S280" s="35">
        <f t="shared" si="377"/>
        <v>8437</v>
      </c>
      <c r="T280" s="35">
        <f t="shared" si="378"/>
        <v>39143.82</v>
      </c>
    </row>
    <row r="281" spans="1:20" s="36" customFormat="1" ht="24.95" customHeight="1" x14ac:dyDescent="0.25">
      <c r="A281" s="32">
        <v>230</v>
      </c>
      <c r="B281" s="31" t="s">
        <v>171</v>
      </c>
      <c r="C281" s="39" t="s">
        <v>445</v>
      </c>
      <c r="D281" s="32" t="s">
        <v>21</v>
      </c>
      <c r="E281" s="32" t="s">
        <v>151</v>
      </c>
      <c r="F281" s="34">
        <v>44743</v>
      </c>
      <c r="G281" s="34">
        <v>44927</v>
      </c>
      <c r="H281" s="35">
        <v>45000</v>
      </c>
      <c r="I281" s="35">
        <v>1148.33</v>
      </c>
      <c r="J281" s="35">
        <v>0</v>
      </c>
      <c r="K281" s="35">
        <v>1291.5</v>
      </c>
      <c r="L281" s="35">
        <v>3195</v>
      </c>
      <c r="M281" s="52">
        <f t="shared" si="373"/>
        <v>517.5</v>
      </c>
      <c r="N281" s="35">
        <v>1368</v>
      </c>
      <c r="O281" s="16">
        <f t="shared" si="374"/>
        <v>3190.5</v>
      </c>
      <c r="P281" s="35">
        <f t="shared" si="375"/>
        <v>9562.5</v>
      </c>
      <c r="Q281" s="35">
        <v>7046</v>
      </c>
      <c r="R281" s="35">
        <f t="shared" si="376"/>
        <v>10853.83</v>
      </c>
      <c r="S281" s="35">
        <f t="shared" si="377"/>
        <v>6903</v>
      </c>
      <c r="T281" s="35">
        <f t="shared" si="378"/>
        <v>34146.17</v>
      </c>
    </row>
    <row r="282" spans="1:20" s="36" customFormat="1" ht="24.95" customHeight="1" x14ac:dyDescent="0.25">
      <c r="A282" s="32">
        <v>231</v>
      </c>
      <c r="B282" s="31" t="s">
        <v>146</v>
      </c>
      <c r="C282" s="39" t="s">
        <v>445</v>
      </c>
      <c r="D282" s="32" t="s">
        <v>21</v>
      </c>
      <c r="E282" s="33" t="s">
        <v>151</v>
      </c>
      <c r="F282" s="34">
        <v>44835</v>
      </c>
      <c r="G282" s="34">
        <v>45017</v>
      </c>
      <c r="H282" s="35">
        <v>45500</v>
      </c>
      <c r="I282" s="35">
        <v>765.16</v>
      </c>
      <c r="J282" s="35">
        <v>0</v>
      </c>
      <c r="K282" s="35">
        <v>1305.8499999999999</v>
      </c>
      <c r="L282" s="35">
        <v>3230.5</v>
      </c>
      <c r="M282" s="52">
        <f t="shared" si="373"/>
        <v>523.25</v>
      </c>
      <c r="N282" s="35">
        <v>1383.2</v>
      </c>
      <c r="O282" s="16">
        <f t="shared" si="374"/>
        <v>3225.95</v>
      </c>
      <c r="P282" s="35">
        <f t="shared" si="375"/>
        <v>9668.75</v>
      </c>
      <c r="Q282" s="35">
        <v>13070.9</v>
      </c>
      <c r="R282" s="35">
        <f t="shared" si="376"/>
        <v>16525.11</v>
      </c>
      <c r="S282" s="35">
        <f t="shared" si="377"/>
        <v>6979.7</v>
      </c>
      <c r="T282" s="35">
        <f t="shared" si="378"/>
        <v>28974.89</v>
      </c>
    </row>
    <row r="283" spans="1:20" s="36" customFormat="1" ht="24.95" customHeight="1" x14ac:dyDescent="0.25">
      <c r="A283" s="32">
        <v>232</v>
      </c>
      <c r="B283" s="31" t="s">
        <v>145</v>
      </c>
      <c r="C283" s="39" t="s">
        <v>445</v>
      </c>
      <c r="D283" s="32" t="s">
        <v>21</v>
      </c>
      <c r="E283" s="33" t="s">
        <v>152</v>
      </c>
      <c r="F283" s="34">
        <v>44835</v>
      </c>
      <c r="G283" s="34">
        <v>45017</v>
      </c>
      <c r="H283" s="35">
        <v>45500</v>
      </c>
      <c r="I283" s="35">
        <v>1218.8900000000001</v>
      </c>
      <c r="J283" s="35">
        <v>0</v>
      </c>
      <c r="K283" s="35">
        <v>1305.8499999999999</v>
      </c>
      <c r="L283" s="35">
        <v>3230.5</v>
      </c>
      <c r="M283" s="52">
        <f t="shared" si="373"/>
        <v>523.25</v>
      </c>
      <c r="N283" s="35">
        <v>1383.2</v>
      </c>
      <c r="O283" s="16">
        <f t="shared" si="374"/>
        <v>3225.95</v>
      </c>
      <c r="P283" s="35">
        <f t="shared" si="375"/>
        <v>9668.75</v>
      </c>
      <c r="Q283" s="35">
        <v>15046</v>
      </c>
      <c r="R283" s="35">
        <f t="shared" si="376"/>
        <v>18953.939999999999</v>
      </c>
      <c r="S283" s="35">
        <f t="shared" si="377"/>
        <v>6979.7</v>
      </c>
      <c r="T283" s="35">
        <f t="shared" si="378"/>
        <v>26546.06</v>
      </c>
    </row>
    <row r="284" spans="1:20" s="36" customFormat="1" ht="24.95" customHeight="1" x14ac:dyDescent="0.25">
      <c r="A284" s="32">
        <v>233</v>
      </c>
      <c r="B284" s="31" t="s">
        <v>213</v>
      </c>
      <c r="C284" s="39" t="s">
        <v>446</v>
      </c>
      <c r="D284" s="32" t="s">
        <v>21</v>
      </c>
      <c r="E284" s="33" t="s">
        <v>152</v>
      </c>
      <c r="F284" s="34">
        <v>44564</v>
      </c>
      <c r="G284" s="34">
        <v>44929</v>
      </c>
      <c r="H284" s="35">
        <v>60000</v>
      </c>
      <c r="I284" s="35">
        <v>3486.68</v>
      </c>
      <c r="J284" s="35">
        <v>0</v>
      </c>
      <c r="K284" s="35">
        <f>H284*2.87%</f>
        <v>1722</v>
      </c>
      <c r="L284" s="35">
        <f>H284*7.1%</f>
        <v>4260</v>
      </c>
      <c r="M284" s="52">
        <f t="shared" si="373"/>
        <v>690</v>
      </c>
      <c r="N284" s="35">
        <f>H284*3.04%</f>
        <v>1824</v>
      </c>
      <c r="O284" s="35">
        <f t="shared" si="374"/>
        <v>4254</v>
      </c>
      <c r="P284" s="35">
        <f t="shared" si="375"/>
        <v>12750</v>
      </c>
      <c r="Q284" s="35">
        <f t="shared" ref="Q284:Q300" si="379">J284</f>
        <v>0</v>
      </c>
      <c r="R284" s="35">
        <f t="shared" si="376"/>
        <v>7032.68</v>
      </c>
      <c r="S284" s="35">
        <f t="shared" si="377"/>
        <v>9204</v>
      </c>
      <c r="T284" s="35">
        <f t="shared" si="378"/>
        <v>52967.32</v>
      </c>
    </row>
    <row r="285" spans="1:20" s="36" customFormat="1" ht="24.95" customHeight="1" x14ac:dyDescent="0.25">
      <c r="A285" s="32">
        <v>234</v>
      </c>
      <c r="B285" s="31" t="s">
        <v>316</v>
      </c>
      <c r="C285" s="39" t="s">
        <v>446</v>
      </c>
      <c r="D285" s="32" t="s">
        <v>21</v>
      </c>
      <c r="E285" s="33" t="s">
        <v>151</v>
      </c>
      <c r="F285" s="34">
        <v>44713</v>
      </c>
      <c r="G285" s="34">
        <v>44896</v>
      </c>
      <c r="H285" s="35">
        <v>80000</v>
      </c>
      <c r="I285" s="35">
        <v>7400.87</v>
      </c>
      <c r="J285" s="35">
        <v>0</v>
      </c>
      <c r="K285" s="35">
        <f>H285*2.87%</f>
        <v>2296</v>
      </c>
      <c r="L285" s="35">
        <f>H285*7.1%</f>
        <v>5680</v>
      </c>
      <c r="M285" s="35">
        <v>748.08</v>
      </c>
      <c r="N285" s="35">
        <f>H285*3.04%</f>
        <v>2432</v>
      </c>
      <c r="O285" s="35">
        <f>H285*7.09%</f>
        <v>5672</v>
      </c>
      <c r="P285" s="35">
        <f t="shared" si="375"/>
        <v>16828.080000000002</v>
      </c>
      <c r="Q285" s="35">
        <f t="shared" si="379"/>
        <v>0</v>
      </c>
      <c r="R285" s="35">
        <f t="shared" si="376"/>
        <v>12128.87</v>
      </c>
      <c r="S285" s="35">
        <f t="shared" si="377"/>
        <v>12100.08</v>
      </c>
      <c r="T285" s="35">
        <f t="shared" si="378"/>
        <v>67871.13</v>
      </c>
    </row>
    <row r="286" spans="1:20" s="36" customFormat="1" ht="24.95" customHeight="1" x14ac:dyDescent="0.25">
      <c r="A286" s="32">
        <v>235</v>
      </c>
      <c r="B286" s="31" t="s">
        <v>321</v>
      </c>
      <c r="C286" s="39" t="s">
        <v>446</v>
      </c>
      <c r="D286" s="32" t="s">
        <v>21</v>
      </c>
      <c r="E286" s="33" t="s">
        <v>151</v>
      </c>
      <c r="F286" s="34">
        <v>44866</v>
      </c>
      <c r="G286" s="34">
        <v>45047</v>
      </c>
      <c r="H286" s="35">
        <v>55000</v>
      </c>
      <c r="I286" s="35">
        <v>2559.6799999999998</v>
      </c>
      <c r="J286" s="35">
        <v>0</v>
      </c>
      <c r="K286" s="35">
        <v>1578.5</v>
      </c>
      <c r="L286" s="35">
        <v>3905</v>
      </c>
      <c r="M286" s="60">
        <f t="shared" ref="M286:M287" si="380">H286*1.15%</f>
        <v>632.5</v>
      </c>
      <c r="N286" s="35">
        <v>1672</v>
      </c>
      <c r="O286" s="35">
        <f t="shared" ref="O286:O287" si="381">H286*7.09%</f>
        <v>3899.5</v>
      </c>
      <c r="P286" s="35">
        <f t="shared" si="375"/>
        <v>11687.5</v>
      </c>
      <c r="Q286" s="35">
        <f t="shared" si="379"/>
        <v>0</v>
      </c>
      <c r="R286" s="35">
        <f t="shared" si="376"/>
        <v>5810.18</v>
      </c>
      <c r="S286" s="35">
        <f t="shared" si="377"/>
        <v>8437</v>
      </c>
      <c r="T286" s="35">
        <f t="shared" si="378"/>
        <v>49189.82</v>
      </c>
    </row>
    <row r="287" spans="1:20" s="36" customFormat="1" ht="24.95" customHeight="1" x14ac:dyDescent="0.25">
      <c r="A287" s="32">
        <v>236</v>
      </c>
      <c r="B287" s="31" t="s">
        <v>322</v>
      </c>
      <c r="C287" s="39" t="s">
        <v>150</v>
      </c>
      <c r="D287" s="32" t="s">
        <v>21</v>
      </c>
      <c r="E287" s="33" t="s">
        <v>152</v>
      </c>
      <c r="F287" s="34">
        <v>44866</v>
      </c>
      <c r="G287" s="34">
        <v>45047</v>
      </c>
      <c r="H287" s="35">
        <v>60000</v>
      </c>
      <c r="I287" s="35">
        <v>3486.68</v>
      </c>
      <c r="J287" s="35">
        <v>0</v>
      </c>
      <c r="K287" s="35">
        <f>H287*2.87%</f>
        <v>1722</v>
      </c>
      <c r="L287" s="35">
        <f>H287*7.1%</f>
        <v>4260</v>
      </c>
      <c r="M287" s="60">
        <f t="shared" si="380"/>
        <v>690</v>
      </c>
      <c r="N287" s="35">
        <f>H287*3.04%</f>
        <v>1824</v>
      </c>
      <c r="O287" s="35">
        <f t="shared" si="381"/>
        <v>4254</v>
      </c>
      <c r="P287" s="35">
        <f t="shared" si="375"/>
        <v>12750</v>
      </c>
      <c r="Q287" s="35">
        <f t="shared" si="379"/>
        <v>0</v>
      </c>
      <c r="R287" s="35">
        <f t="shared" si="376"/>
        <v>7032.68</v>
      </c>
      <c r="S287" s="35">
        <f t="shared" si="377"/>
        <v>9204</v>
      </c>
      <c r="T287" s="35">
        <f t="shared" si="378"/>
        <v>52967.32</v>
      </c>
    </row>
    <row r="288" spans="1:20" s="36" customFormat="1" ht="24.95" customHeight="1" x14ac:dyDescent="0.25">
      <c r="A288" s="32">
        <v>237</v>
      </c>
      <c r="B288" s="31" t="s">
        <v>323</v>
      </c>
      <c r="C288" s="39" t="s">
        <v>446</v>
      </c>
      <c r="D288" s="32" t="s">
        <v>21</v>
      </c>
      <c r="E288" s="33" t="s">
        <v>151</v>
      </c>
      <c r="F288" s="34">
        <v>44866</v>
      </c>
      <c r="G288" s="34">
        <v>45047</v>
      </c>
      <c r="H288" s="35">
        <v>55000</v>
      </c>
      <c r="I288" s="35">
        <v>2559.6799999999998</v>
      </c>
      <c r="J288" s="35">
        <v>0</v>
      </c>
      <c r="K288" s="35">
        <v>1578.5</v>
      </c>
      <c r="L288" s="35">
        <v>3905</v>
      </c>
      <c r="M288" s="60">
        <f t="shared" ref="M288" si="382">H288*1.15%</f>
        <v>632.5</v>
      </c>
      <c r="N288" s="35">
        <v>1672</v>
      </c>
      <c r="O288" s="35">
        <f t="shared" ref="O288" si="383">H288*7.09%</f>
        <v>3899.5</v>
      </c>
      <c r="P288" s="35">
        <f t="shared" si="375"/>
        <v>11687.5</v>
      </c>
      <c r="Q288" s="35">
        <f t="shared" si="379"/>
        <v>0</v>
      </c>
      <c r="R288" s="35">
        <f t="shared" si="376"/>
        <v>5810.18</v>
      </c>
      <c r="S288" s="35">
        <f t="shared" si="377"/>
        <v>8437</v>
      </c>
      <c r="T288" s="35">
        <f t="shared" si="378"/>
        <v>49189.82</v>
      </c>
    </row>
    <row r="289" spans="1:20" s="36" customFormat="1" ht="24.95" customHeight="1" x14ac:dyDescent="0.25">
      <c r="A289" s="32">
        <v>238</v>
      </c>
      <c r="B289" s="31" t="s">
        <v>346</v>
      </c>
      <c r="C289" s="39" t="s">
        <v>150</v>
      </c>
      <c r="D289" s="32" t="s">
        <v>21</v>
      </c>
      <c r="E289" s="33" t="s">
        <v>152</v>
      </c>
      <c r="F289" s="34">
        <v>44713</v>
      </c>
      <c r="G289" s="34">
        <v>44896</v>
      </c>
      <c r="H289" s="35">
        <v>90000</v>
      </c>
      <c r="I289" s="35">
        <v>9753.1200000000008</v>
      </c>
      <c r="J289" s="35">
        <v>0</v>
      </c>
      <c r="K289" s="35">
        <v>2583</v>
      </c>
      <c r="L289" s="35">
        <v>6390</v>
      </c>
      <c r="M289" s="41">
        <v>748.08</v>
      </c>
      <c r="N289" s="35">
        <v>2736</v>
      </c>
      <c r="O289" s="35">
        <v>6381</v>
      </c>
      <c r="P289" s="35">
        <f t="shared" si="375"/>
        <v>18838.080000000002</v>
      </c>
      <c r="Q289" s="35">
        <f>J289</f>
        <v>0</v>
      </c>
      <c r="R289" s="35">
        <f t="shared" si="376"/>
        <v>15072.12</v>
      </c>
      <c r="S289" s="35">
        <f t="shared" si="377"/>
        <v>13519.08</v>
      </c>
      <c r="T289" s="35">
        <f t="shared" si="378"/>
        <v>74927.88</v>
      </c>
    </row>
    <row r="290" spans="1:20" s="36" customFormat="1" ht="24.95" customHeight="1" x14ac:dyDescent="0.25">
      <c r="A290" s="32">
        <v>239</v>
      </c>
      <c r="B290" s="31" t="s">
        <v>359</v>
      </c>
      <c r="C290" s="39" t="s">
        <v>446</v>
      </c>
      <c r="D290" s="32" t="s">
        <v>21</v>
      </c>
      <c r="E290" s="33" t="s">
        <v>151</v>
      </c>
      <c r="F290" s="34">
        <v>44743</v>
      </c>
      <c r="G290" s="34">
        <v>44927</v>
      </c>
      <c r="H290" s="35">
        <v>90000</v>
      </c>
      <c r="I290" s="35">
        <v>9753.1200000000008</v>
      </c>
      <c r="J290" s="35">
        <v>0</v>
      </c>
      <c r="K290" s="35">
        <v>2583</v>
      </c>
      <c r="L290" s="35">
        <v>6390</v>
      </c>
      <c r="M290" s="41">
        <v>748.08</v>
      </c>
      <c r="N290" s="35">
        <v>2736</v>
      </c>
      <c r="O290" s="35">
        <v>6381</v>
      </c>
      <c r="P290" s="35">
        <f t="shared" ref="P290:P293" si="384">K290+L290+M290+N290+O290</f>
        <v>18838.080000000002</v>
      </c>
      <c r="Q290" s="35">
        <f>J290</f>
        <v>0</v>
      </c>
      <c r="R290" s="35">
        <f t="shared" ref="R290:R293" si="385">I290+K290+N290+Q290</f>
        <v>15072.12</v>
      </c>
      <c r="S290" s="35">
        <f t="shared" ref="S290:S293" si="386">L290+M290+O290</f>
        <v>13519.08</v>
      </c>
      <c r="T290" s="35">
        <f t="shared" ref="T290:T293" si="387">H290-R290</f>
        <v>74927.88</v>
      </c>
    </row>
    <row r="291" spans="1:20" s="36" customFormat="1" ht="24.95" customHeight="1" x14ac:dyDescent="0.25">
      <c r="A291" s="32">
        <v>240</v>
      </c>
      <c r="B291" s="31" t="s">
        <v>360</v>
      </c>
      <c r="C291" s="39" t="s">
        <v>446</v>
      </c>
      <c r="D291" s="32" t="s">
        <v>21</v>
      </c>
      <c r="E291" s="33" t="s">
        <v>152</v>
      </c>
      <c r="F291" s="34">
        <v>44774</v>
      </c>
      <c r="G291" s="34">
        <v>44958</v>
      </c>
      <c r="H291" s="35">
        <v>75000</v>
      </c>
      <c r="I291" s="35">
        <v>6309.38</v>
      </c>
      <c r="J291" s="35">
        <v>0</v>
      </c>
      <c r="K291" s="35">
        <f>H291*2.87%</f>
        <v>2152.5</v>
      </c>
      <c r="L291" s="35">
        <f>H291*7.1%</f>
        <v>5325</v>
      </c>
      <c r="M291" s="35">
        <v>748.08</v>
      </c>
      <c r="N291" s="35">
        <f>H291*3.04%</f>
        <v>2280</v>
      </c>
      <c r="O291" s="35">
        <f>H291*7.09%</f>
        <v>5317.5</v>
      </c>
      <c r="P291" s="35">
        <f t="shared" si="384"/>
        <v>15823.08</v>
      </c>
      <c r="Q291" s="35">
        <f t="shared" ref="Q291:Q292" si="388">J291</f>
        <v>0</v>
      </c>
      <c r="R291" s="35">
        <f t="shared" si="385"/>
        <v>10741.88</v>
      </c>
      <c r="S291" s="35">
        <f t="shared" si="386"/>
        <v>11390.58</v>
      </c>
      <c r="T291" s="35">
        <f t="shared" si="387"/>
        <v>64258.12</v>
      </c>
    </row>
    <row r="292" spans="1:20" s="36" customFormat="1" ht="24.95" customHeight="1" x14ac:dyDescent="0.25">
      <c r="A292" s="32">
        <v>241</v>
      </c>
      <c r="B292" s="31" t="s">
        <v>377</v>
      </c>
      <c r="C292" s="39" t="s">
        <v>446</v>
      </c>
      <c r="D292" s="32" t="s">
        <v>21</v>
      </c>
      <c r="E292" s="33" t="s">
        <v>152</v>
      </c>
      <c r="F292" s="34">
        <v>44774</v>
      </c>
      <c r="G292" s="34">
        <v>44958</v>
      </c>
      <c r="H292" s="35">
        <v>65000</v>
      </c>
      <c r="I292" s="35">
        <v>4427.58</v>
      </c>
      <c r="J292" s="35">
        <v>0</v>
      </c>
      <c r="K292" s="35">
        <v>1865.5</v>
      </c>
      <c r="L292" s="35">
        <v>4615</v>
      </c>
      <c r="M292" s="35">
        <f t="shared" ref="M292:M293" si="389">H292*1.15%</f>
        <v>747.5</v>
      </c>
      <c r="N292" s="35">
        <v>1976</v>
      </c>
      <c r="O292" s="35">
        <f t="shared" ref="O292:O293" si="390">H292*7.09%</f>
        <v>4608.5</v>
      </c>
      <c r="P292" s="35">
        <f t="shared" si="384"/>
        <v>13812.5</v>
      </c>
      <c r="Q292" s="35">
        <f t="shared" si="388"/>
        <v>0</v>
      </c>
      <c r="R292" s="35">
        <f t="shared" si="385"/>
        <v>8269.08</v>
      </c>
      <c r="S292" s="35">
        <f t="shared" si="386"/>
        <v>9971</v>
      </c>
      <c r="T292" s="35">
        <f t="shared" si="387"/>
        <v>56730.92</v>
      </c>
    </row>
    <row r="293" spans="1:20" s="36" customFormat="1" ht="24.95" customHeight="1" x14ac:dyDescent="0.25">
      <c r="A293" s="32">
        <v>242</v>
      </c>
      <c r="B293" s="31" t="s">
        <v>403</v>
      </c>
      <c r="C293" s="39" t="s">
        <v>447</v>
      </c>
      <c r="D293" s="32" t="s">
        <v>21</v>
      </c>
      <c r="E293" s="33" t="s">
        <v>152</v>
      </c>
      <c r="F293" s="34">
        <v>44824</v>
      </c>
      <c r="G293" s="34">
        <v>45005</v>
      </c>
      <c r="H293" s="35">
        <v>45000</v>
      </c>
      <c r="I293" s="35">
        <v>1148.33</v>
      </c>
      <c r="J293" s="35">
        <v>0</v>
      </c>
      <c r="K293" s="35">
        <v>1291.5</v>
      </c>
      <c r="L293" s="35">
        <v>3195</v>
      </c>
      <c r="M293" s="60">
        <f t="shared" si="389"/>
        <v>517.5</v>
      </c>
      <c r="N293" s="35">
        <v>1368</v>
      </c>
      <c r="O293" s="35">
        <f t="shared" si="390"/>
        <v>3190.5</v>
      </c>
      <c r="P293" s="35">
        <f t="shared" si="384"/>
        <v>9562.5</v>
      </c>
      <c r="Q293" s="35">
        <v>0</v>
      </c>
      <c r="R293" s="35">
        <f t="shared" si="385"/>
        <v>3807.83</v>
      </c>
      <c r="S293" s="35">
        <f t="shared" si="386"/>
        <v>6903</v>
      </c>
      <c r="T293" s="35">
        <f t="shared" si="387"/>
        <v>41192.17</v>
      </c>
    </row>
    <row r="294" spans="1:20" s="36" customFormat="1" ht="24.95" customHeight="1" x14ac:dyDescent="0.25">
      <c r="A294" s="32">
        <v>243</v>
      </c>
      <c r="B294" s="31" t="s">
        <v>411</v>
      </c>
      <c r="C294" s="39" t="s">
        <v>447</v>
      </c>
      <c r="D294" s="32" t="s">
        <v>21</v>
      </c>
      <c r="E294" s="33" t="s">
        <v>152</v>
      </c>
      <c r="F294" s="34">
        <v>44812</v>
      </c>
      <c r="G294" s="34">
        <v>44993</v>
      </c>
      <c r="H294" s="35">
        <v>45000</v>
      </c>
      <c r="I294" s="35">
        <v>1148.33</v>
      </c>
      <c r="J294" s="35">
        <v>0</v>
      </c>
      <c r="K294" s="35">
        <v>1291.5</v>
      </c>
      <c r="L294" s="35">
        <v>3195</v>
      </c>
      <c r="M294" s="60">
        <f t="shared" ref="M294" si="391">H294*1.15%</f>
        <v>517.5</v>
      </c>
      <c r="N294" s="35">
        <v>1368</v>
      </c>
      <c r="O294" s="35">
        <f t="shared" ref="O294" si="392">H294*7.09%</f>
        <v>3190.5</v>
      </c>
      <c r="P294" s="35">
        <f t="shared" ref="P294" si="393">K294+L294+M294+N294+O294</f>
        <v>9562.5</v>
      </c>
      <c r="Q294" s="35">
        <v>0</v>
      </c>
      <c r="R294" s="35">
        <f t="shared" ref="R294" si="394">I294+K294+N294+Q294</f>
        <v>3807.83</v>
      </c>
      <c r="S294" s="35">
        <f t="shared" ref="S294" si="395">L294+M294+O294</f>
        <v>6903</v>
      </c>
      <c r="T294" s="35">
        <f t="shared" ref="T294" si="396">H294-R294</f>
        <v>41192.17</v>
      </c>
    </row>
    <row r="295" spans="1:20" s="36" customFormat="1" ht="24.95" customHeight="1" x14ac:dyDescent="0.25">
      <c r="A295" s="32">
        <v>244</v>
      </c>
      <c r="B295" s="31" t="s">
        <v>412</v>
      </c>
      <c r="C295" s="39" t="s">
        <v>447</v>
      </c>
      <c r="D295" s="32" t="s">
        <v>21</v>
      </c>
      <c r="E295" s="33" t="s">
        <v>152</v>
      </c>
      <c r="F295" s="34">
        <v>44824</v>
      </c>
      <c r="G295" s="34">
        <v>45005</v>
      </c>
      <c r="H295" s="35">
        <v>45000</v>
      </c>
      <c r="I295" s="35">
        <v>1148.33</v>
      </c>
      <c r="J295" s="35">
        <v>0</v>
      </c>
      <c r="K295" s="35">
        <v>1291.5</v>
      </c>
      <c r="L295" s="35">
        <v>3195</v>
      </c>
      <c r="M295" s="60">
        <f t="shared" ref="M295" si="397">H295*1.15%</f>
        <v>517.5</v>
      </c>
      <c r="N295" s="35">
        <v>1368</v>
      </c>
      <c r="O295" s="35">
        <f t="shared" ref="O295" si="398">H295*7.09%</f>
        <v>3190.5</v>
      </c>
      <c r="P295" s="35">
        <f t="shared" ref="P295" si="399">K295+L295+M295+N295+O295</f>
        <v>9562.5</v>
      </c>
      <c r="Q295" s="35">
        <v>0</v>
      </c>
      <c r="R295" s="35">
        <f t="shared" ref="R295" si="400">I295+K295+N295+Q295</f>
        <v>3807.83</v>
      </c>
      <c r="S295" s="35">
        <f t="shared" ref="S295" si="401">L295+M295+O295</f>
        <v>6903</v>
      </c>
      <c r="T295" s="35">
        <f t="shared" ref="T295" si="402">H295-R295</f>
        <v>41192.17</v>
      </c>
    </row>
    <row r="296" spans="1:20" s="36" customFormat="1" ht="24.95" customHeight="1" x14ac:dyDescent="0.25">
      <c r="A296" s="32">
        <v>245</v>
      </c>
      <c r="B296" s="31" t="s">
        <v>425</v>
      </c>
      <c r="C296" s="39" t="s">
        <v>447</v>
      </c>
      <c r="D296" s="32" t="s">
        <v>21</v>
      </c>
      <c r="E296" s="33" t="s">
        <v>151</v>
      </c>
      <c r="F296" s="34">
        <v>44812</v>
      </c>
      <c r="G296" s="34">
        <v>44993</v>
      </c>
      <c r="H296" s="35">
        <v>45000</v>
      </c>
      <c r="I296" s="35">
        <v>1148.33</v>
      </c>
      <c r="J296" s="35">
        <v>0</v>
      </c>
      <c r="K296" s="35">
        <v>1291.5</v>
      </c>
      <c r="L296" s="35">
        <v>3195</v>
      </c>
      <c r="M296" s="60">
        <f t="shared" ref="M296:M297" si="403">H296*1.15%</f>
        <v>517.5</v>
      </c>
      <c r="N296" s="35">
        <v>1368</v>
      </c>
      <c r="O296" s="35">
        <f t="shared" ref="O296:O297" si="404">H296*7.09%</f>
        <v>3190.5</v>
      </c>
      <c r="P296" s="35">
        <f t="shared" ref="P296:P297" si="405">K296+L296+M296+N296+O296</f>
        <v>9562.5</v>
      </c>
      <c r="Q296" s="35">
        <v>0</v>
      </c>
      <c r="R296" s="35">
        <f t="shared" ref="R296:R297" si="406">I296+K296+N296+Q296</f>
        <v>3807.83</v>
      </c>
      <c r="S296" s="35">
        <f t="shared" ref="S296:S297" si="407">L296+M296+O296</f>
        <v>6903</v>
      </c>
      <c r="T296" s="35">
        <f t="shared" ref="T296:T297" si="408">H296-R296</f>
        <v>41192.17</v>
      </c>
    </row>
    <row r="297" spans="1:20" s="36" customFormat="1" ht="24.95" customHeight="1" x14ac:dyDescent="0.25">
      <c r="A297" s="32">
        <v>246</v>
      </c>
      <c r="B297" s="31" t="s">
        <v>426</v>
      </c>
      <c r="C297" s="39" t="s">
        <v>446</v>
      </c>
      <c r="D297" s="32" t="s">
        <v>21</v>
      </c>
      <c r="E297" s="33" t="s">
        <v>152</v>
      </c>
      <c r="F297" s="34">
        <v>44824</v>
      </c>
      <c r="G297" s="34">
        <v>45005</v>
      </c>
      <c r="H297" s="35">
        <v>60000</v>
      </c>
      <c r="I297" s="35">
        <v>3486.68</v>
      </c>
      <c r="J297" s="35">
        <v>0</v>
      </c>
      <c r="K297" s="35">
        <f>H297*2.87%</f>
        <v>1722</v>
      </c>
      <c r="L297" s="35">
        <f>H297*7.1%</f>
        <v>4260</v>
      </c>
      <c r="M297" s="60">
        <f t="shared" si="403"/>
        <v>690</v>
      </c>
      <c r="N297" s="35">
        <f>H297*3.04%</f>
        <v>1824</v>
      </c>
      <c r="O297" s="35">
        <f t="shared" si="404"/>
        <v>4254</v>
      </c>
      <c r="P297" s="35">
        <f t="shared" si="405"/>
        <v>12750</v>
      </c>
      <c r="Q297" s="35">
        <f t="shared" ref="Q297" si="409">J297</f>
        <v>0</v>
      </c>
      <c r="R297" s="35">
        <f t="shared" si="406"/>
        <v>7032.68</v>
      </c>
      <c r="S297" s="35">
        <f t="shared" si="407"/>
        <v>9204</v>
      </c>
      <c r="T297" s="35">
        <f t="shared" si="408"/>
        <v>52967.32</v>
      </c>
    </row>
    <row r="298" spans="1:20" s="36" customFormat="1" ht="24.95" customHeight="1" x14ac:dyDescent="0.25">
      <c r="A298" s="32">
        <v>247</v>
      </c>
      <c r="B298" s="66" t="s">
        <v>460</v>
      </c>
      <c r="C298" s="37" t="s">
        <v>150</v>
      </c>
      <c r="D298" s="32" t="s">
        <v>21</v>
      </c>
      <c r="E298" s="33" t="s">
        <v>151</v>
      </c>
      <c r="F298" s="34">
        <v>44866</v>
      </c>
      <c r="G298" s="34">
        <v>45047</v>
      </c>
      <c r="H298" s="35">
        <v>60000</v>
      </c>
      <c r="I298" s="35">
        <v>3486.68</v>
      </c>
      <c r="J298" s="35">
        <v>0</v>
      </c>
      <c r="K298" s="35">
        <f>H298*2.87%</f>
        <v>1722</v>
      </c>
      <c r="L298" s="35">
        <f>H298*7.1%</f>
        <v>4260</v>
      </c>
      <c r="M298" s="60">
        <f t="shared" ref="M298" si="410">H298*1.15%</f>
        <v>690</v>
      </c>
      <c r="N298" s="35">
        <f>H298*3.04%</f>
        <v>1824</v>
      </c>
      <c r="O298" s="35">
        <f t="shared" ref="O298" si="411">H298*7.09%</f>
        <v>4254</v>
      </c>
      <c r="P298" s="35">
        <f t="shared" ref="P298" si="412">K298+L298+M298+N298+O298</f>
        <v>12750</v>
      </c>
      <c r="Q298" s="35">
        <f t="shared" ref="Q298" si="413">J298</f>
        <v>0</v>
      </c>
      <c r="R298" s="35">
        <f t="shared" ref="R298" si="414">I298+K298+N298+Q298</f>
        <v>7032.68</v>
      </c>
      <c r="S298" s="35">
        <f t="shared" ref="S298" si="415">L298+M298+O298</f>
        <v>9204</v>
      </c>
      <c r="T298" s="35">
        <f t="shared" ref="T298" si="416">H298-R298</f>
        <v>52967.32</v>
      </c>
    </row>
    <row r="299" spans="1:20" s="36" customFormat="1" ht="24.95" customHeight="1" x14ac:dyDescent="0.25">
      <c r="A299" s="32">
        <v>248</v>
      </c>
      <c r="B299" s="66" t="s">
        <v>461</v>
      </c>
      <c r="C299" s="37" t="s">
        <v>150</v>
      </c>
      <c r="D299" s="32" t="s">
        <v>21</v>
      </c>
      <c r="E299" s="33" t="s">
        <v>151</v>
      </c>
      <c r="F299" s="34">
        <v>44866</v>
      </c>
      <c r="G299" s="34">
        <v>45047</v>
      </c>
      <c r="H299" s="35">
        <v>90000</v>
      </c>
      <c r="I299" s="35">
        <v>9753.1200000000008</v>
      </c>
      <c r="J299" s="35">
        <v>0</v>
      </c>
      <c r="K299" s="35">
        <f>H299*2.87%</f>
        <v>2583</v>
      </c>
      <c r="L299" s="35">
        <f>H299*7.1%</f>
        <v>6390</v>
      </c>
      <c r="M299" s="41">
        <v>748.08</v>
      </c>
      <c r="N299" s="35">
        <f>H299*3.04%</f>
        <v>2736</v>
      </c>
      <c r="O299" s="35">
        <f>H299*7.09%</f>
        <v>6381</v>
      </c>
      <c r="P299" s="35">
        <f>K299+L299+M299+N299+O299</f>
        <v>18838.080000000002</v>
      </c>
      <c r="Q299" s="35">
        <f>J299</f>
        <v>0</v>
      </c>
      <c r="R299" s="35">
        <f>I299+K299+N299+Q299</f>
        <v>15072.12</v>
      </c>
      <c r="S299" s="35">
        <f>L299+M299+O299</f>
        <v>13519.08</v>
      </c>
      <c r="T299" s="35">
        <f>H299-R299</f>
        <v>74927.88</v>
      </c>
    </row>
    <row r="300" spans="1:20" s="36" customFormat="1" ht="24.95" customHeight="1" x14ac:dyDescent="0.25">
      <c r="A300" s="32">
        <v>249</v>
      </c>
      <c r="B300" s="31" t="s">
        <v>74</v>
      </c>
      <c r="C300" s="39" t="s">
        <v>447</v>
      </c>
      <c r="D300" s="32" t="s">
        <v>21</v>
      </c>
      <c r="E300" s="33" t="s">
        <v>152</v>
      </c>
      <c r="F300" s="34">
        <v>44835</v>
      </c>
      <c r="G300" s="34">
        <v>45017</v>
      </c>
      <c r="H300" s="35">
        <v>45000</v>
      </c>
      <c r="I300" s="35">
        <v>1148.33</v>
      </c>
      <c r="J300" s="35">
        <v>0</v>
      </c>
      <c r="K300" s="35">
        <v>1291.5</v>
      </c>
      <c r="L300" s="35">
        <v>3195</v>
      </c>
      <c r="M300" s="60">
        <f t="shared" si="373"/>
        <v>517.5</v>
      </c>
      <c r="N300" s="35">
        <v>1368</v>
      </c>
      <c r="O300" s="35">
        <f t="shared" si="374"/>
        <v>3190.5</v>
      </c>
      <c r="P300" s="35">
        <f t="shared" si="375"/>
        <v>9562.5</v>
      </c>
      <c r="Q300" s="35">
        <f t="shared" si="379"/>
        <v>0</v>
      </c>
      <c r="R300" s="35">
        <f t="shared" si="376"/>
        <v>3807.83</v>
      </c>
      <c r="S300" s="35">
        <f t="shared" si="377"/>
        <v>6903</v>
      </c>
      <c r="T300" s="35">
        <f t="shared" si="378"/>
        <v>41192.17</v>
      </c>
    </row>
    <row r="301" spans="1:20" s="13" customFormat="1" ht="24.95" customHeight="1" x14ac:dyDescent="0.3">
      <c r="A301" s="62" t="s">
        <v>387</v>
      </c>
      <c r="B301" s="12"/>
      <c r="C301" s="12"/>
      <c r="D301" s="12"/>
      <c r="E301" s="12"/>
      <c r="F301" s="25"/>
      <c r="G301" s="25"/>
      <c r="H301" s="12"/>
      <c r="I301" s="12"/>
      <c r="J301" s="12"/>
      <c r="K301" s="12"/>
      <c r="L301" s="12"/>
      <c r="M301" s="47"/>
      <c r="N301" s="12"/>
      <c r="O301" s="12"/>
      <c r="P301" s="12"/>
      <c r="Q301" s="12"/>
      <c r="R301" s="12"/>
      <c r="S301" s="12"/>
      <c r="T301" s="12"/>
    </row>
    <row r="302" spans="1:20" s="13" customFormat="1" ht="24.95" customHeight="1" x14ac:dyDescent="0.25">
      <c r="A302" s="11">
        <v>250</v>
      </c>
      <c r="B302" s="31" t="s">
        <v>282</v>
      </c>
      <c r="C302" s="39" t="s">
        <v>28</v>
      </c>
      <c r="D302" s="32" t="s">
        <v>21</v>
      </c>
      <c r="E302" s="33" t="s">
        <v>151</v>
      </c>
      <c r="F302" s="34">
        <v>44797</v>
      </c>
      <c r="G302" s="34">
        <v>44981</v>
      </c>
      <c r="H302" s="35">
        <v>110000</v>
      </c>
      <c r="I302" s="35">
        <v>14457.62</v>
      </c>
      <c r="J302" s="35">
        <v>0</v>
      </c>
      <c r="K302" s="35">
        <v>3157</v>
      </c>
      <c r="L302" s="35">
        <v>7810</v>
      </c>
      <c r="M302" s="17">
        <v>748.08</v>
      </c>
      <c r="N302" s="35">
        <v>3344</v>
      </c>
      <c r="O302" s="35">
        <v>7799</v>
      </c>
      <c r="P302" s="35">
        <f>K302+L302+M302+N302+O302</f>
        <v>22858.080000000002</v>
      </c>
      <c r="Q302" s="35">
        <v>9946</v>
      </c>
      <c r="R302" s="35">
        <f>I302+K302+N302+Q302</f>
        <v>30904.62</v>
      </c>
      <c r="S302" s="35">
        <f>L302+M302+O302</f>
        <v>16357.08</v>
      </c>
      <c r="T302" s="35">
        <f>H302-R302</f>
        <v>79095.38</v>
      </c>
    </row>
    <row r="303" spans="1:20" s="18" customFormat="1" ht="24.95" customHeight="1" x14ac:dyDescent="0.25">
      <c r="A303" s="11">
        <v>251</v>
      </c>
      <c r="B303" s="31" t="s">
        <v>96</v>
      </c>
      <c r="C303" s="39" t="s">
        <v>446</v>
      </c>
      <c r="D303" s="11" t="s">
        <v>21</v>
      </c>
      <c r="E303" s="20" t="s">
        <v>151</v>
      </c>
      <c r="F303" s="15">
        <v>44881</v>
      </c>
      <c r="G303" s="15">
        <v>45062</v>
      </c>
      <c r="H303" s="16">
        <v>90000</v>
      </c>
      <c r="I303" s="35">
        <v>9753.1200000000008</v>
      </c>
      <c r="J303" s="35">
        <v>0</v>
      </c>
      <c r="K303" s="35">
        <f>H303*2.87%</f>
        <v>2583</v>
      </c>
      <c r="L303" s="35">
        <f>H303*7.1%</f>
        <v>6390</v>
      </c>
      <c r="M303" s="17">
        <v>748.08</v>
      </c>
      <c r="N303" s="35">
        <f>H303*3.04%</f>
        <v>2736</v>
      </c>
      <c r="O303" s="35">
        <f>H303*7.09%</f>
        <v>6381</v>
      </c>
      <c r="P303" s="35">
        <f>K303+L303+M303+N303+O303</f>
        <v>18838.080000000002</v>
      </c>
      <c r="Q303" s="35">
        <f>J303</f>
        <v>0</v>
      </c>
      <c r="R303" s="35">
        <f>I303+K303+N303+Q303</f>
        <v>15072.12</v>
      </c>
      <c r="S303" s="35">
        <f>L303+M303+O303</f>
        <v>13519.08</v>
      </c>
      <c r="T303" s="35">
        <f>H303-R303</f>
        <v>74927.88</v>
      </c>
    </row>
    <row r="304" spans="1:20" s="18" customFormat="1" ht="24.95" customHeight="1" x14ac:dyDescent="0.3">
      <c r="A304" s="62" t="s">
        <v>448</v>
      </c>
      <c r="B304" s="12"/>
      <c r="C304" s="12"/>
      <c r="D304" s="12"/>
      <c r="E304" s="12"/>
      <c r="F304" s="25"/>
      <c r="G304" s="25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s="18" customFormat="1" ht="24.95" customHeight="1" x14ac:dyDescent="0.25">
      <c r="A305" s="21">
        <v>252</v>
      </c>
      <c r="B305" s="31" t="s">
        <v>267</v>
      </c>
      <c r="C305" s="39" t="s">
        <v>28</v>
      </c>
      <c r="D305" s="32" t="s">
        <v>21</v>
      </c>
      <c r="E305" s="32" t="s">
        <v>152</v>
      </c>
      <c r="F305" s="34">
        <v>44797</v>
      </c>
      <c r="G305" s="34">
        <v>44981</v>
      </c>
      <c r="H305" s="35">
        <v>110000</v>
      </c>
      <c r="I305" s="35">
        <v>14457.62</v>
      </c>
      <c r="J305" s="35">
        <v>0</v>
      </c>
      <c r="K305" s="35">
        <v>3157</v>
      </c>
      <c r="L305" s="35">
        <v>7810</v>
      </c>
      <c r="M305" s="17">
        <v>748.08</v>
      </c>
      <c r="N305" s="35">
        <v>3344</v>
      </c>
      <c r="O305" s="35">
        <v>7799</v>
      </c>
      <c r="P305" s="35">
        <f>K305+L305+M305+N305+O305</f>
        <v>22858.080000000002</v>
      </c>
      <c r="Q305" s="35">
        <v>11646</v>
      </c>
      <c r="R305" s="35">
        <f>I305+K305+N305+Q305</f>
        <v>32604.62</v>
      </c>
      <c r="S305" s="35">
        <f>L305+M305+O305</f>
        <v>16357.08</v>
      </c>
      <c r="T305" s="35">
        <f>H305-R305</f>
        <v>77395.38</v>
      </c>
    </row>
    <row r="306" spans="1:20" s="36" customFormat="1" ht="24.95" customHeight="1" x14ac:dyDescent="0.25">
      <c r="A306" s="59">
        <v>253</v>
      </c>
      <c r="B306" s="31" t="s">
        <v>421</v>
      </c>
      <c r="C306" s="39" t="s">
        <v>422</v>
      </c>
      <c r="D306" s="32" t="s">
        <v>21</v>
      </c>
      <c r="E306" s="32" t="s">
        <v>152</v>
      </c>
      <c r="F306" s="34">
        <v>44812</v>
      </c>
      <c r="G306" s="34">
        <v>44993</v>
      </c>
      <c r="H306" s="35">
        <v>60000</v>
      </c>
      <c r="I306" s="35">
        <v>3486.68</v>
      </c>
      <c r="J306" s="35">
        <v>0</v>
      </c>
      <c r="K306" s="35">
        <f>H306*2.87%</f>
        <v>1722</v>
      </c>
      <c r="L306" s="35">
        <f>H306*7.1%</f>
        <v>4260</v>
      </c>
      <c r="M306" s="41">
        <f t="shared" ref="M306" si="417">H306*1.15%</f>
        <v>690</v>
      </c>
      <c r="N306" s="35">
        <f>H306*3.04%</f>
        <v>1824</v>
      </c>
      <c r="O306" s="35">
        <f t="shared" ref="O306" si="418">H306*7.09%</f>
        <v>4254</v>
      </c>
      <c r="P306" s="35">
        <f t="shared" ref="P306" si="419">K306+L306+M306+N306+O306</f>
        <v>12750</v>
      </c>
      <c r="Q306" s="35">
        <f t="shared" ref="Q306" si="420">J306</f>
        <v>0</v>
      </c>
      <c r="R306" s="35">
        <f t="shared" ref="R306" si="421">I306+K306+N306+Q306</f>
        <v>7032.68</v>
      </c>
      <c r="S306" s="35">
        <f t="shared" ref="S306" si="422">L306+M306+O306</f>
        <v>9204</v>
      </c>
      <c r="T306" s="35">
        <f t="shared" ref="T306" si="423">H306-R306</f>
        <v>52967.32</v>
      </c>
    </row>
    <row r="307" spans="1:20" s="13" customFormat="1" ht="24.95" customHeight="1" x14ac:dyDescent="0.3">
      <c r="A307" s="26" t="s">
        <v>122</v>
      </c>
      <c r="B307" s="12"/>
      <c r="C307" s="12"/>
      <c r="D307" s="12"/>
      <c r="E307" s="12"/>
      <c r="F307" s="25"/>
      <c r="G307" s="25"/>
      <c r="H307" s="12"/>
      <c r="I307" s="12"/>
      <c r="J307" s="12"/>
      <c r="K307" s="12"/>
      <c r="L307" s="12"/>
      <c r="M307" s="47"/>
      <c r="N307" s="12"/>
      <c r="O307" s="12"/>
      <c r="P307" s="12"/>
      <c r="Q307" s="12"/>
      <c r="R307" s="12"/>
      <c r="S307" s="12"/>
      <c r="T307" s="12"/>
    </row>
    <row r="308" spans="1:20" s="40" customFormat="1" ht="24.95" customHeight="1" x14ac:dyDescent="0.25">
      <c r="A308" s="32">
        <v>254</v>
      </c>
      <c r="B308" s="61" t="s">
        <v>310</v>
      </c>
      <c r="C308" s="48" t="s">
        <v>449</v>
      </c>
      <c r="D308" s="32" t="s">
        <v>21</v>
      </c>
      <c r="E308" s="33" t="s">
        <v>152</v>
      </c>
      <c r="F308" s="34">
        <v>44713</v>
      </c>
      <c r="G308" s="77">
        <v>44896</v>
      </c>
      <c r="H308" s="60">
        <v>165000</v>
      </c>
      <c r="I308" s="60">
        <v>27413.040000000001</v>
      </c>
      <c r="J308" s="60">
        <v>0</v>
      </c>
      <c r="K308" s="60">
        <f t="shared" ref="K308:K314" si="424">H308*2.87%</f>
        <v>4735.5</v>
      </c>
      <c r="L308" s="60">
        <f t="shared" ref="L308:L314" si="425">H308*7.1%</f>
        <v>11715</v>
      </c>
      <c r="M308" s="60">
        <v>748.08</v>
      </c>
      <c r="N308" s="60">
        <v>4943.8</v>
      </c>
      <c r="O308" s="60">
        <v>11530.11</v>
      </c>
      <c r="P308" s="60">
        <f>K308+L308+M308+N308+O308</f>
        <v>33672.49</v>
      </c>
      <c r="Q308" s="60">
        <f>J308</f>
        <v>0</v>
      </c>
      <c r="R308" s="60">
        <f>I308+K308+N308+Q308</f>
        <v>37092.339999999997</v>
      </c>
      <c r="S308" s="60">
        <f>L308+M308+O308</f>
        <v>23993.19</v>
      </c>
      <c r="T308" s="60">
        <f>H308-R308</f>
        <v>127907.66</v>
      </c>
    </row>
    <row r="309" spans="1:20" s="40" customFormat="1" ht="24.95" customHeight="1" x14ac:dyDescent="0.25">
      <c r="A309" s="32">
        <v>255</v>
      </c>
      <c r="B309" s="31" t="s">
        <v>404</v>
      </c>
      <c r="C309" s="48" t="s">
        <v>450</v>
      </c>
      <c r="D309" s="32" t="s">
        <v>21</v>
      </c>
      <c r="E309" s="33" t="s">
        <v>152</v>
      </c>
      <c r="F309" s="34">
        <v>44835</v>
      </c>
      <c r="G309" s="34">
        <v>45017</v>
      </c>
      <c r="H309" s="35">
        <v>85000</v>
      </c>
      <c r="I309" s="35">
        <v>8576.99</v>
      </c>
      <c r="J309" s="35">
        <v>0</v>
      </c>
      <c r="K309" s="35">
        <f t="shared" si="424"/>
        <v>2439.5</v>
      </c>
      <c r="L309" s="35">
        <f t="shared" si="425"/>
        <v>6035</v>
      </c>
      <c r="M309" s="35">
        <v>748.08</v>
      </c>
      <c r="N309" s="35">
        <f t="shared" ref="N309:N314" si="426">H309*3.04%</f>
        <v>2584</v>
      </c>
      <c r="O309" s="35">
        <f>H309*7.09%</f>
        <v>6026.5</v>
      </c>
      <c r="P309" s="35">
        <f>K309+L309+M309+N309+O309</f>
        <v>17833.080000000002</v>
      </c>
      <c r="Q309" s="35">
        <v>0</v>
      </c>
      <c r="R309" s="35">
        <f>I309+K309+N309+Q309</f>
        <v>13600.49</v>
      </c>
      <c r="S309" s="35">
        <f>L309+M309+O309</f>
        <v>12809.58</v>
      </c>
      <c r="T309" s="35">
        <f>H309-R309</f>
        <v>71399.509999999995</v>
      </c>
    </row>
    <row r="310" spans="1:20" s="40" customFormat="1" ht="24.95" customHeight="1" x14ac:dyDescent="0.25">
      <c r="A310" s="32">
        <v>256</v>
      </c>
      <c r="B310" s="31" t="s">
        <v>405</v>
      </c>
      <c r="C310" s="48" t="s">
        <v>451</v>
      </c>
      <c r="D310" s="32" t="s">
        <v>21</v>
      </c>
      <c r="E310" s="33" t="s">
        <v>152</v>
      </c>
      <c r="F310" s="34">
        <v>44835</v>
      </c>
      <c r="G310" s="34">
        <v>45017</v>
      </c>
      <c r="H310" s="35">
        <v>90000</v>
      </c>
      <c r="I310" s="35">
        <v>9753.1200000000008</v>
      </c>
      <c r="J310" s="35">
        <v>0</v>
      </c>
      <c r="K310" s="35">
        <f t="shared" si="424"/>
        <v>2583</v>
      </c>
      <c r="L310" s="35">
        <f t="shared" si="425"/>
        <v>6390</v>
      </c>
      <c r="M310" s="35">
        <v>748.08</v>
      </c>
      <c r="N310" s="35">
        <f t="shared" si="426"/>
        <v>2736</v>
      </c>
      <c r="O310" s="35">
        <f>H310*7.09%</f>
        <v>6381</v>
      </c>
      <c r="P310" s="35">
        <f>K310+L310+M310+N310+O310</f>
        <v>18838.080000000002</v>
      </c>
      <c r="Q310" s="35">
        <f>J310</f>
        <v>0</v>
      </c>
      <c r="R310" s="35">
        <f>I310+K310+N310+Q310</f>
        <v>15072.12</v>
      </c>
      <c r="S310" s="35">
        <f>L310+M310+O310</f>
        <v>13519.08</v>
      </c>
      <c r="T310" s="35">
        <f>H310-R310</f>
        <v>74927.88</v>
      </c>
    </row>
    <row r="311" spans="1:20" s="40" customFormat="1" ht="24.95" customHeight="1" x14ac:dyDescent="0.25">
      <c r="A311" s="32">
        <v>257</v>
      </c>
      <c r="B311" s="31" t="s">
        <v>413</v>
      </c>
      <c r="C311" s="48" t="s">
        <v>451</v>
      </c>
      <c r="D311" s="32" t="s">
        <v>21</v>
      </c>
      <c r="E311" s="33" t="s">
        <v>151</v>
      </c>
      <c r="F311" s="34">
        <v>44835</v>
      </c>
      <c r="G311" s="34">
        <v>45017</v>
      </c>
      <c r="H311" s="35">
        <v>90000</v>
      </c>
      <c r="I311" s="35">
        <v>9753.1200000000008</v>
      </c>
      <c r="J311" s="35">
        <v>0</v>
      </c>
      <c r="K311" s="35">
        <f t="shared" si="424"/>
        <v>2583</v>
      </c>
      <c r="L311" s="35">
        <f t="shared" si="425"/>
        <v>6390</v>
      </c>
      <c r="M311" s="35">
        <v>748.08</v>
      </c>
      <c r="N311" s="35">
        <f t="shared" si="426"/>
        <v>2736</v>
      </c>
      <c r="O311" s="35">
        <f>H311*7.09%</f>
        <v>6381</v>
      </c>
      <c r="P311" s="35">
        <f>K311+L311+M311+N311+O311</f>
        <v>18838.080000000002</v>
      </c>
      <c r="Q311" s="35">
        <f>J311</f>
        <v>0</v>
      </c>
      <c r="R311" s="35">
        <f>I311+K311+N311+Q311</f>
        <v>15072.12</v>
      </c>
      <c r="S311" s="35">
        <f>L311+M311+O311</f>
        <v>13519.08</v>
      </c>
      <c r="T311" s="35">
        <f>H311-R311</f>
        <v>74927.88</v>
      </c>
    </row>
    <row r="312" spans="1:20" s="40" customFormat="1" ht="24.95" customHeight="1" x14ac:dyDescent="0.25">
      <c r="A312" s="32">
        <v>258</v>
      </c>
      <c r="B312" s="31" t="s">
        <v>417</v>
      </c>
      <c r="C312" s="48" t="s">
        <v>452</v>
      </c>
      <c r="D312" s="32" t="s">
        <v>21</v>
      </c>
      <c r="E312" s="33" t="s">
        <v>152</v>
      </c>
      <c r="F312" s="34">
        <v>44835</v>
      </c>
      <c r="G312" s="34">
        <v>45017</v>
      </c>
      <c r="H312" s="35">
        <v>75000</v>
      </c>
      <c r="I312" s="35">
        <v>6309.38</v>
      </c>
      <c r="J312" s="35">
        <v>0</v>
      </c>
      <c r="K312" s="35">
        <f t="shared" si="424"/>
        <v>2152.5</v>
      </c>
      <c r="L312" s="35">
        <f t="shared" si="425"/>
        <v>5325</v>
      </c>
      <c r="M312" s="35">
        <v>748.08</v>
      </c>
      <c r="N312" s="35">
        <f t="shared" si="426"/>
        <v>2280</v>
      </c>
      <c r="O312" s="35">
        <f>H312*7.09%</f>
        <v>5317.5</v>
      </c>
      <c r="P312" s="35">
        <f t="shared" ref="P312" si="427">K312+L312+M312+N312+O312</f>
        <v>15823.08</v>
      </c>
      <c r="Q312" s="35">
        <f t="shared" ref="Q312" si="428">J312</f>
        <v>0</v>
      </c>
      <c r="R312" s="35">
        <f t="shared" ref="R312" si="429">I312+K312+N312+Q312</f>
        <v>10741.88</v>
      </c>
      <c r="S312" s="35">
        <f t="shared" ref="S312" si="430">L312+M312+O312</f>
        <v>11390.58</v>
      </c>
      <c r="T312" s="35">
        <f t="shared" ref="T312" si="431">H312-R312</f>
        <v>64258.12</v>
      </c>
    </row>
    <row r="313" spans="1:20" s="40" customFormat="1" ht="24.95" customHeight="1" x14ac:dyDescent="0.25">
      <c r="A313" s="32">
        <v>259</v>
      </c>
      <c r="B313" s="31" t="s">
        <v>420</v>
      </c>
      <c r="C313" s="48" t="s">
        <v>453</v>
      </c>
      <c r="D313" s="32" t="s">
        <v>21</v>
      </c>
      <c r="E313" s="33" t="s">
        <v>152</v>
      </c>
      <c r="F313" s="34">
        <v>44835</v>
      </c>
      <c r="G313" s="34">
        <v>45017</v>
      </c>
      <c r="H313" s="35">
        <v>75000</v>
      </c>
      <c r="I313" s="35">
        <v>6309.38</v>
      </c>
      <c r="J313" s="35">
        <v>0</v>
      </c>
      <c r="K313" s="35">
        <f t="shared" si="424"/>
        <v>2152.5</v>
      </c>
      <c r="L313" s="35">
        <f t="shared" si="425"/>
        <v>5325</v>
      </c>
      <c r="M313" s="35">
        <v>748.08</v>
      </c>
      <c r="N313" s="35">
        <f t="shared" si="426"/>
        <v>2280</v>
      </c>
      <c r="O313" s="35">
        <f>H313*7.09%</f>
        <v>5317.5</v>
      </c>
      <c r="P313" s="35">
        <f t="shared" ref="P313" si="432">K313+L313+M313+N313+O313</f>
        <v>15823.08</v>
      </c>
      <c r="Q313" s="35">
        <f t="shared" ref="Q313" si="433">J313</f>
        <v>0</v>
      </c>
      <c r="R313" s="35">
        <f t="shared" ref="R313" si="434">I313+K313+N313+Q313</f>
        <v>10741.88</v>
      </c>
      <c r="S313" s="35">
        <f t="shared" ref="S313" si="435">L313+M313+O313</f>
        <v>11390.58</v>
      </c>
      <c r="T313" s="35">
        <f t="shared" ref="T313" si="436">H313-R313</f>
        <v>64258.12</v>
      </c>
    </row>
    <row r="314" spans="1:20" s="40" customFormat="1" ht="24.95" customHeight="1" x14ac:dyDescent="0.25">
      <c r="A314" s="32">
        <v>260</v>
      </c>
      <c r="B314" s="61" t="s">
        <v>309</v>
      </c>
      <c r="C314" s="48" t="s">
        <v>102</v>
      </c>
      <c r="D314" s="32" t="s">
        <v>21</v>
      </c>
      <c r="E314" s="33" t="s">
        <v>152</v>
      </c>
      <c r="F314" s="34">
        <v>44713</v>
      </c>
      <c r="G314" s="34">
        <v>44896</v>
      </c>
      <c r="H314" s="41">
        <v>60000</v>
      </c>
      <c r="I314" s="35">
        <v>3486.68</v>
      </c>
      <c r="J314" s="35">
        <v>0</v>
      </c>
      <c r="K314" s="35">
        <f t="shared" si="424"/>
        <v>1722</v>
      </c>
      <c r="L314" s="35">
        <f t="shared" si="425"/>
        <v>4260</v>
      </c>
      <c r="M314" s="60">
        <f t="shared" ref="M314" si="437">H314*1.15%</f>
        <v>690</v>
      </c>
      <c r="N314" s="35">
        <f t="shared" si="426"/>
        <v>1824</v>
      </c>
      <c r="O314" s="35">
        <f t="shared" ref="O314" si="438">H314*7.09%</f>
        <v>4254</v>
      </c>
      <c r="P314" s="35">
        <f>K314+L314+M314+N314+O314</f>
        <v>12750</v>
      </c>
      <c r="Q314" s="35">
        <f>J314</f>
        <v>0</v>
      </c>
      <c r="R314" s="35">
        <f>I314+K314+N314+Q314</f>
        <v>7032.68</v>
      </c>
      <c r="S314" s="35">
        <f>L314+M314+O314</f>
        <v>9204</v>
      </c>
      <c r="T314" s="35">
        <f>H314-R314</f>
        <v>52967.32</v>
      </c>
    </row>
    <row r="315" spans="1:20" s="13" customFormat="1" ht="24.95" customHeight="1" x14ac:dyDescent="0.3">
      <c r="A315" s="26" t="s">
        <v>121</v>
      </c>
      <c r="B315" s="12"/>
      <c r="C315" s="12"/>
      <c r="D315" s="12"/>
      <c r="E315" s="12"/>
      <c r="F315" s="25"/>
      <c r="G315" s="25"/>
      <c r="H315" s="12"/>
      <c r="I315" s="12"/>
      <c r="J315" s="12"/>
      <c r="K315" s="12"/>
      <c r="L315" s="12"/>
      <c r="M315" s="47"/>
      <c r="N315" s="12"/>
      <c r="O315" s="12"/>
      <c r="P315" s="12"/>
      <c r="Q315" s="12"/>
      <c r="R315" s="12"/>
      <c r="S315" s="12"/>
      <c r="T315" s="12"/>
    </row>
    <row r="316" spans="1:20" s="18" customFormat="1" ht="24.95" customHeight="1" x14ac:dyDescent="0.25">
      <c r="A316" s="11">
        <v>261</v>
      </c>
      <c r="B316" s="14" t="s">
        <v>75</v>
      </c>
      <c r="C316" s="10" t="s">
        <v>28</v>
      </c>
      <c r="D316" s="11" t="s">
        <v>21</v>
      </c>
      <c r="E316" s="20" t="s">
        <v>152</v>
      </c>
      <c r="F316" s="15">
        <v>44835</v>
      </c>
      <c r="G316" s="34">
        <v>45017</v>
      </c>
      <c r="H316" s="16">
        <v>131000</v>
      </c>
      <c r="I316" s="16">
        <v>19397.34</v>
      </c>
      <c r="J316" s="16">
        <v>0</v>
      </c>
      <c r="K316" s="16">
        <v>3759.7</v>
      </c>
      <c r="L316" s="16">
        <v>9301</v>
      </c>
      <c r="M316" s="17">
        <v>748.08</v>
      </c>
      <c r="N316" s="16">
        <v>3982.4</v>
      </c>
      <c r="O316" s="16">
        <v>9287.9</v>
      </c>
      <c r="P316" s="16">
        <f>K316+L316+M316+N316+O316</f>
        <v>27079.08</v>
      </c>
      <c r="Q316" s="16">
        <f>J316</f>
        <v>0</v>
      </c>
      <c r="R316" s="16">
        <f>I316+K316+N316+Q316</f>
        <v>27139.439999999999</v>
      </c>
      <c r="S316" s="16">
        <f>L316+M316+O316</f>
        <v>19336.98</v>
      </c>
      <c r="T316" s="16">
        <f>H316-R316</f>
        <v>103860.56</v>
      </c>
    </row>
    <row r="317" spans="1:20" s="13" customFormat="1" ht="24.95" customHeight="1" x14ac:dyDescent="0.3">
      <c r="A317" s="26" t="s">
        <v>76</v>
      </c>
      <c r="B317" s="12"/>
      <c r="C317" s="12"/>
      <c r="D317" s="12"/>
      <c r="E317" s="12"/>
      <c r="F317" s="25"/>
      <c r="G317" s="25"/>
      <c r="H317" s="12"/>
      <c r="I317" s="12"/>
      <c r="J317" s="12"/>
      <c r="K317" s="12"/>
      <c r="L317" s="12"/>
      <c r="M317" s="47"/>
      <c r="N317" s="12"/>
      <c r="O317" s="12"/>
      <c r="P317" s="12"/>
      <c r="Q317" s="12"/>
      <c r="R317" s="12"/>
      <c r="S317" s="12"/>
      <c r="T317" s="12"/>
    </row>
    <row r="318" spans="1:20" s="18" customFormat="1" ht="24.95" customHeight="1" x14ac:dyDescent="0.25">
      <c r="A318" s="11">
        <v>262</v>
      </c>
      <c r="B318" s="14" t="s">
        <v>77</v>
      </c>
      <c r="C318" s="10" t="s">
        <v>78</v>
      </c>
      <c r="D318" s="11" t="s">
        <v>21</v>
      </c>
      <c r="E318" s="20" t="s">
        <v>152</v>
      </c>
      <c r="F318" s="15">
        <v>44826</v>
      </c>
      <c r="G318" s="15">
        <v>45007</v>
      </c>
      <c r="H318" s="16">
        <v>40000</v>
      </c>
      <c r="I318" s="16">
        <v>442.65</v>
      </c>
      <c r="J318" s="16">
        <v>0</v>
      </c>
      <c r="K318" s="16">
        <v>1148</v>
      </c>
      <c r="L318" s="16">
        <v>2840</v>
      </c>
      <c r="M318" s="52">
        <f t="shared" ref="M318:M319" si="439">H318*1.15%</f>
        <v>460</v>
      </c>
      <c r="N318" s="16">
        <v>1216</v>
      </c>
      <c r="O318" s="16">
        <f>H318*7.09%</f>
        <v>2836</v>
      </c>
      <c r="P318" s="16">
        <f>K318+L318+M318+N318+O318</f>
        <v>8500</v>
      </c>
      <c r="Q318" s="16">
        <v>19385.759999999998</v>
      </c>
      <c r="R318" s="16">
        <f>I318+K318+N318+Q318</f>
        <v>22192.41</v>
      </c>
      <c r="S318" s="16">
        <f>L318+M318+O318</f>
        <v>6136</v>
      </c>
      <c r="T318" s="16">
        <f>H318-R318</f>
        <v>17807.59</v>
      </c>
    </row>
    <row r="319" spans="1:20" s="18" customFormat="1" ht="24.95" customHeight="1" x14ac:dyDescent="0.25">
      <c r="A319" s="50">
        <v>263</v>
      </c>
      <c r="B319" s="31" t="s">
        <v>298</v>
      </c>
      <c r="C319" s="39" t="s">
        <v>299</v>
      </c>
      <c r="D319" s="32" t="s">
        <v>21</v>
      </c>
      <c r="E319" s="33" t="s">
        <v>152</v>
      </c>
      <c r="F319" s="34">
        <v>44868</v>
      </c>
      <c r="G319" s="34">
        <v>45049</v>
      </c>
      <c r="H319" s="35">
        <v>45000</v>
      </c>
      <c r="I319" s="35">
        <v>1148.33</v>
      </c>
      <c r="J319" s="35">
        <v>0</v>
      </c>
      <c r="K319" s="35">
        <f>H319*2.87%</f>
        <v>1291.5</v>
      </c>
      <c r="L319" s="35">
        <f>H319*7.1%</f>
        <v>3195</v>
      </c>
      <c r="M319" s="60">
        <f t="shared" si="439"/>
        <v>517.5</v>
      </c>
      <c r="N319" s="35">
        <f>H319*3.04%</f>
        <v>1368</v>
      </c>
      <c r="O319" s="35">
        <f>H319*7.09%</f>
        <v>3190.5</v>
      </c>
      <c r="P319" s="35">
        <f>K319+L319+M319+N319+O319</f>
        <v>9562.5</v>
      </c>
      <c r="Q319" s="35">
        <v>10046</v>
      </c>
      <c r="R319" s="35">
        <f>I319+K319+N319+Q319</f>
        <v>13853.83</v>
      </c>
      <c r="S319" s="35">
        <f>L319+M319+O319</f>
        <v>6903</v>
      </c>
      <c r="T319" s="35">
        <f>H319-R319</f>
        <v>31146.17</v>
      </c>
    </row>
    <row r="320" spans="1:20" s="13" customFormat="1" ht="24.95" customHeight="1" x14ac:dyDescent="0.3">
      <c r="A320" s="26" t="s">
        <v>205</v>
      </c>
      <c r="B320" s="12"/>
      <c r="C320" s="12"/>
      <c r="D320" s="12"/>
      <c r="E320" s="12"/>
      <c r="F320" s="25"/>
      <c r="G320" s="25"/>
      <c r="H320" s="12"/>
      <c r="I320" s="12"/>
      <c r="J320" s="12"/>
      <c r="K320" s="12"/>
      <c r="L320" s="12"/>
      <c r="M320" s="47"/>
      <c r="N320" s="12"/>
      <c r="O320" s="12"/>
      <c r="P320" s="12"/>
      <c r="Q320" s="12"/>
      <c r="R320" s="12"/>
      <c r="S320" s="12"/>
      <c r="T320" s="12"/>
    </row>
    <row r="321" spans="1:20" s="18" customFormat="1" ht="24.95" customHeight="1" x14ac:dyDescent="0.25">
      <c r="A321" s="11">
        <v>264</v>
      </c>
      <c r="B321" s="14" t="s">
        <v>202</v>
      </c>
      <c r="C321" s="10" t="s">
        <v>190</v>
      </c>
      <c r="D321" s="11" t="s">
        <v>21</v>
      </c>
      <c r="E321" s="11" t="s">
        <v>152</v>
      </c>
      <c r="F321" s="15">
        <v>44835</v>
      </c>
      <c r="G321" s="34">
        <v>45017</v>
      </c>
      <c r="H321" s="16">
        <v>96000</v>
      </c>
      <c r="I321" s="16">
        <v>11164.47</v>
      </c>
      <c r="J321" s="16">
        <v>0</v>
      </c>
      <c r="K321" s="16">
        <v>2755.2</v>
      </c>
      <c r="L321" s="16">
        <v>6816</v>
      </c>
      <c r="M321" s="16">
        <v>748.08</v>
      </c>
      <c r="N321" s="16">
        <v>2918.4</v>
      </c>
      <c r="O321" s="16">
        <v>6806.4</v>
      </c>
      <c r="P321" s="16">
        <f>K321+L321+M321+N321+O321</f>
        <v>20044.080000000002</v>
      </c>
      <c r="Q321" s="16">
        <f>J321</f>
        <v>0</v>
      </c>
      <c r="R321" s="16">
        <f>I321+K321+N321+Q321</f>
        <v>16838.07</v>
      </c>
      <c r="S321" s="16">
        <f>L321+M321+O321</f>
        <v>14370.48</v>
      </c>
      <c r="T321" s="16">
        <f>H321-R321</f>
        <v>79161.929999999993</v>
      </c>
    </row>
    <row r="322" spans="1:20" s="40" customFormat="1" ht="24.95" customHeight="1" x14ac:dyDescent="0.25">
      <c r="A322" s="32">
        <v>265</v>
      </c>
      <c r="B322" s="31" t="s">
        <v>215</v>
      </c>
      <c r="C322" s="39" t="s">
        <v>45</v>
      </c>
      <c r="D322" s="32" t="s">
        <v>21</v>
      </c>
      <c r="E322" s="33" t="s">
        <v>151</v>
      </c>
      <c r="F322" s="34">
        <v>44774</v>
      </c>
      <c r="G322" s="34">
        <v>44958</v>
      </c>
      <c r="H322" s="35">
        <v>35000</v>
      </c>
      <c r="I322" s="35">
        <v>0</v>
      </c>
      <c r="J322" s="35">
        <v>0</v>
      </c>
      <c r="K322" s="35">
        <f>H322*2.87%</f>
        <v>1004.5</v>
      </c>
      <c r="L322" s="35">
        <f>H322*7.1%</f>
        <v>2485</v>
      </c>
      <c r="M322" s="16">
        <f>H322*1.15%</f>
        <v>402.5</v>
      </c>
      <c r="N322" s="35">
        <f>H322*3.04%</f>
        <v>1064</v>
      </c>
      <c r="O322" s="16">
        <f>H322*7.09%</f>
        <v>2481.5</v>
      </c>
      <c r="P322" s="35">
        <f>K322+L322+M322+N322+O322</f>
        <v>7437.5</v>
      </c>
      <c r="Q322" s="35">
        <f>J322</f>
        <v>0</v>
      </c>
      <c r="R322" s="35">
        <f>I322+K322+N322+Q322</f>
        <v>2068.5</v>
      </c>
      <c r="S322" s="35">
        <f>L322+M322+O322</f>
        <v>5369</v>
      </c>
      <c r="T322" s="35">
        <f>H322-R322</f>
        <v>32931.5</v>
      </c>
    </row>
    <row r="323" spans="1:20" s="13" customFormat="1" ht="24.95" customHeight="1" x14ac:dyDescent="0.3">
      <c r="A323" s="26" t="s">
        <v>108</v>
      </c>
      <c r="B323" s="12"/>
      <c r="C323" s="12"/>
      <c r="D323" s="12"/>
      <c r="E323" s="12"/>
      <c r="F323" s="25"/>
      <c r="G323" s="25"/>
      <c r="H323" s="12"/>
      <c r="I323" s="12"/>
      <c r="J323" s="12"/>
      <c r="K323" s="12"/>
      <c r="L323" s="12"/>
      <c r="M323" s="47"/>
      <c r="N323" s="12"/>
      <c r="O323" s="12"/>
      <c r="P323" s="12"/>
      <c r="Q323" s="12"/>
      <c r="R323" s="12"/>
      <c r="S323" s="12"/>
      <c r="T323" s="12"/>
    </row>
    <row r="324" spans="1:20" s="18" customFormat="1" ht="24.95" customHeight="1" x14ac:dyDescent="0.25">
      <c r="A324" s="11">
        <v>266</v>
      </c>
      <c r="B324" s="14" t="s">
        <v>35</v>
      </c>
      <c r="C324" s="10" t="s">
        <v>150</v>
      </c>
      <c r="D324" s="11" t="s">
        <v>21</v>
      </c>
      <c r="E324" s="20" t="s">
        <v>151</v>
      </c>
      <c r="F324" s="15">
        <v>44835</v>
      </c>
      <c r="G324" s="34">
        <v>45017</v>
      </c>
      <c r="H324" s="16">
        <v>72500</v>
      </c>
      <c r="I324" s="16">
        <v>5838.93</v>
      </c>
      <c r="J324" s="16">
        <v>0</v>
      </c>
      <c r="K324" s="16">
        <v>2080.75</v>
      </c>
      <c r="L324" s="16">
        <v>5147.5</v>
      </c>
      <c r="M324" s="17">
        <v>748.08</v>
      </c>
      <c r="N324" s="16">
        <v>2204</v>
      </c>
      <c r="O324" s="16">
        <v>5140.25</v>
      </c>
      <c r="P324" s="16">
        <f>K324+L324+M324+N324+O324</f>
        <v>15320.58</v>
      </c>
      <c r="Q324" s="16">
        <v>10896</v>
      </c>
      <c r="R324" s="16">
        <f>I324+K324+N324+Q324</f>
        <v>21019.68</v>
      </c>
      <c r="S324" s="16">
        <f>L324+M324+O324</f>
        <v>11035.83</v>
      </c>
      <c r="T324" s="16">
        <f>H324-R324</f>
        <v>51480.32</v>
      </c>
    </row>
    <row r="325" spans="1:20" s="13" customFormat="1" ht="24.95" customHeight="1" x14ac:dyDescent="0.3">
      <c r="A325" s="26" t="s">
        <v>15</v>
      </c>
      <c r="B325" s="12"/>
      <c r="C325" s="12"/>
      <c r="D325" s="12"/>
      <c r="E325" s="12"/>
      <c r="F325" s="25"/>
      <c r="G325" s="25"/>
      <c r="H325" s="12"/>
      <c r="I325" s="12"/>
      <c r="J325" s="12"/>
      <c r="K325" s="12"/>
      <c r="L325" s="12"/>
      <c r="M325" s="47"/>
      <c r="N325" s="12"/>
      <c r="O325" s="12"/>
      <c r="P325" s="12"/>
      <c r="Q325" s="12"/>
      <c r="R325" s="12"/>
      <c r="S325" s="12"/>
      <c r="T325" s="12"/>
    </row>
    <row r="326" spans="1:20" s="13" customFormat="1" ht="24.95" customHeight="1" x14ac:dyDescent="0.25">
      <c r="A326" s="11">
        <v>267</v>
      </c>
      <c r="B326" s="31" t="s">
        <v>253</v>
      </c>
      <c r="C326" s="10" t="s">
        <v>28</v>
      </c>
      <c r="D326" s="32" t="s">
        <v>21</v>
      </c>
      <c r="E326" s="33" t="s">
        <v>152</v>
      </c>
      <c r="F326" s="34">
        <v>44774</v>
      </c>
      <c r="G326" s="34">
        <v>44958</v>
      </c>
      <c r="H326" s="35">
        <v>140000</v>
      </c>
      <c r="I326" s="35">
        <v>21136.26</v>
      </c>
      <c r="J326" s="35">
        <v>0</v>
      </c>
      <c r="K326" s="35">
        <f>H326*2.87%</f>
        <v>4018</v>
      </c>
      <c r="L326" s="35">
        <f>H326*7.1%</f>
        <v>9940</v>
      </c>
      <c r="M326" s="16">
        <v>748.08</v>
      </c>
      <c r="N326" s="35">
        <f>H326*3.04%</f>
        <v>4256</v>
      </c>
      <c r="O326" s="35">
        <f>H326*7.09%</f>
        <v>9926</v>
      </c>
      <c r="P326" s="35">
        <f>K326+L326+M326+N326+O326</f>
        <v>28888.080000000002</v>
      </c>
      <c r="Q326" s="35">
        <v>1512.45</v>
      </c>
      <c r="R326" s="35">
        <f>I326+K326+N326+Q326</f>
        <v>30922.71</v>
      </c>
      <c r="S326" s="35">
        <f>L326+M326+O326</f>
        <v>20614.080000000002</v>
      </c>
      <c r="T326" s="35">
        <f>H326-R326</f>
        <v>109077.29</v>
      </c>
    </row>
    <row r="327" spans="1:20" s="18" customFormat="1" ht="24.95" customHeight="1" x14ac:dyDescent="0.25">
      <c r="A327" s="11">
        <v>268</v>
      </c>
      <c r="B327" s="31" t="s">
        <v>131</v>
      </c>
      <c r="C327" s="39" t="s">
        <v>454</v>
      </c>
      <c r="D327" s="32" t="s">
        <v>21</v>
      </c>
      <c r="E327" s="33" t="s">
        <v>152</v>
      </c>
      <c r="F327" s="34">
        <v>44805</v>
      </c>
      <c r="G327" s="34">
        <v>44986</v>
      </c>
      <c r="H327" s="35">
        <v>65000</v>
      </c>
      <c r="I327" s="35">
        <v>4427.58</v>
      </c>
      <c r="J327" s="35">
        <v>0</v>
      </c>
      <c r="K327" s="35">
        <v>1865.5</v>
      </c>
      <c r="L327" s="35">
        <v>4615</v>
      </c>
      <c r="M327" s="16">
        <f t="shared" ref="M327:M329" si="440">H327*1.15%</f>
        <v>747.5</v>
      </c>
      <c r="N327" s="35">
        <v>1976</v>
      </c>
      <c r="O327" s="35">
        <f t="shared" ref="O327:O329" si="441">H327*7.09%</f>
        <v>4608.5</v>
      </c>
      <c r="P327" s="35">
        <f t="shared" ref="P327:P339" si="442">K327+L327+M327+N327+O327</f>
        <v>13812.5</v>
      </c>
      <c r="Q327" s="35">
        <v>6046</v>
      </c>
      <c r="R327" s="35">
        <f t="shared" ref="R327:R339" si="443">I327+K327+N327+Q327</f>
        <v>14315.08</v>
      </c>
      <c r="S327" s="35">
        <f t="shared" ref="S327:S339" si="444">L327+M327+O327</f>
        <v>9971</v>
      </c>
      <c r="T327" s="35">
        <f t="shared" ref="T327:T339" si="445">H327-R327</f>
        <v>50684.92</v>
      </c>
    </row>
    <row r="328" spans="1:20" s="18" customFormat="1" ht="24.95" customHeight="1" x14ac:dyDescent="0.25">
      <c r="A328" s="11">
        <v>269</v>
      </c>
      <c r="B328" s="31" t="s">
        <v>148</v>
      </c>
      <c r="C328" s="39" t="s">
        <v>104</v>
      </c>
      <c r="D328" s="32" t="s">
        <v>21</v>
      </c>
      <c r="E328" s="32" t="s">
        <v>152</v>
      </c>
      <c r="F328" s="34">
        <v>44835</v>
      </c>
      <c r="G328" s="34">
        <v>45017</v>
      </c>
      <c r="H328" s="35">
        <v>48000</v>
      </c>
      <c r="I328" s="35">
        <v>1571.73</v>
      </c>
      <c r="J328" s="35">
        <v>0</v>
      </c>
      <c r="K328" s="35">
        <v>1377.6</v>
      </c>
      <c r="L328" s="35">
        <v>3408</v>
      </c>
      <c r="M328" s="16">
        <f t="shared" si="440"/>
        <v>552</v>
      </c>
      <c r="N328" s="35">
        <v>1459.2</v>
      </c>
      <c r="O328" s="35">
        <f t="shared" si="441"/>
        <v>3403.2</v>
      </c>
      <c r="P328" s="35">
        <f t="shared" si="442"/>
        <v>10200</v>
      </c>
      <c r="Q328" s="35">
        <v>5046</v>
      </c>
      <c r="R328" s="35">
        <f t="shared" si="443"/>
        <v>9454.5300000000007</v>
      </c>
      <c r="S328" s="35">
        <f t="shared" si="444"/>
        <v>7363.2</v>
      </c>
      <c r="T328" s="35">
        <f t="shared" si="445"/>
        <v>38545.47</v>
      </c>
    </row>
    <row r="329" spans="1:20" s="18" customFormat="1" ht="24.95" customHeight="1" x14ac:dyDescent="0.25">
      <c r="A329" s="11">
        <v>270</v>
      </c>
      <c r="B329" s="31" t="s">
        <v>101</v>
      </c>
      <c r="C329" s="39" t="s">
        <v>104</v>
      </c>
      <c r="D329" s="32" t="s">
        <v>21</v>
      </c>
      <c r="E329" s="33" t="s">
        <v>152</v>
      </c>
      <c r="F329" s="34">
        <v>44850</v>
      </c>
      <c r="G329" s="34">
        <v>45032</v>
      </c>
      <c r="H329" s="35">
        <v>45000</v>
      </c>
      <c r="I329" s="35">
        <v>1148.33</v>
      </c>
      <c r="J329" s="35">
        <v>0</v>
      </c>
      <c r="K329" s="35">
        <v>1291.5</v>
      </c>
      <c r="L329" s="35">
        <v>3195</v>
      </c>
      <c r="M329" s="16">
        <f t="shared" si="440"/>
        <v>517.5</v>
      </c>
      <c r="N329" s="35">
        <v>1368</v>
      </c>
      <c r="O329" s="35">
        <f t="shared" si="441"/>
        <v>3190.5</v>
      </c>
      <c r="P329" s="35">
        <f t="shared" si="442"/>
        <v>9562.5</v>
      </c>
      <c r="Q329" s="35">
        <v>5096</v>
      </c>
      <c r="R329" s="35">
        <f t="shared" si="443"/>
        <v>8903.83</v>
      </c>
      <c r="S329" s="35">
        <f t="shared" si="444"/>
        <v>6903</v>
      </c>
      <c r="T329" s="35">
        <f t="shared" si="445"/>
        <v>36096.17</v>
      </c>
    </row>
    <row r="330" spans="1:20" s="18" customFormat="1" ht="24.95" customHeight="1" x14ac:dyDescent="0.25">
      <c r="A330" s="11">
        <v>271</v>
      </c>
      <c r="B330" s="31" t="s">
        <v>228</v>
      </c>
      <c r="C330" s="39" t="s">
        <v>192</v>
      </c>
      <c r="D330" s="32" t="s">
        <v>21</v>
      </c>
      <c r="E330" s="33" t="s">
        <v>152</v>
      </c>
      <c r="F330" s="34">
        <v>44745</v>
      </c>
      <c r="G330" s="34">
        <v>44929</v>
      </c>
      <c r="H330" s="35">
        <v>75000</v>
      </c>
      <c r="I330" s="35">
        <v>6309.38</v>
      </c>
      <c r="J330" s="35">
        <v>0</v>
      </c>
      <c r="K330" s="35">
        <f>H330*2.87%</f>
        <v>2152.5</v>
      </c>
      <c r="L330" s="35">
        <f>H330*7.1%</f>
        <v>5325</v>
      </c>
      <c r="M330" s="16">
        <v>748.08</v>
      </c>
      <c r="N330" s="35">
        <f>H330*3.04%</f>
        <v>2280</v>
      </c>
      <c r="O330" s="35">
        <f>H330*7.09%</f>
        <v>5317.5</v>
      </c>
      <c r="P330" s="35">
        <f t="shared" si="442"/>
        <v>15823.08</v>
      </c>
      <c r="Q330" s="35">
        <f t="shared" ref="Q330:Q331" si="446">J330</f>
        <v>0</v>
      </c>
      <c r="R330" s="35">
        <f t="shared" si="443"/>
        <v>10741.88</v>
      </c>
      <c r="S330" s="35">
        <f t="shared" si="444"/>
        <v>11390.58</v>
      </c>
      <c r="T330" s="35">
        <f t="shared" si="445"/>
        <v>64258.12</v>
      </c>
    </row>
    <row r="331" spans="1:20" s="18" customFormat="1" ht="24.95" customHeight="1" x14ac:dyDescent="0.25">
      <c r="A331" s="11">
        <v>272</v>
      </c>
      <c r="B331" s="31" t="s">
        <v>278</v>
      </c>
      <c r="C331" s="39" t="s">
        <v>277</v>
      </c>
      <c r="D331" s="32" t="s">
        <v>21</v>
      </c>
      <c r="E331" s="33" t="s">
        <v>152</v>
      </c>
      <c r="F331" s="34">
        <v>44805</v>
      </c>
      <c r="G331" s="34">
        <v>44986</v>
      </c>
      <c r="H331" s="35">
        <v>60000</v>
      </c>
      <c r="I331" s="35">
        <v>3486.68</v>
      </c>
      <c r="J331" s="35">
        <v>0</v>
      </c>
      <c r="K331" s="35">
        <f>H331*2.87%</f>
        <v>1722</v>
      </c>
      <c r="L331" s="35">
        <f>H331*7.1%</f>
        <v>4260</v>
      </c>
      <c r="M331" s="16">
        <f t="shared" ref="M331:M339" si="447">H331*1.15%</f>
        <v>690</v>
      </c>
      <c r="N331" s="35">
        <f>H331*3.04%</f>
        <v>1824</v>
      </c>
      <c r="O331" s="35">
        <f t="shared" ref="O331:O332" si="448">H331*7.09%</f>
        <v>4254</v>
      </c>
      <c r="P331" s="35">
        <f t="shared" si="442"/>
        <v>12750</v>
      </c>
      <c r="Q331" s="35">
        <f t="shared" si="446"/>
        <v>0</v>
      </c>
      <c r="R331" s="35">
        <f t="shared" si="443"/>
        <v>7032.68</v>
      </c>
      <c r="S331" s="35">
        <f t="shared" si="444"/>
        <v>9204</v>
      </c>
      <c r="T331" s="35">
        <f t="shared" si="445"/>
        <v>52967.32</v>
      </c>
    </row>
    <row r="332" spans="1:20" s="18" customFormat="1" ht="24.95" customHeight="1" x14ac:dyDescent="0.25">
      <c r="A332" s="11">
        <v>273</v>
      </c>
      <c r="B332" s="31" t="s">
        <v>279</v>
      </c>
      <c r="C332" s="39" t="s">
        <v>280</v>
      </c>
      <c r="D332" s="32" t="s">
        <v>21</v>
      </c>
      <c r="E332" s="33" t="s">
        <v>152</v>
      </c>
      <c r="F332" s="34">
        <v>44805</v>
      </c>
      <c r="G332" s="34">
        <v>44986</v>
      </c>
      <c r="H332" s="35">
        <v>43000</v>
      </c>
      <c r="I332" s="35">
        <v>866.06</v>
      </c>
      <c r="J332" s="35">
        <v>0</v>
      </c>
      <c r="K332" s="35">
        <v>1234.0999999999999</v>
      </c>
      <c r="L332" s="35">
        <v>3053</v>
      </c>
      <c r="M332" s="52">
        <f t="shared" si="447"/>
        <v>494.5</v>
      </c>
      <c r="N332" s="35">
        <v>1307.2</v>
      </c>
      <c r="O332" s="35">
        <f t="shared" si="448"/>
        <v>3048.7</v>
      </c>
      <c r="P332" s="35">
        <f t="shared" si="442"/>
        <v>9137.5</v>
      </c>
      <c r="Q332" s="35">
        <v>6046</v>
      </c>
      <c r="R332" s="35">
        <f t="shared" si="443"/>
        <v>9453.36</v>
      </c>
      <c r="S332" s="35">
        <f t="shared" si="444"/>
        <v>6596.2</v>
      </c>
      <c r="T332" s="35">
        <f t="shared" si="445"/>
        <v>33546.639999999999</v>
      </c>
    </row>
    <row r="333" spans="1:20" s="36" customFormat="1" ht="24.95" customHeight="1" x14ac:dyDescent="0.25">
      <c r="A333" s="11">
        <v>274</v>
      </c>
      <c r="B333" s="31" t="s">
        <v>313</v>
      </c>
      <c r="C333" s="39" t="s">
        <v>277</v>
      </c>
      <c r="D333" s="32" t="s">
        <v>21</v>
      </c>
      <c r="E333" s="33" t="s">
        <v>152</v>
      </c>
      <c r="F333" s="34">
        <v>44713</v>
      </c>
      <c r="G333" s="34">
        <v>44896</v>
      </c>
      <c r="H333" s="35">
        <v>55000</v>
      </c>
      <c r="I333" s="41">
        <v>2559.6799999999998</v>
      </c>
      <c r="J333" s="35">
        <v>0</v>
      </c>
      <c r="K333" s="41">
        <v>1578.5</v>
      </c>
      <c r="L333" s="41">
        <v>3905</v>
      </c>
      <c r="M333" s="60">
        <f>H333*1.15%</f>
        <v>632.5</v>
      </c>
      <c r="N333" s="41">
        <v>1672</v>
      </c>
      <c r="O333" s="35">
        <f>H333*7.09%</f>
        <v>3899.5</v>
      </c>
      <c r="P333" s="35">
        <f t="shared" si="442"/>
        <v>11687.5</v>
      </c>
      <c r="Q333" s="35">
        <v>0</v>
      </c>
      <c r="R333" s="35">
        <f t="shared" si="443"/>
        <v>5810.18</v>
      </c>
      <c r="S333" s="35">
        <f t="shared" si="444"/>
        <v>8437</v>
      </c>
      <c r="T333" s="35">
        <f t="shared" si="445"/>
        <v>49189.82</v>
      </c>
    </row>
    <row r="334" spans="1:20" s="36" customFormat="1" ht="24.95" customHeight="1" x14ac:dyDescent="0.25">
      <c r="A334" s="11">
        <v>275</v>
      </c>
      <c r="B334" s="31" t="s">
        <v>332</v>
      </c>
      <c r="C334" s="65" t="s">
        <v>455</v>
      </c>
      <c r="D334" s="32" t="s">
        <v>21</v>
      </c>
      <c r="E334" s="33" t="s">
        <v>152</v>
      </c>
      <c r="F334" s="34">
        <v>44743</v>
      </c>
      <c r="G334" s="34">
        <v>44927</v>
      </c>
      <c r="H334" s="35">
        <v>65000</v>
      </c>
      <c r="I334" s="35">
        <v>4427.58</v>
      </c>
      <c r="J334" s="35">
        <v>0</v>
      </c>
      <c r="K334" s="35">
        <v>1865.5</v>
      </c>
      <c r="L334" s="35">
        <v>4615</v>
      </c>
      <c r="M334" s="35">
        <f t="shared" ref="M334" si="449">H334*1.15%</f>
        <v>747.5</v>
      </c>
      <c r="N334" s="35">
        <v>1976</v>
      </c>
      <c r="O334" s="35">
        <f t="shared" ref="O334" si="450">H334*7.09%</f>
        <v>4608.5</v>
      </c>
      <c r="P334" s="35">
        <f t="shared" si="442"/>
        <v>13812.5</v>
      </c>
      <c r="Q334" s="35">
        <f>J334</f>
        <v>0</v>
      </c>
      <c r="R334" s="35">
        <f t="shared" si="443"/>
        <v>8269.08</v>
      </c>
      <c r="S334" s="35">
        <f t="shared" si="444"/>
        <v>9971</v>
      </c>
      <c r="T334" s="35">
        <f t="shared" si="445"/>
        <v>56730.92</v>
      </c>
    </row>
    <row r="335" spans="1:20" s="36" customFormat="1" ht="24.95" customHeight="1" x14ac:dyDescent="0.25">
      <c r="A335" s="11">
        <v>276</v>
      </c>
      <c r="B335" s="31" t="s">
        <v>333</v>
      </c>
      <c r="C335" s="65" t="s">
        <v>456</v>
      </c>
      <c r="D335" s="32" t="s">
        <v>21</v>
      </c>
      <c r="E335" s="33" t="s">
        <v>151</v>
      </c>
      <c r="F335" s="34">
        <v>44726</v>
      </c>
      <c r="G335" s="34">
        <v>44909</v>
      </c>
      <c r="H335" s="35">
        <v>90000</v>
      </c>
      <c r="I335" s="35">
        <v>9753.1200000000008</v>
      </c>
      <c r="J335" s="35">
        <v>0</v>
      </c>
      <c r="K335" s="35">
        <v>2583</v>
      </c>
      <c r="L335" s="35">
        <v>6390</v>
      </c>
      <c r="M335" s="41">
        <v>748.08</v>
      </c>
      <c r="N335" s="35">
        <v>2736</v>
      </c>
      <c r="O335" s="35">
        <v>6381</v>
      </c>
      <c r="P335" s="35">
        <f t="shared" si="442"/>
        <v>18838.080000000002</v>
      </c>
      <c r="Q335" s="35">
        <v>0</v>
      </c>
      <c r="R335" s="35">
        <f t="shared" si="443"/>
        <v>15072.12</v>
      </c>
      <c r="S335" s="35">
        <f t="shared" si="444"/>
        <v>13519.08</v>
      </c>
      <c r="T335" s="35">
        <f t="shared" si="445"/>
        <v>74927.88</v>
      </c>
    </row>
    <row r="336" spans="1:20" s="36" customFormat="1" ht="24.95" customHeight="1" x14ac:dyDescent="0.25">
      <c r="A336" s="11">
        <v>277</v>
      </c>
      <c r="B336" s="31" t="s">
        <v>353</v>
      </c>
      <c r="C336" s="39" t="s">
        <v>277</v>
      </c>
      <c r="D336" s="32" t="s">
        <v>21</v>
      </c>
      <c r="E336" s="33" t="s">
        <v>152</v>
      </c>
      <c r="F336" s="34">
        <v>44760</v>
      </c>
      <c r="G336" s="34">
        <v>44944</v>
      </c>
      <c r="H336" s="35">
        <v>60000</v>
      </c>
      <c r="I336" s="35">
        <v>3486.68</v>
      </c>
      <c r="J336" s="35">
        <v>0</v>
      </c>
      <c r="K336" s="35">
        <f>H336*2.87%</f>
        <v>1722</v>
      </c>
      <c r="L336" s="35">
        <f>H336*7.1%</f>
        <v>4260</v>
      </c>
      <c r="M336" s="35">
        <f t="shared" ref="M336:M337" si="451">H336*1.15%</f>
        <v>690</v>
      </c>
      <c r="N336" s="35">
        <f>H336*3.04%</f>
        <v>1824</v>
      </c>
      <c r="O336" s="35">
        <f t="shared" ref="O336:O337" si="452">H336*7.09%</f>
        <v>4254</v>
      </c>
      <c r="P336" s="35">
        <f t="shared" ref="P336:P337" si="453">K336+L336+M336+N336+O336</f>
        <v>12750</v>
      </c>
      <c r="Q336" s="35">
        <f t="shared" ref="Q336:Q337" si="454">J336</f>
        <v>0</v>
      </c>
      <c r="R336" s="35">
        <f t="shared" ref="R336:R337" si="455">I336+K336+N336+Q336</f>
        <v>7032.68</v>
      </c>
      <c r="S336" s="35">
        <f t="shared" ref="S336:S337" si="456">L336+M336+O336</f>
        <v>9204</v>
      </c>
      <c r="T336" s="35">
        <f t="shared" ref="T336" si="457">H336-R336</f>
        <v>52967.32</v>
      </c>
    </row>
    <row r="337" spans="1:20" s="36" customFormat="1" ht="24.95" customHeight="1" x14ac:dyDescent="0.25">
      <c r="A337" s="11">
        <v>278</v>
      </c>
      <c r="B337" s="31" t="s">
        <v>391</v>
      </c>
      <c r="C337" s="39" t="s">
        <v>277</v>
      </c>
      <c r="D337" s="32" t="s">
        <v>21</v>
      </c>
      <c r="E337" s="33" t="s">
        <v>151</v>
      </c>
      <c r="F337" s="34">
        <v>44774</v>
      </c>
      <c r="G337" s="34">
        <v>44958</v>
      </c>
      <c r="H337" s="35">
        <v>50000</v>
      </c>
      <c r="I337" s="35">
        <v>1854</v>
      </c>
      <c r="J337" s="35">
        <v>0</v>
      </c>
      <c r="K337" s="35">
        <v>1435</v>
      </c>
      <c r="L337" s="35">
        <v>3550</v>
      </c>
      <c r="M337" s="60">
        <f t="shared" si="451"/>
        <v>575</v>
      </c>
      <c r="N337" s="35">
        <v>1520</v>
      </c>
      <c r="O337" s="35">
        <f t="shared" si="452"/>
        <v>3545</v>
      </c>
      <c r="P337" s="35">
        <f t="shared" si="453"/>
        <v>10625</v>
      </c>
      <c r="Q337" s="35">
        <f t="shared" si="454"/>
        <v>0</v>
      </c>
      <c r="R337" s="35">
        <f t="shared" si="455"/>
        <v>4809</v>
      </c>
      <c r="S337" s="35">
        <f t="shared" si="456"/>
        <v>7670</v>
      </c>
      <c r="T337" s="35">
        <f>H337-R337</f>
        <v>45191</v>
      </c>
    </row>
    <row r="338" spans="1:20" s="36" customFormat="1" ht="24.95" customHeight="1" x14ac:dyDescent="0.25">
      <c r="A338" s="32">
        <v>279</v>
      </c>
      <c r="B338" s="31" t="s">
        <v>473</v>
      </c>
      <c r="C338" s="65" t="s">
        <v>192</v>
      </c>
      <c r="D338" s="32" t="s">
        <v>21</v>
      </c>
      <c r="E338" s="33" t="s">
        <v>152</v>
      </c>
      <c r="F338" s="34">
        <v>44866</v>
      </c>
      <c r="G338" s="34">
        <v>45047</v>
      </c>
      <c r="H338" s="35">
        <v>50000</v>
      </c>
      <c r="I338" s="35">
        <v>1854</v>
      </c>
      <c r="J338" s="35">
        <v>0</v>
      </c>
      <c r="K338" s="35">
        <v>1435</v>
      </c>
      <c r="L338" s="35">
        <v>3550</v>
      </c>
      <c r="M338" s="60">
        <f t="shared" ref="M338" si="458">H338*1.15%</f>
        <v>575</v>
      </c>
      <c r="N338" s="35">
        <v>1520</v>
      </c>
      <c r="O338" s="35">
        <f t="shared" ref="O338" si="459">H338*7.09%</f>
        <v>3545</v>
      </c>
      <c r="P338" s="35">
        <f t="shared" ref="P338" si="460">K338+L338+M338+N338+O338</f>
        <v>10625</v>
      </c>
      <c r="Q338" s="35">
        <f t="shared" ref="Q338" si="461">J338</f>
        <v>0</v>
      </c>
      <c r="R338" s="35">
        <f t="shared" ref="R338" si="462">I338+K338+N338+Q338</f>
        <v>4809</v>
      </c>
      <c r="S338" s="35">
        <f t="shared" ref="S338" si="463">L338+M338+O338</f>
        <v>7670</v>
      </c>
      <c r="T338" s="35">
        <f>H338-R338</f>
        <v>45191</v>
      </c>
    </row>
    <row r="339" spans="1:20" s="18" customFormat="1" ht="24.95" customHeight="1" x14ac:dyDescent="0.25">
      <c r="A339" s="11">
        <v>280</v>
      </c>
      <c r="B339" s="14" t="s">
        <v>79</v>
      </c>
      <c r="C339" s="10" t="s">
        <v>80</v>
      </c>
      <c r="D339" s="11" t="s">
        <v>21</v>
      </c>
      <c r="E339" s="20" t="s">
        <v>151</v>
      </c>
      <c r="F339" s="15">
        <v>44835</v>
      </c>
      <c r="G339" s="15">
        <v>45017</v>
      </c>
      <c r="H339" s="16">
        <v>35000</v>
      </c>
      <c r="I339" s="16">
        <v>0</v>
      </c>
      <c r="J339" s="16">
        <v>0</v>
      </c>
      <c r="K339" s="16">
        <v>1004.5</v>
      </c>
      <c r="L339" s="16">
        <v>2485</v>
      </c>
      <c r="M339" s="52">
        <f t="shared" si="447"/>
        <v>402.5</v>
      </c>
      <c r="N339" s="16">
        <v>1064</v>
      </c>
      <c r="O339" s="16">
        <f>H339*7.09%</f>
        <v>2481.5</v>
      </c>
      <c r="P339" s="16">
        <f t="shared" si="442"/>
        <v>7437.5</v>
      </c>
      <c r="Q339" s="16">
        <v>10308.5</v>
      </c>
      <c r="R339" s="16">
        <f t="shared" si="443"/>
        <v>12377</v>
      </c>
      <c r="S339" s="16">
        <f t="shared" si="444"/>
        <v>5369</v>
      </c>
      <c r="T339" s="16">
        <f t="shared" si="445"/>
        <v>22623</v>
      </c>
    </row>
    <row r="340" spans="1:20" s="13" customFormat="1" ht="24.95" customHeight="1" x14ac:dyDescent="0.3">
      <c r="A340" s="26" t="s">
        <v>81</v>
      </c>
      <c r="B340" s="12"/>
      <c r="C340" s="12"/>
      <c r="D340" s="12"/>
      <c r="E340" s="12"/>
      <c r="F340" s="25"/>
      <c r="G340" s="25"/>
      <c r="H340" s="12"/>
      <c r="I340" s="12"/>
      <c r="J340" s="12"/>
      <c r="K340" s="12"/>
      <c r="L340" s="12"/>
      <c r="M340" s="47"/>
      <c r="N340" s="12"/>
      <c r="O340" s="12"/>
      <c r="P340" s="12"/>
      <c r="Q340" s="12"/>
      <c r="R340" s="12"/>
      <c r="S340" s="12"/>
      <c r="T340" s="12"/>
    </row>
    <row r="341" spans="1:20" s="13" customFormat="1" ht="24.95" customHeight="1" x14ac:dyDescent="0.25">
      <c r="A341" s="11">
        <v>281</v>
      </c>
      <c r="B341" s="31" t="s">
        <v>272</v>
      </c>
      <c r="C341" s="39" t="s">
        <v>28</v>
      </c>
      <c r="D341" s="32" t="s">
        <v>21</v>
      </c>
      <c r="E341" s="32" t="s">
        <v>152</v>
      </c>
      <c r="F341" s="34">
        <v>44774</v>
      </c>
      <c r="G341" s="34">
        <v>44958</v>
      </c>
      <c r="H341" s="35">
        <v>110000</v>
      </c>
      <c r="I341" s="35">
        <v>14457.62</v>
      </c>
      <c r="J341" s="35">
        <v>0</v>
      </c>
      <c r="K341" s="35">
        <v>3157</v>
      </c>
      <c r="L341" s="35">
        <v>7810</v>
      </c>
      <c r="M341" s="17">
        <v>748.08</v>
      </c>
      <c r="N341" s="35">
        <v>3344</v>
      </c>
      <c r="O341" s="35">
        <v>7799</v>
      </c>
      <c r="P341" s="35">
        <f>K341+L341+M341+N341+O341</f>
        <v>22858.080000000002</v>
      </c>
      <c r="Q341" s="35">
        <f>J341</f>
        <v>0</v>
      </c>
      <c r="R341" s="35">
        <f>I341+K341+N341+Q341</f>
        <v>20958.62</v>
      </c>
      <c r="S341" s="35">
        <f>L341+M341+O341</f>
        <v>16357.08</v>
      </c>
      <c r="T341" s="35">
        <f>H341-R341</f>
        <v>89041.38</v>
      </c>
    </row>
    <row r="342" spans="1:20" s="13" customFormat="1" ht="24.95" customHeight="1" x14ac:dyDescent="0.3">
      <c r="A342" s="26" t="s">
        <v>127</v>
      </c>
      <c r="B342" s="12"/>
      <c r="C342" s="12"/>
      <c r="D342" s="12"/>
      <c r="E342" s="12"/>
      <c r="F342" s="25"/>
      <c r="G342" s="25"/>
      <c r="H342" s="12"/>
      <c r="I342" s="12"/>
      <c r="J342" s="12"/>
      <c r="K342" s="12"/>
      <c r="L342" s="12"/>
      <c r="M342" s="47"/>
      <c r="N342" s="12"/>
      <c r="O342" s="12"/>
      <c r="P342" s="12"/>
      <c r="Q342" s="12"/>
      <c r="R342" s="12"/>
      <c r="S342" s="12"/>
      <c r="T342" s="12"/>
    </row>
    <row r="343" spans="1:20" s="18" customFormat="1" ht="24.95" customHeight="1" x14ac:dyDescent="0.25">
      <c r="A343" s="11">
        <v>282</v>
      </c>
      <c r="B343" s="14" t="s">
        <v>128</v>
      </c>
      <c r="C343" s="10" t="s">
        <v>27</v>
      </c>
      <c r="D343" s="11" t="s">
        <v>21</v>
      </c>
      <c r="E343" s="20" t="s">
        <v>151</v>
      </c>
      <c r="F343" s="34">
        <v>44774</v>
      </c>
      <c r="G343" s="15">
        <v>44958</v>
      </c>
      <c r="H343" s="16">
        <v>90000</v>
      </c>
      <c r="I343" s="16">
        <v>9753.1200000000008</v>
      </c>
      <c r="J343" s="16">
        <v>0</v>
      </c>
      <c r="K343" s="16">
        <v>2583</v>
      </c>
      <c r="L343" s="16">
        <v>6390</v>
      </c>
      <c r="M343" s="17">
        <v>748.08</v>
      </c>
      <c r="N343" s="16">
        <v>2736</v>
      </c>
      <c r="O343" s="16">
        <v>6381</v>
      </c>
      <c r="P343" s="16">
        <f>K343+L343+M343+N343+O343</f>
        <v>18838.080000000002</v>
      </c>
      <c r="Q343" s="16">
        <v>6467.88</v>
      </c>
      <c r="R343" s="16">
        <f>I343+K343+N343+Q343</f>
        <v>21540</v>
      </c>
      <c r="S343" s="16">
        <f>L343+M343+O343</f>
        <v>13519.08</v>
      </c>
      <c r="T343" s="16">
        <f>H343-R343</f>
        <v>68460</v>
      </c>
    </row>
    <row r="344" spans="1:20" s="13" customFormat="1" ht="24.95" customHeight="1" x14ac:dyDescent="0.3">
      <c r="A344" s="26" t="s">
        <v>117</v>
      </c>
      <c r="B344" s="12"/>
      <c r="C344" s="12"/>
      <c r="D344" s="12"/>
      <c r="E344" s="12"/>
      <c r="F344" s="25"/>
      <c r="G344" s="25"/>
      <c r="H344" s="12"/>
      <c r="I344" s="12"/>
      <c r="J344" s="12"/>
      <c r="K344" s="12"/>
      <c r="L344" s="12"/>
      <c r="M344" s="47"/>
      <c r="N344" s="12"/>
      <c r="O344" s="12"/>
      <c r="P344" s="12"/>
      <c r="Q344" s="12"/>
      <c r="R344" s="12"/>
      <c r="S344" s="12"/>
      <c r="T344" s="12"/>
    </row>
    <row r="345" spans="1:20" s="18" customFormat="1" ht="24.95" customHeight="1" x14ac:dyDescent="0.25">
      <c r="A345" s="11">
        <v>283</v>
      </c>
      <c r="B345" s="14" t="s">
        <v>84</v>
      </c>
      <c r="C345" s="10" t="s">
        <v>27</v>
      </c>
      <c r="D345" s="11" t="s">
        <v>21</v>
      </c>
      <c r="E345" s="20" t="s">
        <v>151</v>
      </c>
      <c r="F345" s="15">
        <v>44811</v>
      </c>
      <c r="G345" s="15">
        <v>44992</v>
      </c>
      <c r="H345" s="16">
        <v>131000</v>
      </c>
      <c r="I345" s="16">
        <v>19397.34</v>
      </c>
      <c r="J345" s="16">
        <v>0</v>
      </c>
      <c r="K345" s="16">
        <v>3759.7</v>
      </c>
      <c r="L345" s="16">
        <v>9301</v>
      </c>
      <c r="M345" s="17">
        <v>748.08</v>
      </c>
      <c r="N345" s="16">
        <v>3982.4</v>
      </c>
      <c r="O345" s="16">
        <v>9287.9</v>
      </c>
      <c r="P345" s="16">
        <f t="shared" ref="P345:P360" si="464">K345+L345+M345+N345+O345</f>
        <v>27079.08</v>
      </c>
      <c r="Q345" s="16">
        <f t="shared" ref="Q345:Q377" si="465">J345</f>
        <v>0</v>
      </c>
      <c r="R345" s="16">
        <f t="shared" ref="R345:R360" si="466">I345+K345+N345+Q345</f>
        <v>27139.439999999999</v>
      </c>
      <c r="S345" s="16">
        <f t="shared" ref="S345:S360" si="467">L345+M345+O345</f>
        <v>19336.98</v>
      </c>
      <c r="T345" s="16">
        <f t="shared" ref="T345:T360" si="468">H345-R345</f>
        <v>103860.56</v>
      </c>
    </row>
    <row r="346" spans="1:20" s="18" customFormat="1" ht="24.95" customHeight="1" x14ac:dyDescent="0.25">
      <c r="A346" s="11">
        <v>284</v>
      </c>
      <c r="B346" s="14" t="s">
        <v>87</v>
      </c>
      <c r="C346" s="10" t="s">
        <v>437</v>
      </c>
      <c r="D346" s="11" t="s">
        <v>21</v>
      </c>
      <c r="E346" s="20" t="s">
        <v>151</v>
      </c>
      <c r="F346" s="15">
        <v>44850</v>
      </c>
      <c r="G346" s="15">
        <v>45032</v>
      </c>
      <c r="H346" s="16">
        <v>70000</v>
      </c>
      <c r="I346" s="16">
        <v>5065.99</v>
      </c>
      <c r="J346" s="16">
        <v>0</v>
      </c>
      <c r="K346" s="16">
        <v>2009</v>
      </c>
      <c r="L346" s="16">
        <v>4970</v>
      </c>
      <c r="M346" s="17">
        <v>748.08</v>
      </c>
      <c r="N346" s="16">
        <v>2128</v>
      </c>
      <c r="O346" s="16">
        <v>4963</v>
      </c>
      <c r="P346" s="16">
        <f t="shared" si="464"/>
        <v>14818.08</v>
      </c>
      <c r="Q346" s="16">
        <v>1512.45</v>
      </c>
      <c r="R346" s="16">
        <f t="shared" si="466"/>
        <v>10715.44</v>
      </c>
      <c r="S346" s="16">
        <f t="shared" si="467"/>
        <v>10681.08</v>
      </c>
      <c r="T346" s="16">
        <f t="shared" si="468"/>
        <v>59284.56</v>
      </c>
    </row>
    <row r="347" spans="1:20" s="18" customFormat="1" ht="24.95" customHeight="1" x14ac:dyDescent="0.25">
      <c r="A347" s="11">
        <v>285</v>
      </c>
      <c r="B347" s="14" t="s">
        <v>91</v>
      </c>
      <c r="C347" s="10" t="s">
        <v>443</v>
      </c>
      <c r="D347" s="11" t="s">
        <v>21</v>
      </c>
      <c r="E347" s="20" t="s">
        <v>152</v>
      </c>
      <c r="F347" s="15">
        <v>44850</v>
      </c>
      <c r="G347" s="15">
        <v>45032</v>
      </c>
      <c r="H347" s="16">
        <v>65000</v>
      </c>
      <c r="I347" s="16">
        <v>4427.58</v>
      </c>
      <c r="J347" s="16">
        <v>0</v>
      </c>
      <c r="K347" s="16">
        <v>1865.5</v>
      </c>
      <c r="L347" s="16">
        <v>4615</v>
      </c>
      <c r="M347" s="16">
        <f>H347*1.15%</f>
        <v>747.5</v>
      </c>
      <c r="N347" s="16">
        <v>1976</v>
      </c>
      <c r="O347" s="16">
        <f t="shared" ref="O347:O360" si="469">H347*7.09%</f>
        <v>4608.5</v>
      </c>
      <c r="P347" s="16">
        <f t="shared" si="464"/>
        <v>13812.5</v>
      </c>
      <c r="Q347" s="16">
        <f t="shared" si="465"/>
        <v>0</v>
      </c>
      <c r="R347" s="16">
        <f t="shared" si="466"/>
        <v>8269.08</v>
      </c>
      <c r="S347" s="16">
        <f t="shared" si="467"/>
        <v>9971</v>
      </c>
      <c r="T347" s="16">
        <f t="shared" si="468"/>
        <v>56730.92</v>
      </c>
    </row>
    <row r="348" spans="1:20" s="18" customFormat="1" ht="24.95" customHeight="1" x14ac:dyDescent="0.25">
      <c r="A348" s="11">
        <v>286</v>
      </c>
      <c r="B348" s="31" t="s">
        <v>297</v>
      </c>
      <c r="C348" s="39" t="s">
        <v>457</v>
      </c>
      <c r="D348" s="32" t="s">
        <v>21</v>
      </c>
      <c r="E348" s="33" t="s">
        <v>152</v>
      </c>
      <c r="F348" s="34">
        <v>44868</v>
      </c>
      <c r="G348" s="34">
        <v>45049</v>
      </c>
      <c r="H348" s="35">
        <v>90000</v>
      </c>
      <c r="I348" s="35">
        <v>9753.1200000000008</v>
      </c>
      <c r="J348" s="35">
        <v>0</v>
      </c>
      <c r="K348" s="35">
        <f>H348*2.87%</f>
        <v>2583</v>
      </c>
      <c r="L348" s="35">
        <f>H348*7.1%</f>
        <v>6390</v>
      </c>
      <c r="M348" s="35">
        <v>748.08</v>
      </c>
      <c r="N348" s="35">
        <f>H348*3.04%</f>
        <v>2736</v>
      </c>
      <c r="O348" s="35">
        <f>H348*7.09%</f>
        <v>6381</v>
      </c>
      <c r="P348" s="35">
        <f t="shared" si="464"/>
        <v>18838.080000000002</v>
      </c>
      <c r="Q348" s="35">
        <f t="shared" si="465"/>
        <v>0</v>
      </c>
      <c r="R348" s="35">
        <f t="shared" si="466"/>
        <v>15072.12</v>
      </c>
      <c r="S348" s="35">
        <f t="shared" si="467"/>
        <v>13519.08</v>
      </c>
      <c r="T348" s="35">
        <f t="shared" si="468"/>
        <v>74927.88</v>
      </c>
    </row>
    <row r="349" spans="1:20" s="18" customFormat="1" ht="24.95" customHeight="1" x14ac:dyDescent="0.25">
      <c r="A349" s="11">
        <v>287</v>
      </c>
      <c r="B349" s="14" t="s">
        <v>88</v>
      </c>
      <c r="C349" s="10" t="s">
        <v>39</v>
      </c>
      <c r="D349" s="11" t="s">
        <v>21</v>
      </c>
      <c r="E349" s="20" t="s">
        <v>152</v>
      </c>
      <c r="F349" s="15">
        <v>44850</v>
      </c>
      <c r="G349" s="15">
        <v>45032</v>
      </c>
      <c r="H349" s="16">
        <v>60000</v>
      </c>
      <c r="I349" s="16">
        <v>2881.7</v>
      </c>
      <c r="J349" s="16">
        <v>0</v>
      </c>
      <c r="K349" s="16">
        <v>1722</v>
      </c>
      <c r="L349" s="16">
        <v>4260</v>
      </c>
      <c r="M349" s="52">
        <f t="shared" ref="M349:M360" si="470">H349*1.15%</f>
        <v>690</v>
      </c>
      <c r="N349" s="16">
        <v>1824</v>
      </c>
      <c r="O349" s="16">
        <f t="shared" si="469"/>
        <v>4254</v>
      </c>
      <c r="P349" s="16">
        <f t="shared" si="464"/>
        <v>12750</v>
      </c>
      <c r="Q349" s="16">
        <v>3024.9</v>
      </c>
      <c r="R349" s="16">
        <f t="shared" si="466"/>
        <v>9452.6</v>
      </c>
      <c r="S349" s="16">
        <f t="shared" si="467"/>
        <v>9204</v>
      </c>
      <c r="T349" s="16">
        <f t="shared" si="468"/>
        <v>50547.4</v>
      </c>
    </row>
    <row r="350" spans="1:20" s="18" customFormat="1" ht="24.95" customHeight="1" x14ac:dyDescent="0.25">
      <c r="A350" s="11">
        <v>288</v>
      </c>
      <c r="B350" s="14" t="s">
        <v>163</v>
      </c>
      <c r="C350" s="10" t="s">
        <v>444</v>
      </c>
      <c r="D350" s="11" t="s">
        <v>21</v>
      </c>
      <c r="E350" s="20" t="s">
        <v>152</v>
      </c>
      <c r="F350" s="15">
        <v>44835</v>
      </c>
      <c r="G350" s="15">
        <v>45017</v>
      </c>
      <c r="H350" s="16">
        <v>60000</v>
      </c>
      <c r="I350" s="16">
        <v>3486.68</v>
      </c>
      <c r="J350" s="16">
        <v>0</v>
      </c>
      <c r="K350" s="16">
        <v>1722</v>
      </c>
      <c r="L350" s="16">
        <v>4260</v>
      </c>
      <c r="M350" s="52">
        <f t="shared" si="470"/>
        <v>690</v>
      </c>
      <c r="N350" s="16">
        <v>1824</v>
      </c>
      <c r="O350" s="16">
        <f t="shared" si="469"/>
        <v>4254</v>
      </c>
      <c r="P350" s="16">
        <f t="shared" si="464"/>
        <v>12750</v>
      </c>
      <c r="Q350" s="16">
        <f t="shared" si="465"/>
        <v>0</v>
      </c>
      <c r="R350" s="16">
        <f t="shared" si="466"/>
        <v>7032.68</v>
      </c>
      <c r="S350" s="16">
        <f t="shared" si="467"/>
        <v>9204</v>
      </c>
      <c r="T350" s="16">
        <f t="shared" si="468"/>
        <v>52967.32</v>
      </c>
    </row>
    <row r="351" spans="1:20" s="18" customFormat="1" ht="24.95" customHeight="1" x14ac:dyDescent="0.25">
      <c r="A351" s="11">
        <v>289</v>
      </c>
      <c r="B351" s="14" t="s">
        <v>197</v>
      </c>
      <c r="C351" s="10" t="s">
        <v>444</v>
      </c>
      <c r="D351" s="11" t="s">
        <v>21</v>
      </c>
      <c r="E351" s="20" t="s">
        <v>152</v>
      </c>
      <c r="F351" s="15">
        <v>44805</v>
      </c>
      <c r="G351" s="15">
        <v>44986</v>
      </c>
      <c r="H351" s="17">
        <v>60000</v>
      </c>
      <c r="I351" s="17">
        <v>3184.19</v>
      </c>
      <c r="J351" s="16">
        <v>0</v>
      </c>
      <c r="K351" s="17">
        <v>1722</v>
      </c>
      <c r="L351" s="17">
        <v>4260</v>
      </c>
      <c r="M351" s="52">
        <f t="shared" si="470"/>
        <v>690</v>
      </c>
      <c r="N351" s="17">
        <v>1824</v>
      </c>
      <c r="O351" s="16">
        <f t="shared" si="469"/>
        <v>4254</v>
      </c>
      <c r="P351" s="16">
        <f t="shared" si="464"/>
        <v>12750</v>
      </c>
      <c r="Q351" s="16">
        <v>1512.45</v>
      </c>
      <c r="R351" s="16">
        <f t="shared" si="466"/>
        <v>8242.64</v>
      </c>
      <c r="S351" s="16">
        <f t="shared" si="467"/>
        <v>9204</v>
      </c>
      <c r="T351" s="16">
        <f t="shared" si="468"/>
        <v>51757.36</v>
      </c>
    </row>
    <row r="352" spans="1:20" s="18" customFormat="1" ht="24.95" customHeight="1" x14ac:dyDescent="0.25">
      <c r="A352" s="11">
        <v>290</v>
      </c>
      <c r="B352" s="14" t="s">
        <v>176</v>
      </c>
      <c r="C352" s="10" t="s">
        <v>444</v>
      </c>
      <c r="D352" s="11" t="s">
        <v>21</v>
      </c>
      <c r="E352" s="11" t="s">
        <v>151</v>
      </c>
      <c r="F352" s="15">
        <v>44756</v>
      </c>
      <c r="G352" s="15">
        <v>44940</v>
      </c>
      <c r="H352" s="16">
        <v>60000</v>
      </c>
      <c r="I352" s="16">
        <v>3486.68</v>
      </c>
      <c r="J352" s="16">
        <v>0</v>
      </c>
      <c r="K352" s="16">
        <v>1722</v>
      </c>
      <c r="L352" s="16">
        <v>4260</v>
      </c>
      <c r="M352" s="52">
        <f t="shared" si="470"/>
        <v>690</v>
      </c>
      <c r="N352" s="16">
        <v>1824</v>
      </c>
      <c r="O352" s="16">
        <f t="shared" si="469"/>
        <v>4254</v>
      </c>
      <c r="P352" s="16">
        <f t="shared" si="464"/>
        <v>12750</v>
      </c>
      <c r="Q352" s="16">
        <f t="shared" si="465"/>
        <v>0</v>
      </c>
      <c r="R352" s="16">
        <f t="shared" si="466"/>
        <v>7032.68</v>
      </c>
      <c r="S352" s="16">
        <f t="shared" si="467"/>
        <v>9204</v>
      </c>
      <c r="T352" s="16">
        <f t="shared" si="468"/>
        <v>52967.32</v>
      </c>
    </row>
    <row r="353" spans="1:20" s="18" customFormat="1" ht="24.95" customHeight="1" x14ac:dyDescent="0.25">
      <c r="A353" s="11">
        <v>291</v>
      </c>
      <c r="B353" s="14" t="s">
        <v>173</v>
      </c>
      <c r="C353" s="10" t="s">
        <v>444</v>
      </c>
      <c r="D353" s="11" t="s">
        <v>21</v>
      </c>
      <c r="E353" s="20" t="s">
        <v>151</v>
      </c>
      <c r="F353" s="15">
        <v>44743</v>
      </c>
      <c r="G353" s="15">
        <v>44927</v>
      </c>
      <c r="H353" s="16">
        <v>60000</v>
      </c>
      <c r="I353" s="16">
        <v>3486.68</v>
      </c>
      <c r="J353" s="16">
        <v>0</v>
      </c>
      <c r="K353" s="16">
        <v>1722</v>
      </c>
      <c r="L353" s="16">
        <v>4260</v>
      </c>
      <c r="M353" s="52">
        <f t="shared" si="470"/>
        <v>690</v>
      </c>
      <c r="N353" s="16">
        <v>1824</v>
      </c>
      <c r="O353" s="16">
        <f t="shared" si="469"/>
        <v>4254</v>
      </c>
      <c r="P353" s="16">
        <f t="shared" si="464"/>
        <v>12750</v>
      </c>
      <c r="Q353" s="16">
        <f t="shared" si="465"/>
        <v>0</v>
      </c>
      <c r="R353" s="16">
        <f t="shared" si="466"/>
        <v>7032.68</v>
      </c>
      <c r="S353" s="16">
        <f t="shared" si="467"/>
        <v>9204</v>
      </c>
      <c r="T353" s="16">
        <f t="shared" si="468"/>
        <v>52967.32</v>
      </c>
    </row>
    <row r="354" spans="1:20" s="18" customFormat="1" ht="24.95" customHeight="1" x14ac:dyDescent="0.25">
      <c r="A354" s="11">
        <v>292</v>
      </c>
      <c r="B354" s="14" t="s">
        <v>161</v>
      </c>
      <c r="C354" s="10" t="s">
        <v>444</v>
      </c>
      <c r="D354" s="11" t="s">
        <v>21</v>
      </c>
      <c r="E354" s="20" t="s">
        <v>152</v>
      </c>
      <c r="F354" s="15">
        <v>44835</v>
      </c>
      <c r="G354" s="15">
        <v>45017</v>
      </c>
      <c r="H354" s="16">
        <v>60000</v>
      </c>
      <c r="I354" s="16">
        <v>3486.68</v>
      </c>
      <c r="J354" s="16">
        <v>0</v>
      </c>
      <c r="K354" s="16">
        <v>1722</v>
      </c>
      <c r="L354" s="16">
        <v>4260</v>
      </c>
      <c r="M354" s="52">
        <f t="shared" si="470"/>
        <v>690</v>
      </c>
      <c r="N354" s="16">
        <v>1824</v>
      </c>
      <c r="O354" s="16">
        <f t="shared" si="469"/>
        <v>4254</v>
      </c>
      <c r="P354" s="16">
        <f t="shared" si="464"/>
        <v>12750</v>
      </c>
      <c r="Q354" s="16">
        <f t="shared" si="465"/>
        <v>0</v>
      </c>
      <c r="R354" s="16">
        <f t="shared" si="466"/>
        <v>7032.68</v>
      </c>
      <c r="S354" s="16">
        <f t="shared" si="467"/>
        <v>9204</v>
      </c>
      <c r="T354" s="16">
        <f t="shared" si="468"/>
        <v>52967.32</v>
      </c>
    </row>
    <row r="355" spans="1:20" s="18" customFormat="1" ht="24.95" customHeight="1" x14ac:dyDescent="0.25">
      <c r="A355" s="11">
        <v>293</v>
      </c>
      <c r="B355" s="14" t="s">
        <v>166</v>
      </c>
      <c r="C355" s="10" t="s">
        <v>441</v>
      </c>
      <c r="D355" s="11" t="s">
        <v>21</v>
      </c>
      <c r="E355" s="20" t="s">
        <v>152</v>
      </c>
      <c r="F355" s="15">
        <v>44835</v>
      </c>
      <c r="G355" s="15">
        <v>45017</v>
      </c>
      <c r="H355" s="16">
        <v>55000</v>
      </c>
      <c r="I355" s="16">
        <v>2559.6799999999998</v>
      </c>
      <c r="J355" s="16">
        <v>0</v>
      </c>
      <c r="K355" s="16">
        <v>1578.5</v>
      </c>
      <c r="L355" s="16">
        <v>3905</v>
      </c>
      <c r="M355" s="52">
        <f t="shared" si="470"/>
        <v>632.5</v>
      </c>
      <c r="N355" s="16">
        <v>1672</v>
      </c>
      <c r="O355" s="16">
        <f t="shared" si="469"/>
        <v>3899.5</v>
      </c>
      <c r="P355" s="16">
        <f t="shared" si="464"/>
        <v>11687.5</v>
      </c>
      <c r="Q355" s="16">
        <f t="shared" si="465"/>
        <v>0</v>
      </c>
      <c r="R355" s="16">
        <f t="shared" si="466"/>
        <v>5810.18</v>
      </c>
      <c r="S355" s="16">
        <f t="shared" si="467"/>
        <v>8437</v>
      </c>
      <c r="T355" s="16">
        <f t="shared" si="468"/>
        <v>49189.82</v>
      </c>
    </row>
    <row r="356" spans="1:20" s="18" customFormat="1" ht="24.95" customHeight="1" x14ac:dyDescent="0.25">
      <c r="A356" s="11">
        <v>294</v>
      </c>
      <c r="B356" s="14" t="s">
        <v>159</v>
      </c>
      <c r="C356" s="10" t="s">
        <v>441</v>
      </c>
      <c r="D356" s="11" t="s">
        <v>21</v>
      </c>
      <c r="E356" s="20" t="s">
        <v>152</v>
      </c>
      <c r="F356" s="15">
        <v>44835</v>
      </c>
      <c r="G356" s="15">
        <v>45017</v>
      </c>
      <c r="H356" s="16">
        <v>55000</v>
      </c>
      <c r="I356" s="16">
        <v>2559.6799999999998</v>
      </c>
      <c r="J356" s="16">
        <v>0</v>
      </c>
      <c r="K356" s="16">
        <v>1578.5</v>
      </c>
      <c r="L356" s="16">
        <v>3905</v>
      </c>
      <c r="M356" s="52">
        <f t="shared" si="470"/>
        <v>632.5</v>
      </c>
      <c r="N356" s="16">
        <v>1672</v>
      </c>
      <c r="O356" s="16">
        <f t="shared" si="469"/>
        <v>3899.5</v>
      </c>
      <c r="P356" s="16">
        <f t="shared" si="464"/>
        <v>11687.5</v>
      </c>
      <c r="Q356" s="16">
        <f t="shared" si="465"/>
        <v>0</v>
      </c>
      <c r="R356" s="16">
        <f t="shared" si="466"/>
        <v>5810.18</v>
      </c>
      <c r="S356" s="16">
        <f t="shared" si="467"/>
        <v>8437</v>
      </c>
      <c r="T356" s="16">
        <f t="shared" si="468"/>
        <v>49189.82</v>
      </c>
    </row>
    <row r="357" spans="1:20" s="18" customFormat="1" ht="24.95" customHeight="1" x14ac:dyDescent="0.25">
      <c r="A357" s="11">
        <v>295</v>
      </c>
      <c r="B357" s="14" t="s">
        <v>158</v>
      </c>
      <c r="C357" s="10" t="s">
        <v>441</v>
      </c>
      <c r="D357" s="11" t="s">
        <v>21</v>
      </c>
      <c r="E357" s="20" t="s">
        <v>152</v>
      </c>
      <c r="F357" s="15">
        <v>44835</v>
      </c>
      <c r="G357" s="15">
        <v>45017</v>
      </c>
      <c r="H357" s="16">
        <v>55000</v>
      </c>
      <c r="I357" s="16">
        <v>2559.6799999999998</v>
      </c>
      <c r="J357" s="16">
        <v>0</v>
      </c>
      <c r="K357" s="16">
        <v>1578.5</v>
      </c>
      <c r="L357" s="16">
        <v>3905</v>
      </c>
      <c r="M357" s="52">
        <f t="shared" si="470"/>
        <v>632.5</v>
      </c>
      <c r="N357" s="16">
        <v>1672</v>
      </c>
      <c r="O357" s="16">
        <f t="shared" si="469"/>
        <v>3899.5</v>
      </c>
      <c r="P357" s="16">
        <f t="shared" si="464"/>
        <v>11687.5</v>
      </c>
      <c r="Q357" s="16">
        <f t="shared" si="465"/>
        <v>0</v>
      </c>
      <c r="R357" s="16">
        <f t="shared" si="466"/>
        <v>5810.18</v>
      </c>
      <c r="S357" s="16">
        <f t="shared" si="467"/>
        <v>8437</v>
      </c>
      <c r="T357" s="16">
        <f t="shared" si="468"/>
        <v>49189.82</v>
      </c>
    </row>
    <row r="358" spans="1:20" s="18" customFormat="1" ht="24.95" customHeight="1" x14ac:dyDescent="0.25">
      <c r="A358" s="11">
        <v>296</v>
      </c>
      <c r="B358" s="14" t="s">
        <v>133</v>
      </c>
      <c r="C358" s="10" t="s">
        <v>80</v>
      </c>
      <c r="D358" s="11" t="s">
        <v>21</v>
      </c>
      <c r="E358" s="11" t="s">
        <v>151</v>
      </c>
      <c r="F358" s="15">
        <v>44805</v>
      </c>
      <c r="G358" s="15">
        <v>44986</v>
      </c>
      <c r="H358" s="16">
        <v>48000</v>
      </c>
      <c r="I358" s="16">
        <v>1571.73</v>
      </c>
      <c r="J358" s="16">
        <v>0</v>
      </c>
      <c r="K358" s="16">
        <v>1377.6</v>
      </c>
      <c r="L358" s="16">
        <v>3408</v>
      </c>
      <c r="M358" s="52">
        <f t="shared" si="470"/>
        <v>552</v>
      </c>
      <c r="N358" s="16">
        <v>1459.2</v>
      </c>
      <c r="O358" s="16">
        <f t="shared" si="469"/>
        <v>3403.2</v>
      </c>
      <c r="P358" s="16">
        <f t="shared" si="464"/>
        <v>10200</v>
      </c>
      <c r="Q358" s="16">
        <f t="shared" si="465"/>
        <v>0</v>
      </c>
      <c r="R358" s="16">
        <f t="shared" si="466"/>
        <v>4408.53</v>
      </c>
      <c r="S358" s="16">
        <f t="shared" si="467"/>
        <v>7363.2</v>
      </c>
      <c r="T358" s="16">
        <f t="shared" si="468"/>
        <v>43591.47</v>
      </c>
    </row>
    <row r="359" spans="1:20" s="36" customFormat="1" ht="24.95" customHeight="1" x14ac:dyDescent="0.25">
      <c r="A359" s="11">
        <v>297</v>
      </c>
      <c r="B359" s="31" t="s">
        <v>216</v>
      </c>
      <c r="C359" s="37" t="s">
        <v>80</v>
      </c>
      <c r="D359" s="38" t="s">
        <v>21</v>
      </c>
      <c r="E359" s="38" t="s">
        <v>152</v>
      </c>
      <c r="F359" s="15">
        <v>44835</v>
      </c>
      <c r="G359" s="15">
        <v>45017</v>
      </c>
      <c r="H359" s="35">
        <v>35000</v>
      </c>
      <c r="I359" s="35">
        <v>0</v>
      </c>
      <c r="J359" s="35">
        <v>0</v>
      </c>
      <c r="K359" s="35">
        <f>H359*2.87%</f>
        <v>1004.5</v>
      </c>
      <c r="L359" s="35">
        <f>H359*7.1%</f>
        <v>2485</v>
      </c>
      <c r="M359" s="52">
        <f t="shared" si="470"/>
        <v>402.5</v>
      </c>
      <c r="N359" s="35">
        <f>H359*3.04%</f>
        <v>1064</v>
      </c>
      <c r="O359" s="16">
        <f t="shared" si="469"/>
        <v>2481.5</v>
      </c>
      <c r="P359" s="35">
        <f t="shared" si="464"/>
        <v>7437.5</v>
      </c>
      <c r="Q359" s="35">
        <f t="shared" si="465"/>
        <v>0</v>
      </c>
      <c r="R359" s="35">
        <f t="shared" si="466"/>
        <v>2068.5</v>
      </c>
      <c r="S359" s="35">
        <f t="shared" si="467"/>
        <v>5369</v>
      </c>
      <c r="T359" s="35">
        <f t="shared" si="468"/>
        <v>32931.5</v>
      </c>
    </row>
    <row r="360" spans="1:20" s="18" customFormat="1" ht="24.95" customHeight="1" x14ac:dyDescent="0.25">
      <c r="A360" s="11">
        <v>298</v>
      </c>
      <c r="B360" s="14" t="s">
        <v>200</v>
      </c>
      <c r="C360" s="10" t="s">
        <v>168</v>
      </c>
      <c r="D360" s="11" t="s">
        <v>21</v>
      </c>
      <c r="E360" s="11" t="s">
        <v>152</v>
      </c>
      <c r="F360" s="15">
        <v>44835</v>
      </c>
      <c r="G360" s="15">
        <v>45017</v>
      </c>
      <c r="H360" s="16">
        <v>45500</v>
      </c>
      <c r="I360" s="16">
        <v>1218.8900000000001</v>
      </c>
      <c r="J360" s="16">
        <v>0</v>
      </c>
      <c r="K360" s="16">
        <v>1305.8499999999999</v>
      </c>
      <c r="L360" s="16">
        <v>3230.5</v>
      </c>
      <c r="M360" s="52">
        <f t="shared" si="470"/>
        <v>523.25</v>
      </c>
      <c r="N360" s="16">
        <v>1383.2</v>
      </c>
      <c r="O360" s="16">
        <f t="shared" si="469"/>
        <v>3225.95</v>
      </c>
      <c r="P360" s="16">
        <f t="shared" si="464"/>
        <v>9668.75</v>
      </c>
      <c r="Q360" s="16">
        <f t="shared" si="465"/>
        <v>0</v>
      </c>
      <c r="R360" s="16">
        <f t="shared" si="466"/>
        <v>3907.94</v>
      </c>
      <c r="S360" s="16">
        <f t="shared" si="467"/>
        <v>6979.7</v>
      </c>
      <c r="T360" s="16">
        <f t="shared" si="468"/>
        <v>41592.06</v>
      </c>
    </row>
    <row r="361" spans="1:20" s="13" customFormat="1" ht="24.95" customHeight="1" x14ac:dyDescent="0.3">
      <c r="A361" s="26" t="s">
        <v>116</v>
      </c>
      <c r="B361" s="12"/>
      <c r="C361" s="12"/>
      <c r="D361" s="12"/>
      <c r="E361" s="12"/>
      <c r="F361" s="25"/>
      <c r="G361" s="25"/>
      <c r="H361" s="12"/>
      <c r="I361" s="12"/>
      <c r="J361" s="12"/>
      <c r="K361" s="12"/>
      <c r="L361" s="12"/>
      <c r="M361" s="47"/>
      <c r="N361" s="12"/>
      <c r="O361" s="12"/>
      <c r="P361" s="12"/>
      <c r="Q361" s="12"/>
      <c r="R361" s="12"/>
      <c r="S361" s="12"/>
      <c r="T361" s="12"/>
    </row>
    <row r="362" spans="1:20" s="18" customFormat="1" ht="24.95" customHeight="1" x14ac:dyDescent="0.25">
      <c r="A362" s="11">
        <v>299</v>
      </c>
      <c r="B362" s="14" t="s">
        <v>83</v>
      </c>
      <c r="C362" s="10" t="s">
        <v>27</v>
      </c>
      <c r="D362" s="11" t="s">
        <v>21</v>
      </c>
      <c r="E362" s="20" t="s">
        <v>151</v>
      </c>
      <c r="F362" s="15">
        <v>44826</v>
      </c>
      <c r="G362" s="15">
        <v>45007</v>
      </c>
      <c r="H362" s="16">
        <v>131000</v>
      </c>
      <c r="I362" s="16">
        <v>19397.34</v>
      </c>
      <c r="J362" s="16">
        <v>0</v>
      </c>
      <c r="K362" s="16">
        <v>3759.7</v>
      </c>
      <c r="L362" s="16">
        <v>9301</v>
      </c>
      <c r="M362" s="17">
        <v>748.08</v>
      </c>
      <c r="N362" s="16">
        <v>3982.4</v>
      </c>
      <c r="O362" s="16">
        <v>9287.9</v>
      </c>
      <c r="P362" s="16">
        <f>K362+L362+M362+N362+O362</f>
        <v>27079.08</v>
      </c>
      <c r="Q362" s="16">
        <v>12446</v>
      </c>
      <c r="R362" s="16">
        <f>I362+K362+N362+Q362</f>
        <v>39585.440000000002</v>
      </c>
      <c r="S362" s="16">
        <f>L362+M362+O362</f>
        <v>19336.98</v>
      </c>
      <c r="T362" s="16">
        <f>H362-R362</f>
        <v>91414.56</v>
      </c>
    </row>
    <row r="363" spans="1:20" s="18" customFormat="1" ht="24.95" customHeight="1" x14ac:dyDescent="0.25">
      <c r="A363" s="11">
        <v>300</v>
      </c>
      <c r="B363" s="14" t="s">
        <v>94</v>
      </c>
      <c r="C363" s="10" t="s">
        <v>102</v>
      </c>
      <c r="D363" s="11" t="s">
        <v>21</v>
      </c>
      <c r="E363" s="20" t="s">
        <v>152</v>
      </c>
      <c r="F363" s="15">
        <v>44850</v>
      </c>
      <c r="G363" s="15">
        <v>45032</v>
      </c>
      <c r="H363" s="16">
        <v>75000</v>
      </c>
      <c r="I363" s="16">
        <v>6309.38</v>
      </c>
      <c r="J363" s="16">
        <v>0</v>
      </c>
      <c r="K363" s="16">
        <v>2152.5</v>
      </c>
      <c r="L363" s="16">
        <v>5325</v>
      </c>
      <c r="M363" s="17">
        <v>748.08</v>
      </c>
      <c r="N363" s="16">
        <v>2280</v>
      </c>
      <c r="O363" s="16">
        <v>5317.5</v>
      </c>
      <c r="P363" s="16">
        <f>K363+L363+M363+N363+O363</f>
        <v>15823.08</v>
      </c>
      <c r="Q363" s="16">
        <v>4296</v>
      </c>
      <c r="R363" s="16">
        <f>I363+K363+N363+Q363</f>
        <v>15037.88</v>
      </c>
      <c r="S363" s="16">
        <f>L363+M363+O363</f>
        <v>11390.58</v>
      </c>
      <c r="T363" s="16">
        <f>H363-R363</f>
        <v>59962.12</v>
      </c>
    </row>
    <row r="364" spans="1:20" s="18" customFormat="1" ht="24.95" customHeight="1" x14ac:dyDescent="0.25">
      <c r="A364" s="11">
        <v>301</v>
      </c>
      <c r="B364" s="14" t="s">
        <v>90</v>
      </c>
      <c r="C364" s="10" t="s">
        <v>458</v>
      </c>
      <c r="D364" s="11" t="s">
        <v>21</v>
      </c>
      <c r="E364" s="20" t="s">
        <v>152</v>
      </c>
      <c r="F364" s="15">
        <v>44850</v>
      </c>
      <c r="G364" s="15">
        <v>45032</v>
      </c>
      <c r="H364" s="16">
        <v>75000</v>
      </c>
      <c r="I364" s="16">
        <v>6309.38</v>
      </c>
      <c r="J364" s="16">
        <v>0</v>
      </c>
      <c r="K364" s="16">
        <v>2152.5</v>
      </c>
      <c r="L364" s="16">
        <v>5325</v>
      </c>
      <c r="M364" s="17">
        <v>748.08</v>
      </c>
      <c r="N364" s="16">
        <v>2280</v>
      </c>
      <c r="O364" s="16">
        <v>5317.5</v>
      </c>
      <c r="P364" s="16">
        <f>K364+L364+M364+N364+O364</f>
        <v>15823.08</v>
      </c>
      <c r="Q364" s="16">
        <f t="shared" si="465"/>
        <v>0</v>
      </c>
      <c r="R364" s="16">
        <f>I364+K364+N364+Q364</f>
        <v>10741.88</v>
      </c>
      <c r="S364" s="16">
        <f>L364+M364+O364</f>
        <v>11390.58</v>
      </c>
      <c r="T364" s="16">
        <f>H364-R364</f>
        <v>64258.12</v>
      </c>
    </row>
    <row r="365" spans="1:20" s="18" customFormat="1" ht="24.95" customHeight="1" x14ac:dyDescent="0.25">
      <c r="A365" s="11">
        <v>302</v>
      </c>
      <c r="B365" s="14" t="s">
        <v>174</v>
      </c>
      <c r="C365" s="10" t="s">
        <v>444</v>
      </c>
      <c r="D365" s="11" t="s">
        <v>21</v>
      </c>
      <c r="E365" s="11" t="s">
        <v>151</v>
      </c>
      <c r="F365" s="15">
        <v>44743</v>
      </c>
      <c r="G365" s="15">
        <v>44927</v>
      </c>
      <c r="H365" s="16">
        <v>60000</v>
      </c>
      <c r="I365" s="16">
        <v>3486.68</v>
      </c>
      <c r="J365" s="16">
        <v>0</v>
      </c>
      <c r="K365" s="16">
        <v>1722</v>
      </c>
      <c r="L365" s="16">
        <v>4260</v>
      </c>
      <c r="M365" s="52">
        <f t="shared" ref="M365:M366" si="471">H365*1.15%</f>
        <v>690</v>
      </c>
      <c r="N365" s="16">
        <v>1824</v>
      </c>
      <c r="O365" s="16">
        <f t="shared" ref="O365:O366" si="472">H365*7.09%</f>
        <v>4254</v>
      </c>
      <c r="P365" s="16">
        <f>K365+L365+M365+N365+O365</f>
        <v>12750</v>
      </c>
      <c r="Q365" s="16">
        <v>5646</v>
      </c>
      <c r="R365" s="16">
        <f>I365+K365+N365+Q365</f>
        <v>12678.68</v>
      </c>
      <c r="S365" s="16">
        <f>L365+M365+O365</f>
        <v>9204</v>
      </c>
      <c r="T365" s="16">
        <f>H365-R365</f>
        <v>47321.32</v>
      </c>
    </row>
    <row r="366" spans="1:20" s="18" customFormat="1" ht="24.95" customHeight="1" x14ac:dyDescent="0.25">
      <c r="A366" s="11">
        <v>303</v>
      </c>
      <c r="B366" s="14" t="s">
        <v>142</v>
      </c>
      <c r="C366" s="10" t="s">
        <v>150</v>
      </c>
      <c r="D366" s="11" t="s">
        <v>21</v>
      </c>
      <c r="E366" s="11" t="s">
        <v>151</v>
      </c>
      <c r="F366" s="15">
        <v>44835</v>
      </c>
      <c r="G366" s="34">
        <v>45017</v>
      </c>
      <c r="H366" s="16">
        <v>55000</v>
      </c>
      <c r="I366" s="16">
        <v>2559.6799999999998</v>
      </c>
      <c r="J366" s="16">
        <v>0</v>
      </c>
      <c r="K366" s="16">
        <v>1578.5</v>
      </c>
      <c r="L366" s="16">
        <v>3905</v>
      </c>
      <c r="M366" s="52">
        <f t="shared" si="471"/>
        <v>632.5</v>
      </c>
      <c r="N366" s="16">
        <v>1672</v>
      </c>
      <c r="O366" s="16">
        <f t="shared" si="472"/>
        <v>3899.5</v>
      </c>
      <c r="P366" s="16">
        <f>K366+L366+M366+N366+O366</f>
        <v>11687.5</v>
      </c>
      <c r="Q366" s="16">
        <f t="shared" si="465"/>
        <v>0</v>
      </c>
      <c r="R366" s="16">
        <f>I366+K366+N366+Q366</f>
        <v>5810.18</v>
      </c>
      <c r="S366" s="16">
        <f>L366+M366+O366</f>
        <v>8437</v>
      </c>
      <c r="T366" s="16">
        <f>H366-R366</f>
        <v>49189.82</v>
      </c>
    </row>
    <row r="367" spans="1:20" s="13" customFormat="1" ht="24.95" customHeight="1" x14ac:dyDescent="0.3">
      <c r="A367" s="26" t="s">
        <v>115</v>
      </c>
      <c r="B367" s="12"/>
      <c r="C367" s="12"/>
      <c r="D367" s="12"/>
      <c r="E367" s="12"/>
      <c r="F367" s="25"/>
      <c r="G367" s="25"/>
      <c r="H367" s="12"/>
      <c r="I367" s="12"/>
      <c r="J367" s="12"/>
      <c r="K367" s="12"/>
      <c r="L367" s="12"/>
      <c r="M367" s="47"/>
      <c r="N367" s="12"/>
      <c r="O367" s="12"/>
      <c r="P367" s="12"/>
      <c r="Q367" s="12"/>
      <c r="R367" s="12"/>
      <c r="S367" s="12"/>
      <c r="T367" s="12"/>
    </row>
    <row r="368" spans="1:20" s="18" customFormat="1" ht="24.95" customHeight="1" x14ac:dyDescent="0.25">
      <c r="A368" s="11">
        <v>304</v>
      </c>
      <c r="B368" s="14" t="s">
        <v>82</v>
      </c>
      <c r="C368" s="10" t="s">
        <v>27</v>
      </c>
      <c r="D368" s="11" t="s">
        <v>21</v>
      </c>
      <c r="E368" s="20" t="s">
        <v>151</v>
      </c>
      <c r="F368" s="15">
        <v>44835</v>
      </c>
      <c r="G368" s="34">
        <v>45017</v>
      </c>
      <c r="H368" s="16">
        <v>131000</v>
      </c>
      <c r="I368" s="16">
        <v>19397.34</v>
      </c>
      <c r="J368" s="16">
        <v>0</v>
      </c>
      <c r="K368" s="16">
        <v>3759.7</v>
      </c>
      <c r="L368" s="16">
        <v>9301</v>
      </c>
      <c r="M368" s="17">
        <v>748.08</v>
      </c>
      <c r="N368" s="16">
        <v>3982.4</v>
      </c>
      <c r="O368" s="16">
        <v>9287.9</v>
      </c>
      <c r="P368" s="16">
        <f>K368+L368+M368+N368+O368</f>
        <v>27079.08</v>
      </c>
      <c r="Q368" s="16">
        <f t="shared" si="465"/>
        <v>0</v>
      </c>
      <c r="R368" s="16">
        <f>I368+K368+N368+Q368</f>
        <v>27139.439999999999</v>
      </c>
      <c r="S368" s="16">
        <f>L368+M368+O368</f>
        <v>19336.98</v>
      </c>
      <c r="T368" s="16">
        <f>H368-R368</f>
        <v>103860.56</v>
      </c>
    </row>
    <row r="369" spans="1:20" s="18" customFormat="1" ht="24.95" customHeight="1" x14ac:dyDescent="0.25">
      <c r="A369" s="11">
        <v>305</v>
      </c>
      <c r="B369" s="14" t="s">
        <v>169</v>
      </c>
      <c r="C369" s="10" t="s">
        <v>458</v>
      </c>
      <c r="D369" s="11" t="s">
        <v>21</v>
      </c>
      <c r="E369" s="20" t="s">
        <v>151</v>
      </c>
      <c r="F369" s="15">
        <v>44743</v>
      </c>
      <c r="G369" s="15">
        <v>44927</v>
      </c>
      <c r="H369" s="16">
        <v>90000</v>
      </c>
      <c r="I369" s="16">
        <v>9753.1200000000008</v>
      </c>
      <c r="J369" s="16">
        <v>0</v>
      </c>
      <c r="K369" s="16">
        <v>2583</v>
      </c>
      <c r="L369" s="16">
        <v>6390</v>
      </c>
      <c r="M369" s="17">
        <v>748.08</v>
      </c>
      <c r="N369" s="16">
        <v>2736</v>
      </c>
      <c r="O369" s="16">
        <v>6381</v>
      </c>
      <c r="P369" s="16">
        <f>K369+L369+M369+N369+O369</f>
        <v>18838.080000000002</v>
      </c>
      <c r="Q369" s="16">
        <f t="shared" si="465"/>
        <v>0</v>
      </c>
      <c r="R369" s="16">
        <f>I369+K369+N369+Q369</f>
        <v>15072.12</v>
      </c>
      <c r="S369" s="16">
        <f>L369+M369+O369</f>
        <v>13519.08</v>
      </c>
      <c r="T369" s="16">
        <f>H369-R369</f>
        <v>74927.88</v>
      </c>
    </row>
    <row r="370" spans="1:20" s="13" customFormat="1" ht="24.95" customHeight="1" x14ac:dyDescent="0.3">
      <c r="A370" s="26" t="s">
        <v>118</v>
      </c>
      <c r="B370" s="12"/>
      <c r="C370" s="12"/>
      <c r="D370" s="12"/>
      <c r="E370" s="12"/>
      <c r="F370" s="25"/>
      <c r="G370" s="25"/>
      <c r="H370" s="12"/>
      <c r="I370" s="12"/>
      <c r="J370" s="12"/>
      <c r="K370" s="12"/>
      <c r="L370" s="12"/>
      <c r="M370" s="47"/>
      <c r="N370" s="12"/>
      <c r="O370" s="12"/>
      <c r="P370" s="12"/>
      <c r="Q370" s="12"/>
      <c r="R370" s="12"/>
      <c r="S370" s="12"/>
      <c r="T370" s="12"/>
    </row>
    <row r="371" spans="1:20" s="36" customFormat="1" ht="24.95" customHeight="1" x14ac:dyDescent="0.25">
      <c r="A371" s="32">
        <v>306</v>
      </c>
      <c r="B371" s="31" t="s">
        <v>114</v>
      </c>
      <c r="C371" s="39" t="s">
        <v>459</v>
      </c>
      <c r="D371" s="32" t="s">
        <v>21</v>
      </c>
      <c r="E371" s="33" t="s">
        <v>151</v>
      </c>
      <c r="F371" s="34">
        <v>44774</v>
      </c>
      <c r="G371" s="34">
        <v>44958</v>
      </c>
      <c r="H371" s="35">
        <v>131000</v>
      </c>
      <c r="I371" s="35">
        <v>19397.34</v>
      </c>
      <c r="J371" s="35">
        <v>0</v>
      </c>
      <c r="K371" s="35">
        <v>3759.7</v>
      </c>
      <c r="L371" s="35">
        <v>9301</v>
      </c>
      <c r="M371" s="17">
        <v>748.08</v>
      </c>
      <c r="N371" s="35">
        <v>3982.4</v>
      </c>
      <c r="O371" s="35">
        <v>9287.9</v>
      </c>
      <c r="P371" s="35">
        <f>K371+L371+M371+N371+O371</f>
        <v>27079.08</v>
      </c>
      <c r="Q371" s="35">
        <v>4046</v>
      </c>
      <c r="R371" s="35">
        <f>I371+K371+N371+Q371</f>
        <v>31185.439999999999</v>
      </c>
      <c r="S371" s="35">
        <f>L371+M371+O371</f>
        <v>19336.98</v>
      </c>
      <c r="T371" s="35">
        <f>H371-R371</f>
        <v>99814.56</v>
      </c>
    </row>
    <row r="372" spans="1:20" s="13" customFormat="1" ht="24.95" customHeight="1" x14ac:dyDescent="0.3">
      <c r="A372" s="26" t="s">
        <v>119</v>
      </c>
      <c r="B372" s="12"/>
      <c r="C372" s="12"/>
      <c r="D372" s="12"/>
      <c r="E372" s="12"/>
      <c r="F372" s="25"/>
      <c r="G372" s="25"/>
      <c r="H372" s="12"/>
      <c r="I372" s="12"/>
      <c r="J372" s="12"/>
      <c r="K372" s="12"/>
      <c r="L372" s="12"/>
      <c r="M372" s="47"/>
      <c r="N372" s="12"/>
      <c r="O372" s="12"/>
      <c r="P372" s="12"/>
      <c r="Q372" s="12"/>
      <c r="R372" s="12"/>
      <c r="S372" s="12"/>
      <c r="T372" s="12"/>
    </row>
    <row r="373" spans="1:20" s="18" customFormat="1" ht="24.95" customHeight="1" x14ac:dyDescent="0.25">
      <c r="A373" s="11">
        <v>307</v>
      </c>
      <c r="B373" s="14" t="s">
        <v>93</v>
      </c>
      <c r="C373" s="10" t="s">
        <v>102</v>
      </c>
      <c r="D373" s="11" t="s">
        <v>21</v>
      </c>
      <c r="E373" s="20" t="s">
        <v>151</v>
      </c>
      <c r="F373" s="15">
        <v>44835</v>
      </c>
      <c r="G373" s="15">
        <v>45017</v>
      </c>
      <c r="H373" s="16">
        <v>60000</v>
      </c>
      <c r="I373" s="16">
        <v>3486.68</v>
      </c>
      <c r="J373" s="16">
        <v>0</v>
      </c>
      <c r="K373" s="16">
        <v>1722</v>
      </c>
      <c r="L373" s="16">
        <v>4260</v>
      </c>
      <c r="M373" s="52">
        <f>H373*1.15%</f>
        <v>690</v>
      </c>
      <c r="N373" s="16">
        <v>1824</v>
      </c>
      <c r="O373" s="16">
        <f>H373*7.09%</f>
        <v>4254</v>
      </c>
      <c r="P373" s="16">
        <f>K373+L373+M373+N373+O373</f>
        <v>12750</v>
      </c>
      <c r="Q373" s="16">
        <f t="shared" si="465"/>
        <v>0</v>
      </c>
      <c r="R373" s="16">
        <f>I373+K373+N373+Q373</f>
        <v>7032.68</v>
      </c>
      <c r="S373" s="16">
        <f>L373+M373+O373</f>
        <v>9204</v>
      </c>
      <c r="T373" s="16">
        <f>H373-R373</f>
        <v>52967.32</v>
      </c>
    </row>
    <row r="374" spans="1:20" s="18" customFormat="1" ht="24.95" customHeight="1" x14ac:dyDescent="0.3">
      <c r="A374" s="26" t="s">
        <v>264</v>
      </c>
      <c r="B374" s="12"/>
      <c r="C374" s="12"/>
      <c r="D374" s="12"/>
      <c r="E374" s="12"/>
      <c r="F374" s="25"/>
      <c r="G374" s="25"/>
      <c r="H374" s="12"/>
      <c r="I374" s="12"/>
      <c r="J374" s="12"/>
      <c r="K374" s="12"/>
      <c r="L374" s="12"/>
      <c r="M374" s="47"/>
      <c r="N374" s="12"/>
      <c r="O374" s="12"/>
      <c r="P374" s="12"/>
      <c r="Q374" s="12"/>
      <c r="R374" s="12"/>
      <c r="S374" s="12"/>
      <c r="T374" s="12"/>
    </row>
    <row r="375" spans="1:20" s="18" customFormat="1" ht="24.95" customHeight="1" x14ac:dyDescent="0.25">
      <c r="A375" s="11">
        <v>308</v>
      </c>
      <c r="B375" s="31" t="s">
        <v>65</v>
      </c>
      <c r="C375" s="39" t="s">
        <v>459</v>
      </c>
      <c r="D375" s="32" t="s">
        <v>21</v>
      </c>
      <c r="E375" s="33" t="s">
        <v>151</v>
      </c>
      <c r="F375" s="34">
        <v>44811</v>
      </c>
      <c r="G375" s="34">
        <v>44992</v>
      </c>
      <c r="H375" s="35">
        <v>131000</v>
      </c>
      <c r="I375" s="35">
        <v>19397.34</v>
      </c>
      <c r="J375" s="35">
        <v>0</v>
      </c>
      <c r="K375" s="35">
        <v>3759.7</v>
      </c>
      <c r="L375" s="35">
        <v>9301</v>
      </c>
      <c r="M375" s="17">
        <v>748.08</v>
      </c>
      <c r="N375" s="35">
        <v>3982.4</v>
      </c>
      <c r="O375" s="35">
        <v>9287.9</v>
      </c>
      <c r="P375" s="35">
        <f>K375+L375+M375+N375+O375</f>
        <v>27079.08</v>
      </c>
      <c r="Q375" s="35">
        <v>0</v>
      </c>
      <c r="R375" s="35">
        <f>I375+K375+N375+Q375</f>
        <v>27139.439999999999</v>
      </c>
      <c r="S375" s="35">
        <f>L375+M375+O375</f>
        <v>19336.98</v>
      </c>
      <c r="T375" s="35">
        <f>H375-R375</f>
        <v>103860.56</v>
      </c>
    </row>
    <row r="376" spans="1:20" s="13" customFormat="1" ht="24.95" customHeight="1" x14ac:dyDescent="0.3">
      <c r="A376" s="26" t="s">
        <v>154</v>
      </c>
      <c r="B376" s="12"/>
      <c r="C376" s="12"/>
      <c r="D376" s="12"/>
      <c r="E376" s="12"/>
      <c r="F376" s="25"/>
      <c r="G376" s="25"/>
      <c r="H376" s="12"/>
      <c r="I376" s="12"/>
      <c r="J376" s="12"/>
      <c r="K376" s="12"/>
      <c r="L376" s="12"/>
      <c r="M376" s="47"/>
      <c r="N376" s="12"/>
      <c r="O376" s="12"/>
      <c r="P376" s="12"/>
      <c r="Q376" s="12"/>
      <c r="R376" s="12"/>
      <c r="S376" s="12"/>
      <c r="T376" s="12"/>
    </row>
    <row r="377" spans="1:20" s="18" customFormat="1" ht="24.95" customHeight="1" x14ac:dyDescent="0.25">
      <c r="A377" s="11">
        <v>309</v>
      </c>
      <c r="B377" s="14" t="s">
        <v>143</v>
      </c>
      <c r="C377" s="10" t="s">
        <v>150</v>
      </c>
      <c r="D377" s="11" t="s">
        <v>21</v>
      </c>
      <c r="E377" s="11" t="s">
        <v>151</v>
      </c>
      <c r="F377" s="15">
        <v>44835</v>
      </c>
      <c r="G377" s="34">
        <v>45017</v>
      </c>
      <c r="H377" s="16">
        <v>55000</v>
      </c>
      <c r="I377" s="16">
        <v>2559.6799999999998</v>
      </c>
      <c r="J377" s="16">
        <v>0</v>
      </c>
      <c r="K377" s="16">
        <v>1578.5</v>
      </c>
      <c r="L377" s="16">
        <v>3905</v>
      </c>
      <c r="M377" s="52">
        <f>H377*1.15%</f>
        <v>632.5</v>
      </c>
      <c r="N377" s="16">
        <v>1672</v>
      </c>
      <c r="O377" s="16">
        <f>H377*7.09%</f>
        <v>3899.5</v>
      </c>
      <c r="P377" s="16">
        <f>K377+L377+M377+N377+O377</f>
        <v>11687.5</v>
      </c>
      <c r="Q377" s="16">
        <f t="shared" si="465"/>
        <v>0</v>
      </c>
      <c r="R377" s="16">
        <f>I377+K377+N377+Q377</f>
        <v>5810.18</v>
      </c>
      <c r="S377" s="16">
        <f>L377+M377+O377</f>
        <v>8437</v>
      </c>
      <c r="T377" s="16">
        <f>H377-R377</f>
        <v>49189.82</v>
      </c>
    </row>
    <row r="378" spans="1:20" s="1" customFormat="1" ht="24.95" customHeight="1" x14ac:dyDescent="0.25">
      <c r="A378" s="80"/>
      <c r="B378" s="80"/>
      <c r="C378" s="80"/>
      <c r="D378" s="80"/>
      <c r="E378" s="80"/>
      <c r="F378" s="80"/>
      <c r="G378" s="81"/>
      <c r="H378" s="8">
        <f>SUM(H18:H377)</f>
        <v>21519500</v>
      </c>
      <c r="I378" s="8">
        <f>SUM(I17:I377)</f>
        <v>1784151.17</v>
      </c>
      <c r="J378" s="8">
        <v>0</v>
      </c>
      <c r="K378" s="8">
        <f t="shared" ref="K378:T378" si="473">SUM(K17:K377)</f>
        <v>617609.65</v>
      </c>
      <c r="L378" s="8">
        <f t="shared" si="473"/>
        <v>1527884.5</v>
      </c>
      <c r="M378" s="8">
        <f t="shared" si="473"/>
        <v>203209.03</v>
      </c>
      <c r="N378" s="8">
        <f t="shared" si="473"/>
        <v>652551.19999999995</v>
      </c>
      <c r="O378" s="8">
        <f t="shared" si="473"/>
        <v>1521903.93</v>
      </c>
      <c r="P378" s="8">
        <f t="shared" si="473"/>
        <v>4523158.3099999996</v>
      </c>
      <c r="Q378" s="8">
        <f t="shared" si="473"/>
        <v>695218.99</v>
      </c>
      <c r="R378" s="8">
        <f t="shared" si="473"/>
        <v>3749531.01</v>
      </c>
      <c r="S378" s="8">
        <f t="shared" si="473"/>
        <v>3252997.46</v>
      </c>
      <c r="T378" s="8">
        <f t="shared" si="473"/>
        <v>17769968.989999998</v>
      </c>
    </row>
    <row r="379" spans="1:20" ht="24.95" customHeight="1" x14ac:dyDescent="0.25">
      <c r="J379" s="7"/>
      <c r="M379" s="3"/>
    </row>
    <row r="380" spans="1:20" ht="24.95" customHeight="1" x14ac:dyDescent="0.25">
      <c r="J380" s="7"/>
      <c r="M380" s="3"/>
    </row>
    <row r="381" spans="1:20" ht="24.95" customHeight="1" x14ac:dyDescent="0.25">
      <c r="J381" s="7"/>
      <c r="M381" s="3"/>
    </row>
    <row r="382" spans="1:20" ht="24.95" customHeight="1" x14ac:dyDescent="0.25">
      <c r="J382" s="7"/>
      <c r="M382" s="3"/>
    </row>
    <row r="383" spans="1:20" ht="23.25" customHeight="1" x14ac:dyDescent="0.25">
      <c r="J383" s="7"/>
      <c r="M383" s="3"/>
    </row>
    <row r="384" spans="1:20" ht="24.95" customHeight="1" x14ac:dyDescent="0.25">
      <c r="J384" s="7"/>
      <c r="M384" s="3"/>
    </row>
    <row r="385" spans="10:15" ht="24.95" customHeight="1" x14ac:dyDescent="0.25">
      <c r="J385" s="7"/>
      <c r="M385" s="3"/>
    </row>
    <row r="386" spans="10:15" ht="24.95" customHeight="1" x14ac:dyDescent="0.25">
      <c r="J386" s="7"/>
      <c r="M386" s="3"/>
    </row>
    <row r="387" spans="10:15" ht="24.95" customHeight="1" x14ac:dyDescent="0.25">
      <c r="J387" s="7"/>
      <c r="M387" s="3"/>
    </row>
    <row r="388" spans="10:15" ht="24.95" customHeight="1" x14ac:dyDescent="0.25">
      <c r="J388" s="7"/>
      <c r="M388" s="3"/>
    </row>
    <row r="389" spans="10:15" ht="24.95" customHeight="1" x14ac:dyDescent="0.25">
      <c r="M389" s="3"/>
    </row>
    <row r="390" spans="10:15" ht="24.95" customHeight="1" x14ac:dyDescent="0.25">
      <c r="M390" s="29"/>
      <c r="O390" s="29"/>
    </row>
    <row r="391" spans="10:15" ht="24.95" customHeight="1" x14ac:dyDescent="0.25">
      <c r="M391" s="3"/>
    </row>
    <row r="392" spans="10:15" ht="24.95" customHeight="1" x14ac:dyDescent="0.25">
      <c r="M392" s="3"/>
    </row>
    <row r="393" spans="10:15" ht="24.95" customHeight="1" x14ac:dyDescent="0.25">
      <c r="M393" s="3"/>
    </row>
    <row r="394" spans="10:15" ht="24.95" customHeight="1" x14ac:dyDescent="0.25">
      <c r="M394" s="3"/>
    </row>
    <row r="395" spans="10:15" ht="24.95" customHeight="1" x14ac:dyDescent="0.25">
      <c r="M395" s="3"/>
    </row>
    <row r="396" spans="10:15" ht="24.95" customHeight="1" x14ac:dyDescent="0.25">
      <c r="M396" s="3"/>
    </row>
    <row r="397" spans="10:15" ht="24.95" customHeight="1" x14ac:dyDescent="0.25">
      <c r="M397" s="3"/>
    </row>
    <row r="398" spans="10:15" ht="24.95" customHeight="1" x14ac:dyDescent="0.25">
      <c r="M398" s="3"/>
    </row>
    <row r="399" spans="10:15" ht="24.95" customHeight="1" x14ac:dyDescent="0.25">
      <c r="M399" s="3"/>
    </row>
    <row r="400" spans="10:15" ht="24.95" customHeight="1" x14ac:dyDescent="0.25">
      <c r="M400" s="3"/>
    </row>
    <row r="401" spans="13:13" ht="24.95" customHeight="1" x14ac:dyDescent="0.25">
      <c r="M401" s="3"/>
    </row>
    <row r="402" spans="13:13" ht="24.95" customHeight="1" x14ac:dyDescent="0.25">
      <c r="M402" s="3"/>
    </row>
    <row r="403" spans="13:13" ht="24.95" customHeight="1" x14ac:dyDescent="0.25">
      <c r="M403" s="3"/>
    </row>
    <row r="404" spans="13:13" ht="24.95" customHeight="1" x14ac:dyDescent="0.25">
      <c r="M404" s="3"/>
    </row>
    <row r="405" spans="13:13" ht="24.95" customHeight="1" x14ac:dyDescent="0.25">
      <c r="M405" s="3"/>
    </row>
    <row r="406" spans="13:13" ht="24.95" customHeight="1" x14ac:dyDescent="0.25">
      <c r="M406" s="3"/>
    </row>
    <row r="407" spans="13:13" ht="24.95" customHeight="1" x14ac:dyDescent="0.25">
      <c r="M407" s="3"/>
    </row>
    <row r="408" spans="13:13" ht="24.95" customHeight="1" x14ac:dyDescent="0.25">
      <c r="M408" s="3"/>
    </row>
    <row r="409" spans="13:13" ht="24.95" customHeight="1" x14ac:dyDescent="0.25">
      <c r="M409" s="3"/>
    </row>
    <row r="410" spans="13:13" ht="24.95" customHeight="1" x14ac:dyDescent="0.25">
      <c r="M410" s="3"/>
    </row>
    <row r="411" spans="13:13" ht="24.95" customHeight="1" x14ac:dyDescent="0.25">
      <c r="M411" s="3"/>
    </row>
    <row r="412" spans="13:13" ht="24.95" customHeight="1" x14ac:dyDescent="0.25">
      <c r="M412" s="3"/>
    </row>
    <row r="413" spans="13:13" ht="24.95" customHeight="1" x14ac:dyDescent="0.25">
      <c r="M413" s="3"/>
    </row>
    <row r="414" spans="13:13" ht="24.95" customHeight="1" x14ac:dyDescent="0.25">
      <c r="M414" s="3"/>
    </row>
    <row r="415" spans="13:13" ht="24.95" customHeight="1" x14ac:dyDescent="0.25">
      <c r="M415" s="3"/>
    </row>
    <row r="416" spans="13:13" ht="24.95" customHeight="1" x14ac:dyDescent="0.25">
      <c r="M416" s="3"/>
    </row>
    <row r="417" spans="13:13" ht="24.95" customHeight="1" x14ac:dyDescent="0.25">
      <c r="M417" s="3"/>
    </row>
    <row r="418" spans="13:13" ht="24.95" customHeight="1" x14ac:dyDescent="0.25">
      <c r="M418" s="3"/>
    </row>
    <row r="419" spans="13:13" ht="24.95" customHeight="1" x14ac:dyDescent="0.25">
      <c r="M419" s="3"/>
    </row>
    <row r="420" spans="13:13" ht="24.95" customHeight="1" x14ac:dyDescent="0.25">
      <c r="M420" s="3"/>
    </row>
    <row r="421" spans="13:13" ht="24.95" customHeight="1" x14ac:dyDescent="0.25">
      <c r="M421" s="3"/>
    </row>
    <row r="422" spans="13:13" ht="24.95" customHeight="1" x14ac:dyDescent="0.25">
      <c r="M422" s="3"/>
    </row>
    <row r="423" spans="13:13" ht="24.95" customHeight="1" x14ac:dyDescent="0.25">
      <c r="M423" s="3"/>
    </row>
    <row r="424" spans="13:13" ht="24.95" customHeight="1" x14ac:dyDescent="0.25">
      <c r="M424" s="3"/>
    </row>
    <row r="425" spans="13:13" ht="24.95" customHeight="1" x14ac:dyDescent="0.25">
      <c r="M425" s="3"/>
    </row>
    <row r="426" spans="13:13" ht="24.95" customHeight="1" x14ac:dyDescent="0.25">
      <c r="M426" s="3"/>
    </row>
    <row r="427" spans="13:13" ht="24.95" customHeight="1" x14ac:dyDescent="0.25">
      <c r="M427" s="3"/>
    </row>
    <row r="428" spans="13:13" ht="24.95" customHeight="1" x14ac:dyDescent="0.25">
      <c r="M428" s="3"/>
    </row>
    <row r="429" spans="13:13" ht="24.95" customHeight="1" x14ac:dyDescent="0.25">
      <c r="M429" s="3"/>
    </row>
    <row r="430" spans="13:13" ht="24.95" customHeight="1" x14ac:dyDescent="0.25">
      <c r="M430" s="3"/>
    </row>
    <row r="431" spans="13:13" ht="24.95" customHeight="1" x14ac:dyDescent="0.25">
      <c r="M431" s="3"/>
    </row>
    <row r="432" spans="13:13" ht="24.95" customHeight="1" x14ac:dyDescent="0.25">
      <c r="M432" s="3"/>
    </row>
    <row r="433" spans="13:13" ht="24.95" customHeight="1" x14ac:dyDescent="0.25">
      <c r="M433" s="3"/>
    </row>
    <row r="434" spans="13:13" ht="24.95" customHeight="1" x14ac:dyDescent="0.25">
      <c r="M434" s="3"/>
    </row>
    <row r="435" spans="13:13" ht="24.95" customHeight="1" x14ac:dyDescent="0.25">
      <c r="M435" s="3"/>
    </row>
    <row r="436" spans="13:13" ht="24.95" customHeight="1" x14ac:dyDescent="0.25">
      <c r="M436" s="3"/>
    </row>
    <row r="437" spans="13:13" ht="24.95" customHeight="1" x14ac:dyDescent="0.25">
      <c r="M437" s="3"/>
    </row>
    <row r="438" spans="13:13" ht="24.95" customHeight="1" x14ac:dyDescent="0.25">
      <c r="M438" s="3"/>
    </row>
    <row r="439" spans="13:13" ht="24.95" customHeight="1" x14ac:dyDescent="0.25">
      <c r="M439" s="3"/>
    </row>
    <row r="440" spans="13:13" ht="24.95" customHeight="1" x14ac:dyDescent="0.25">
      <c r="M440" s="3"/>
    </row>
    <row r="441" spans="13:13" ht="24.95" customHeight="1" x14ac:dyDescent="0.25">
      <c r="M441" s="3"/>
    </row>
    <row r="442" spans="13:13" ht="24.95" customHeight="1" x14ac:dyDescent="0.25">
      <c r="M442" s="3"/>
    </row>
    <row r="443" spans="13:13" ht="24.95" customHeight="1" x14ac:dyDescent="0.25">
      <c r="M443" s="3"/>
    </row>
    <row r="444" spans="13:13" ht="24.95" customHeight="1" x14ac:dyDescent="0.25">
      <c r="M444" s="3"/>
    </row>
    <row r="445" spans="13:13" ht="24.95" customHeight="1" x14ac:dyDescent="0.25">
      <c r="M445" s="3"/>
    </row>
    <row r="446" spans="13:13" ht="24.95" customHeight="1" x14ac:dyDescent="0.25">
      <c r="M446" s="3"/>
    </row>
    <row r="447" spans="13:13" ht="24.95" customHeight="1" x14ac:dyDescent="0.25">
      <c r="M447" s="3"/>
    </row>
    <row r="448" spans="13:13" ht="24.95" customHeight="1" x14ac:dyDescent="0.25">
      <c r="M448" s="3"/>
    </row>
    <row r="449" spans="13:13" ht="24.95" customHeight="1" x14ac:dyDescent="0.25">
      <c r="M449" s="3"/>
    </row>
    <row r="450" spans="13:13" ht="24.95" customHeight="1" x14ac:dyDescent="0.25">
      <c r="M450" s="3"/>
    </row>
    <row r="451" spans="13:13" ht="24.95" customHeight="1" x14ac:dyDescent="0.25">
      <c r="M451" s="3"/>
    </row>
    <row r="452" spans="13:13" ht="24.95" customHeight="1" x14ac:dyDescent="0.25">
      <c r="M452" s="3"/>
    </row>
    <row r="453" spans="13:13" ht="24.95" customHeight="1" x14ac:dyDescent="0.25">
      <c r="M453" s="3"/>
    </row>
    <row r="454" spans="13:13" ht="24.95" customHeight="1" x14ac:dyDescent="0.25">
      <c r="M454" s="3"/>
    </row>
    <row r="455" spans="13:13" ht="24.95" customHeight="1" x14ac:dyDescent="0.25">
      <c r="M455" s="3"/>
    </row>
    <row r="456" spans="13:13" ht="24.95" customHeight="1" x14ac:dyDescent="0.25">
      <c r="M456" s="3"/>
    </row>
    <row r="457" spans="13:13" ht="24.95" customHeight="1" x14ac:dyDescent="0.25">
      <c r="M457" s="3"/>
    </row>
    <row r="458" spans="13:13" ht="24.95" customHeight="1" x14ac:dyDescent="0.25">
      <c r="M458" s="3"/>
    </row>
    <row r="459" spans="13:13" ht="24.95" customHeight="1" x14ac:dyDescent="0.25">
      <c r="M459" s="3"/>
    </row>
    <row r="460" spans="13:13" ht="24.95" customHeight="1" x14ac:dyDescent="0.25">
      <c r="M460" s="3"/>
    </row>
    <row r="461" spans="13:13" ht="24.95" customHeight="1" x14ac:dyDescent="0.25">
      <c r="M461" s="3"/>
    </row>
    <row r="462" spans="13:13" ht="30" customHeight="1" x14ac:dyDescent="0.25">
      <c r="M462" s="3"/>
    </row>
    <row r="463" spans="13:13" ht="30" customHeight="1" x14ac:dyDescent="0.25">
      <c r="M463" s="3"/>
    </row>
    <row r="464" spans="13:13" ht="30" customHeight="1" x14ac:dyDescent="0.25">
      <c r="M464" s="3"/>
    </row>
    <row r="465" spans="13:13" ht="30" customHeight="1" x14ac:dyDescent="0.25">
      <c r="M465" s="3"/>
    </row>
    <row r="466" spans="13:13" ht="30" customHeight="1" x14ac:dyDescent="0.25">
      <c r="M466" s="3"/>
    </row>
    <row r="467" spans="13:13" ht="30" customHeight="1" x14ac:dyDescent="0.25">
      <c r="M467" s="3"/>
    </row>
    <row r="468" spans="13:13" ht="30" customHeight="1" x14ac:dyDescent="0.25">
      <c r="M468" s="3"/>
    </row>
  </sheetData>
  <mergeCells count="25">
    <mergeCell ref="S15:S16"/>
    <mergeCell ref="A14:A16"/>
    <mergeCell ref="B14:B16"/>
    <mergeCell ref="J14:J16"/>
    <mergeCell ref="C14:C16"/>
    <mergeCell ref="P15:P16"/>
    <mergeCell ref="K14:P14"/>
    <mergeCell ref="D14:D16"/>
    <mergeCell ref="E14:E16"/>
    <mergeCell ref="A378:G378"/>
    <mergeCell ref="A6:T7"/>
    <mergeCell ref="A8:T8"/>
    <mergeCell ref="A9:T9"/>
    <mergeCell ref="R14:S14"/>
    <mergeCell ref="T14:T16"/>
    <mergeCell ref="K15:L15"/>
    <mergeCell ref="M15:M16"/>
    <mergeCell ref="N15:O15"/>
    <mergeCell ref="R15:R16"/>
    <mergeCell ref="H14:H16"/>
    <mergeCell ref="I14:I16"/>
    <mergeCell ref="A12:T12"/>
    <mergeCell ref="F14:G15"/>
    <mergeCell ref="A10:T10"/>
    <mergeCell ref="A13:T13"/>
  </mergeCells>
  <printOptions horizontalCentered="1"/>
  <pageMargins left="0.17" right="0.19685039370078741" top="0.27559055118110237" bottom="0.19685039370078741" header="0.27559055118110237" footer="0.11811023622047245"/>
  <pageSetup paperSize="5" scale="45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1" manualBreakCount="1">
    <brk id="38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2022-12-02T17:02:16Z</cp:lastPrinted>
  <dcterms:created xsi:type="dcterms:W3CDTF">2017-09-27T15:04:47Z</dcterms:created>
  <dcterms:modified xsi:type="dcterms:W3CDTF">2022-12-02T17:03:18Z</dcterms:modified>
</cp:coreProperties>
</file>