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Septiembre 2022\Transparencia\"/>
    </mc:Choice>
  </mc:AlternateContent>
  <bookViews>
    <workbookView xWindow="0" yWindow="0" windowWidth="28800" windowHeight="11745"/>
  </bookViews>
  <sheets>
    <sheet name="Sheet1" sheetId="1" r:id="rId1"/>
  </sheets>
  <definedNames>
    <definedName name="_xlnm._FilterDatabase" localSheetId="0" hidden="1">Sheet1!$H$1:$H$439</definedName>
    <definedName name="DATOS">#REF!</definedName>
    <definedName name="DATOSS">#REF!</definedName>
    <definedName name="_xlnm.Print_Area" localSheetId="0">Sheet1!$A$1:$T$348</definedName>
    <definedName name="_xlnm.Print_Titles" localSheetId="0">Sheet1!$1:$16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0" i="1" l="1"/>
  <c r="O200" i="1"/>
  <c r="N200" i="1"/>
  <c r="L200" i="1"/>
  <c r="S200" i="1" s="1"/>
  <c r="K200" i="1"/>
  <c r="R200" i="1" s="1"/>
  <c r="T200" i="1" s="1"/>
  <c r="Q306" i="1"/>
  <c r="R306" i="1" s="1"/>
  <c r="T306" i="1" s="1"/>
  <c r="O306" i="1"/>
  <c r="M306" i="1"/>
  <c r="S306" i="1" s="1"/>
  <c r="Q251" i="1"/>
  <c r="R251" i="1" s="1"/>
  <c r="T251" i="1" s="1"/>
  <c r="O251" i="1"/>
  <c r="M251" i="1"/>
  <c r="S251" i="1" l="1"/>
  <c r="P200" i="1"/>
  <c r="P306" i="1"/>
  <c r="P251" i="1"/>
  <c r="S30" i="1"/>
  <c r="Q30" i="1"/>
  <c r="R30" i="1" s="1"/>
  <c r="T30" i="1" s="1"/>
  <c r="P30" i="1"/>
  <c r="O66" i="1"/>
  <c r="S66" i="1" s="1"/>
  <c r="N66" i="1"/>
  <c r="L66" i="1"/>
  <c r="K66" i="1"/>
  <c r="R66" i="1" s="1"/>
  <c r="T66" i="1" s="1"/>
  <c r="P66" i="1" l="1"/>
  <c r="Q33" i="1" l="1"/>
  <c r="O33" i="1"/>
  <c r="N33" i="1"/>
  <c r="M33" i="1"/>
  <c r="L33" i="1"/>
  <c r="S33" i="1" s="1"/>
  <c r="K33" i="1"/>
  <c r="O88" i="1"/>
  <c r="N88" i="1"/>
  <c r="M88" i="1"/>
  <c r="L88" i="1"/>
  <c r="K88" i="1"/>
  <c r="Q48" i="1"/>
  <c r="O48" i="1"/>
  <c r="N48" i="1"/>
  <c r="M48" i="1"/>
  <c r="L48" i="1"/>
  <c r="K48" i="1"/>
  <c r="Q132" i="1"/>
  <c r="R132" i="1" s="1"/>
  <c r="T132" i="1" s="1"/>
  <c r="O132" i="1"/>
  <c r="M132" i="1"/>
  <c r="Q243" i="1"/>
  <c r="O243" i="1"/>
  <c r="N243" i="1"/>
  <c r="M243" i="1"/>
  <c r="L243" i="1"/>
  <c r="K243" i="1"/>
  <c r="O94" i="1"/>
  <c r="N94" i="1"/>
  <c r="L94" i="1"/>
  <c r="K94" i="1"/>
  <c r="S92" i="1"/>
  <c r="Q92" i="1"/>
  <c r="R92" i="1" s="1"/>
  <c r="T92" i="1" s="1"/>
  <c r="P92" i="1"/>
  <c r="R33" i="1" l="1"/>
  <c r="T33" i="1" s="1"/>
  <c r="R88" i="1"/>
  <c r="T88" i="1" s="1"/>
  <c r="S88" i="1"/>
  <c r="P33" i="1"/>
  <c r="S243" i="1"/>
  <c r="R48" i="1"/>
  <c r="T48" i="1" s="1"/>
  <c r="R243" i="1"/>
  <c r="T243" i="1" s="1"/>
  <c r="P88" i="1"/>
  <c r="S48" i="1"/>
  <c r="P48" i="1"/>
  <c r="P132" i="1"/>
  <c r="S132" i="1"/>
  <c r="S94" i="1"/>
  <c r="P243" i="1"/>
  <c r="R94" i="1"/>
  <c r="T94" i="1" s="1"/>
  <c r="P94" i="1"/>
  <c r="O106" i="1"/>
  <c r="N106" i="1"/>
  <c r="L106" i="1"/>
  <c r="K106" i="1"/>
  <c r="R106" i="1" l="1"/>
  <c r="T106" i="1" s="1"/>
  <c r="S106" i="1"/>
  <c r="P106" i="1"/>
  <c r="Q172" i="1"/>
  <c r="Q250" i="1"/>
  <c r="O250" i="1"/>
  <c r="N250" i="1"/>
  <c r="M250" i="1"/>
  <c r="L250" i="1"/>
  <c r="K250" i="1"/>
  <c r="Q275" i="1"/>
  <c r="R275" i="1" s="1"/>
  <c r="T275" i="1" s="1"/>
  <c r="O275" i="1"/>
  <c r="M275" i="1"/>
  <c r="Q162" i="1"/>
  <c r="R162" i="1" s="1"/>
  <c r="T162" i="1" s="1"/>
  <c r="O162" i="1"/>
  <c r="M162" i="1"/>
  <c r="Q161" i="1"/>
  <c r="R161" i="1" s="1"/>
  <c r="T161" i="1" s="1"/>
  <c r="O161" i="1"/>
  <c r="M161" i="1"/>
  <c r="Q227" i="1"/>
  <c r="O227" i="1"/>
  <c r="N227" i="1"/>
  <c r="M227" i="1"/>
  <c r="L227" i="1"/>
  <c r="K227" i="1"/>
  <c r="Q65" i="1"/>
  <c r="R65" i="1" s="1"/>
  <c r="T65" i="1" s="1"/>
  <c r="O65" i="1"/>
  <c r="M65" i="1"/>
  <c r="Q160" i="1"/>
  <c r="R160" i="1" s="1"/>
  <c r="T160" i="1" s="1"/>
  <c r="O160" i="1"/>
  <c r="M160" i="1"/>
  <c r="Q159" i="1"/>
  <c r="O159" i="1"/>
  <c r="N159" i="1"/>
  <c r="M159" i="1"/>
  <c r="L159" i="1"/>
  <c r="K159" i="1"/>
  <c r="Q158" i="1"/>
  <c r="R158" i="1" s="1"/>
  <c r="T158" i="1" s="1"/>
  <c r="O158" i="1"/>
  <c r="M158" i="1"/>
  <c r="S97" i="1"/>
  <c r="R97" i="1"/>
  <c r="T97" i="1" s="1"/>
  <c r="P97" i="1"/>
  <c r="Q157" i="1"/>
  <c r="R157" i="1" s="1"/>
  <c r="T157" i="1" s="1"/>
  <c r="O157" i="1"/>
  <c r="M157" i="1"/>
  <c r="Q156" i="1"/>
  <c r="R156" i="1" s="1"/>
  <c r="T156" i="1" s="1"/>
  <c r="O156" i="1"/>
  <c r="M156" i="1"/>
  <c r="Q215" i="1"/>
  <c r="L215" i="1"/>
  <c r="S215" i="1" s="1"/>
  <c r="K215" i="1"/>
  <c r="S226" i="1"/>
  <c r="Q226" i="1"/>
  <c r="R226" i="1" s="1"/>
  <c r="T226" i="1" s="1"/>
  <c r="P226" i="1"/>
  <c r="Q155" i="1"/>
  <c r="R155" i="1" s="1"/>
  <c r="T155" i="1" s="1"/>
  <c r="O155" i="1"/>
  <c r="M155" i="1"/>
  <c r="Q274" i="1"/>
  <c r="O274" i="1"/>
  <c r="N274" i="1"/>
  <c r="L274" i="1"/>
  <c r="K274" i="1"/>
  <c r="S273" i="1"/>
  <c r="Q273" i="1"/>
  <c r="R273" i="1" s="1"/>
  <c r="T273" i="1" s="1"/>
  <c r="P273" i="1"/>
  <c r="Q45" i="1"/>
  <c r="O45" i="1"/>
  <c r="N45" i="1"/>
  <c r="M45" i="1"/>
  <c r="L45" i="1"/>
  <c r="K45" i="1"/>
  <c r="O154" i="1"/>
  <c r="N154" i="1"/>
  <c r="L154" i="1"/>
  <c r="K154" i="1"/>
  <c r="S249" i="1"/>
  <c r="R249" i="1"/>
  <c r="T249" i="1" s="1"/>
  <c r="P249" i="1"/>
  <c r="Q153" i="1"/>
  <c r="O153" i="1"/>
  <c r="N153" i="1"/>
  <c r="M153" i="1"/>
  <c r="L153" i="1"/>
  <c r="K153" i="1"/>
  <c r="Q305" i="1"/>
  <c r="O305" i="1"/>
  <c r="N305" i="1"/>
  <c r="M305" i="1"/>
  <c r="L305" i="1"/>
  <c r="K305" i="1"/>
  <c r="R29" i="1"/>
  <c r="T29" i="1" s="1"/>
  <c r="O29" i="1"/>
  <c r="M29" i="1"/>
  <c r="S50" i="1"/>
  <c r="R50" i="1"/>
  <c r="T50" i="1" s="1"/>
  <c r="P50" i="1"/>
  <c r="Q152" i="1"/>
  <c r="R152" i="1" s="1"/>
  <c r="T152" i="1" s="1"/>
  <c r="O152" i="1"/>
  <c r="M152" i="1"/>
  <c r="Q64" i="1"/>
  <c r="R64" i="1" s="1"/>
  <c r="T64" i="1" s="1"/>
  <c r="O64" i="1"/>
  <c r="M64" i="1"/>
  <c r="Q196" i="1"/>
  <c r="R196" i="1" s="1"/>
  <c r="T196" i="1" s="1"/>
  <c r="O196" i="1"/>
  <c r="M196" i="1"/>
  <c r="S272" i="1"/>
  <c r="Q272" i="1"/>
  <c r="R272" i="1" s="1"/>
  <c r="T272" i="1" s="1"/>
  <c r="P272" i="1"/>
  <c r="S28" i="1"/>
  <c r="Q28" i="1"/>
  <c r="R28" i="1" s="1"/>
  <c r="T28" i="1" s="1"/>
  <c r="P28" i="1"/>
  <c r="Q44" i="1"/>
  <c r="O44" i="1"/>
  <c r="N44" i="1"/>
  <c r="M44" i="1"/>
  <c r="L44" i="1"/>
  <c r="K44" i="1"/>
  <c r="S85" i="1"/>
  <c r="R85" i="1"/>
  <c r="T85" i="1" s="1"/>
  <c r="P85" i="1"/>
  <c r="S64" i="1" l="1"/>
  <c r="S274" i="1"/>
  <c r="S157" i="1"/>
  <c r="R227" i="1"/>
  <c r="T227" i="1" s="1"/>
  <c r="P162" i="1"/>
  <c r="S29" i="1"/>
  <c r="R305" i="1"/>
  <c r="T305" i="1" s="1"/>
  <c r="P215" i="1"/>
  <c r="S275" i="1"/>
  <c r="P305" i="1"/>
  <c r="S305" i="1"/>
  <c r="R274" i="1"/>
  <c r="T274" i="1" s="1"/>
  <c r="R250" i="1"/>
  <c r="T250" i="1" s="1"/>
  <c r="S45" i="1"/>
  <c r="S250" i="1"/>
  <c r="S65" i="1"/>
  <c r="R45" i="1"/>
  <c r="T45" i="1" s="1"/>
  <c r="R215" i="1"/>
  <c r="T215" i="1" s="1"/>
  <c r="P250" i="1"/>
  <c r="P159" i="1"/>
  <c r="P275" i="1"/>
  <c r="S161" i="1"/>
  <c r="S162" i="1"/>
  <c r="S160" i="1"/>
  <c r="P161" i="1"/>
  <c r="P158" i="1"/>
  <c r="S155" i="1"/>
  <c r="S227" i="1"/>
  <c r="P227" i="1"/>
  <c r="S158" i="1"/>
  <c r="R159" i="1"/>
  <c r="T159" i="1" s="1"/>
  <c r="P65" i="1"/>
  <c r="P160" i="1"/>
  <c r="S159" i="1"/>
  <c r="P157" i="1"/>
  <c r="P155" i="1"/>
  <c r="P156" i="1"/>
  <c r="S156" i="1"/>
  <c r="P274" i="1"/>
  <c r="S152" i="1"/>
  <c r="R154" i="1"/>
  <c r="T154" i="1" s="1"/>
  <c r="S153" i="1"/>
  <c r="S154" i="1"/>
  <c r="P45" i="1"/>
  <c r="P154" i="1"/>
  <c r="R153" i="1"/>
  <c r="T153" i="1" s="1"/>
  <c r="P153" i="1"/>
  <c r="P29" i="1"/>
  <c r="P64" i="1"/>
  <c r="S196" i="1"/>
  <c r="S44" i="1"/>
  <c r="P152" i="1"/>
  <c r="P196" i="1"/>
  <c r="R44" i="1"/>
  <c r="T44" i="1" s="1"/>
  <c r="P44" i="1"/>
  <c r="H346" i="1"/>
  <c r="Q165" i="1"/>
  <c r="O165" i="1"/>
  <c r="N165" i="1"/>
  <c r="L165" i="1"/>
  <c r="K165" i="1"/>
  <c r="S165" i="1" l="1"/>
  <c r="R165" i="1"/>
  <c r="T165" i="1" s="1"/>
  <c r="P165" i="1"/>
  <c r="R20" i="1"/>
  <c r="T20" i="1" s="1"/>
  <c r="O20" i="1"/>
  <c r="M20" i="1"/>
  <c r="S20" i="1" l="1"/>
  <c r="P20" i="1"/>
  <c r="O151" i="1" l="1"/>
  <c r="N151" i="1"/>
  <c r="L151" i="1"/>
  <c r="K151" i="1"/>
  <c r="R151" i="1" l="1"/>
  <c r="T151" i="1" s="1"/>
  <c r="S151" i="1"/>
  <c r="P151" i="1"/>
  <c r="Q63" i="1"/>
  <c r="O63" i="1"/>
  <c r="N63" i="1"/>
  <c r="M63" i="1"/>
  <c r="L63" i="1"/>
  <c r="K63" i="1"/>
  <c r="Q19" i="1"/>
  <c r="R19" i="1" s="1"/>
  <c r="T19" i="1" s="1"/>
  <c r="O19" i="1"/>
  <c r="M19" i="1"/>
  <c r="S254" i="1"/>
  <c r="Q254" i="1"/>
  <c r="R254" i="1" s="1"/>
  <c r="T254" i="1" s="1"/>
  <c r="P254" i="1"/>
  <c r="P19" i="1" l="1"/>
  <c r="R63" i="1"/>
  <c r="T63" i="1" s="1"/>
  <c r="S63" i="1"/>
  <c r="P63" i="1"/>
  <c r="S19" i="1"/>
  <c r="Q43" i="1" l="1"/>
  <c r="O43" i="1"/>
  <c r="N43" i="1"/>
  <c r="M43" i="1"/>
  <c r="L43" i="1"/>
  <c r="K43" i="1"/>
  <c r="Q150" i="1"/>
  <c r="R150" i="1" s="1"/>
  <c r="T150" i="1" s="1"/>
  <c r="O150" i="1"/>
  <c r="M150" i="1"/>
  <c r="Q62" i="1"/>
  <c r="O62" i="1"/>
  <c r="N62" i="1"/>
  <c r="M62" i="1"/>
  <c r="L62" i="1"/>
  <c r="K62" i="1"/>
  <c r="S304" i="1"/>
  <c r="R304" i="1"/>
  <c r="T304" i="1" s="1"/>
  <c r="P304" i="1"/>
  <c r="Q303" i="1"/>
  <c r="R303" i="1" s="1"/>
  <c r="T303" i="1" s="1"/>
  <c r="O303" i="1"/>
  <c r="M303" i="1"/>
  <c r="Q149" i="1"/>
  <c r="R149" i="1" s="1"/>
  <c r="T149" i="1" s="1"/>
  <c r="O149" i="1"/>
  <c r="M149" i="1"/>
  <c r="O42" i="1"/>
  <c r="N42" i="1"/>
  <c r="M42" i="1"/>
  <c r="L42" i="1"/>
  <c r="K42" i="1"/>
  <c r="Q237" i="1"/>
  <c r="L237" i="1"/>
  <c r="S237" i="1" s="1"/>
  <c r="K237" i="1"/>
  <c r="S149" i="1" l="1"/>
  <c r="S150" i="1"/>
  <c r="S303" i="1"/>
  <c r="S43" i="1"/>
  <c r="S62" i="1"/>
  <c r="R43" i="1"/>
  <c r="T43" i="1" s="1"/>
  <c r="P150" i="1"/>
  <c r="P42" i="1"/>
  <c r="P62" i="1"/>
  <c r="R237" i="1"/>
  <c r="T237" i="1" s="1"/>
  <c r="R62" i="1"/>
  <c r="T62" i="1" s="1"/>
  <c r="P43" i="1"/>
  <c r="P303" i="1"/>
  <c r="P149" i="1"/>
  <c r="S42" i="1"/>
  <c r="R42" i="1"/>
  <c r="T42" i="1" s="1"/>
  <c r="P237" i="1"/>
  <c r="Q148" i="1"/>
  <c r="O148" i="1"/>
  <c r="N148" i="1"/>
  <c r="L148" i="1"/>
  <c r="K148" i="1"/>
  <c r="Q31" i="1"/>
  <c r="O31" i="1"/>
  <c r="N31" i="1"/>
  <c r="M31" i="1"/>
  <c r="L31" i="1"/>
  <c r="K31" i="1"/>
  <c r="Q67" i="1"/>
  <c r="O67" i="1"/>
  <c r="N67" i="1"/>
  <c r="M67" i="1"/>
  <c r="L67" i="1"/>
  <c r="K67" i="1"/>
  <c r="Q147" i="1"/>
  <c r="O147" i="1"/>
  <c r="N147" i="1"/>
  <c r="M147" i="1"/>
  <c r="L147" i="1"/>
  <c r="K147" i="1"/>
  <c r="Q61" i="1"/>
  <c r="O61" i="1"/>
  <c r="N61" i="1"/>
  <c r="M61" i="1"/>
  <c r="L61" i="1"/>
  <c r="K61" i="1"/>
  <c r="Q271" i="1"/>
  <c r="R271" i="1" s="1"/>
  <c r="T271" i="1" s="1"/>
  <c r="O271" i="1"/>
  <c r="M271" i="1"/>
  <c r="Q270" i="1"/>
  <c r="O270" i="1"/>
  <c r="N270" i="1"/>
  <c r="M270" i="1"/>
  <c r="L270" i="1"/>
  <c r="K270" i="1"/>
  <c r="K268" i="1"/>
  <c r="L268" i="1"/>
  <c r="N268" i="1"/>
  <c r="O268" i="1"/>
  <c r="Q269" i="1"/>
  <c r="R269" i="1" s="1"/>
  <c r="T269" i="1" s="1"/>
  <c r="O269" i="1"/>
  <c r="M269" i="1"/>
  <c r="O60" i="1"/>
  <c r="N60" i="1"/>
  <c r="L60" i="1"/>
  <c r="K60" i="1"/>
  <c r="Q146" i="1"/>
  <c r="O146" i="1"/>
  <c r="N146" i="1"/>
  <c r="M146" i="1"/>
  <c r="L146" i="1"/>
  <c r="K146" i="1"/>
  <c r="Q144" i="1"/>
  <c r="O144" i="1"/>
  <c r="N144" i="1"/>
  <c r="M144" i="1"/>
  <c r="L144" i="1"/>
  <c r="K144" i="1"/>
  <c r="Q87" i="1"/>
  <c r="O87" i="1"/>
  <c r="N87" i="1"/>
  <c r="M87" i="1"/>
  <c r="L87" i="1"/>
  <c r="K87" i="1"/>
  <c r="Q268" i="1"/>
  <c r="Q145" i="1"/>
  <c r="O145" i="1"/>
  <c r="N145" i="1"/>
  <c r="M145" i="1"/>
  <c r="L145" i="1"/>
  <c r="K145" i="1"/>
  <c r="Q143" i="1"/>
  <c r="O143" i="1"/>
  <c r="N143" i="1"/>
  <c r="M143" i="1"/>
  <c r="L143" i="1"/>
  <c r="K143" i="1"/>
  <c r="R302" i="1"/>
  <c r="T302" i="1" s="1"/>
  <c r="O302" i="1"/>
  <c r="M302" i="1"/>
  <c r="Q59" i="1"/>
  <c r="O59" i="1"/>
  <c r="N59" i="1"/>
  <c r="M59" i="1"/>
  <c r="L59" i="1"/>
  <c r="K59" i="1"/>
  <c r="Q58" i="1"/>
  <c r="O58" i="1"/>
  <c r="N58" i="1"/>
  <c r="M58" i="1"/>
  <c r="L58" i="1"/>
  <c r="K58" i="1"/>
  <c r="Q283" i="1"/>
  <c r="L283" i="1"/>
  <c r="S283" i="1" s="1"/>
  <c r="K283" i="1"/>
  <c r="Q284" i="1"/>
  <c r="O284" i="1"/>
  <c r="N284" i="1"/>
  <c r="M284" i="1"/>
  <c r="L284" i="1"/>
  <c r="K284" i="1"/>
  <c r="S148" i="1" l="1"/>
  <c r="R270" i="1"/>
  <c r="T270" i="1" s="1"/>
  <c r="S270" i="1"/>
  <c r="S87" i="1"/>
  <c r="P146" i="1"/>
  <c r="R144" i="1"/>
  <c r="T144" i="1" s="1"/>
  <c r="R284" i="1"/>
  <c r="T284" i="1" s="1"/>
  <c r="P302" i="1"/>
  <c r="R87" i="1"/>
  <c r="T87" i="1" s="1"/>
  <c r="S144" i="1"/>
  <c r="S269" i="1"/>
  <c r="R67" i="1"/>
  <c r="T67" i="1" s="1"/>
  <c r="R58" i="1"/>
  <c r="T58" i="1" s="1"/>
  <c r="R268" i="1"/>
  <c r="T268" i="1" s="1"/>
  <c r="P271" i="1"/>
  <c r="S67" i="1"/>
  <c r="P67" i="1"/>
  <c r="S147" i="1"/>
  <c r="R148" i="1"/>
  <c r="T148" i="1" s="1"/>
  <c r="R145" i="1"/>
  <c r="T145" i="1" s="1"/>
  <c r="R59" i="1"/>
  <c r="T59" i="1" s="1"/>
  <c r="S145" i="1"/>
  <c r="R283" i="1"/>
  <c r="T283" i="1" s="1"/>
  <c r="S59" i="1"/>
  <c r="R143" i="1"/>
  <c r="T143" i="1" s="1"/>
  <c r="R61" i="1"/>
  <c r="T61" i="1" s="1"/>
  <c r="P147" i="1"/>
  <c r="R60" i="1"/>
  <c r="T60" i="1" s="1"/>
  <c r="R147" i="1"/>
  <c r="T147" i="1" s="1"/>
  <c r="P268" i="1"/>
  <c r="S61" i="1"/>
  <c r="R31" i="1"/>
  <c r="T31" i="1" s="1"/>
  <c r="R146" i="1"/>
  <c r="T146" i="1" s="1"/>
  <c r="S284" i="1"/>
  <c r="S58" i="1"/>
  <c r="S146" i="1"/>
  <c r="P148" i="1"/>
  <c r="S31" i="1"/>
  <c r="P31" i="1"/>
  <c r="P61" i="1"/>
  <c r="S271" i="1"/>
  <c r="P270" i="1"/>
  <c r="S268" i="1"/>
  <c r="P269" i="1"/>
  <c r="P60" i="1"/>
  <c r="S60" i="1"/>
  <c r="P144" i="1"/>
  <c r="P87" i="1"/>
  <c r="P145" i="1"/>
  <c r="S143" i="1"/>
  <c r="P143" i="1"/>
  <c r="S302" i="1"/>
  <c r="P59" i="1"/>
  <c r="P58" i="1"/>
  <c r="P283" i="1"/>
  <c r="P284" i="1"/>
  <c r="M345" i="1" l="1"/>
  <c r="M341" i="1"/>
  <c r="M334" i="1"/>
  <c r="M333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5" i="1"/>
  <c r="M174" i="1"/>
  <c r="M307" i="1"/>
  <c r="M301" i="1"/>
  <c r="M300" i="1"/>
  <c r="M298" i="1"/>
  <c r="M297" i="1"/>
  <c r="M296" i="1"/>
  <c r="M292" i="1"/>
  <c r="M289" i="1"/>
  <c r="M288" i="1"/>
  <c r="M276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2" i="1"/>
  <c r="M248" i="1"/>
  <c r="M247" i="1"/>
  <c r="M246" i="1"/>
  <c r="M245" i="1"/>
  <c r="M244" i="1"/>
  <c r="M242" i="1"/>
  <c r="M241" i="1"/>
  <c r="M239" i="1"/>
  <c r="M233" i="1"/>
  <c r="M232" i="1"/>
  <c r="M231" i="1"/>
  <c r="M225" i="1"/>
  <c r="M224" i="1"/>
  <c r="M223" i="1"/>
  <c r="M222" i="1"/>
  <c r="M221" i="1"/>
  <c r="M220" i="1"/>
  <c r="M219" i="1"/>
  <c r="M212" i="1"/>
  <c r="M209" i="1"/>
  <c r="M191" i="1"/>
  <c r="M186" i="1"/>
  <c r="M183" i="1"/>
  <c r="M180" i="1"/>
  <c r="M172" i="1"/>
  <c r="M171" i="1"/>
  <c r="M163" i="1"/>
  <c r="M142" i="1"/>
  <c r="M141" i="1"/>
  <c r="M140" i="1"/>
  <c r="M139" i="1"/>
  <c r="M138" i="1"/>
  <c r="M137" i="1"/>
  <c r="M136" i="1"/>
  <c r="M135" i="1"/>
  <c r="M134" i="1"/>
  <c r="M131" i="1"/>
  <c r="M130" i="1"/>
  <c r="M129" i="1"/>
  <c r="M128" i="1"/>
  <c r="M127" i="1"/>
  <c r="M126" i="1"/>
  <c r="M125" i="1"/>
  <c r="M124" i="1"/>
  <c r="M122" i="1"/>
  <c r="M121" i="1"/>
  <c r="M120" i="1"/>
  <c r="M119" i="1"/>
  <c r="M118" i="1"/>
  <c r="M117" i="1"/>
  <c r="M116" i="1"/>
  <c r="M115" i="1"/>
  <c r="M114" i="1"/>
  <c r="M113" i="1"/>
  <c r="M109" i="1"/>
  <c r="M104" i="1"/>
  <c r="M103" i="1"/>
  <c r="M102" i="1"/>
  <c r="M101" i="1"/>
  <c r="M90" i="1"/>
  <c r="M74" i="1"/>
  <c r="M98" i="1"/>
  <c r="M73" i="1"/>
  <c r="M72" i="1"/>
  <c r="M83" i="1"/>
  <c r="M82" i="1"/>
  <c r="M71" i="1"/>
  <c r="M57" i="1"/>
  <c r="M81" i="1"/>
  <c r="M80" i="1"/>
  <c r="M79" i="1"/>
  <c r="M78" i="1"/>
  <c r="M53" i="1"/>
  <c r="M52" i="1"/>
  <c r="M77" i="1"/>
  <c r="M70" i="1"/>
  <c r="M76" i="1"/>
  <c r="M54" i="1"/>
  <c r="M41" i="1"/>
  <c r="M55" i="1"/>
  <c r="M39" i="1"/>
  <c r="M56" i="1"/>
  <c r="M38" i="1"/>
  <c r="M27" i="1"/>
  <c r="M25" i="1"/>
  <c r="M24" i="1"/>
  <c r="M23" i="1"/>
  <c r="Q98" i="1"/>
  <c r="O98" i="1"/>
  <c r="N98" i="1"/>
  <c r="L98" i="1"/>
  <c r="K98" i="1"/>
  <c r="Q142" i="1"/>
  <c r="O142" i="1"/>
  <c r="N142" i="1"/>
  <c r="L142" i="1"/>
  <c r="K142" i="1"/>
  <c r="Q73" i="1"/>
  <c r="O73" i="1"/>
  <c r="N73" i="1"/>
  <c r="L73" i="1"/>
  <c r="K73" i="1"/>
  <c r="Q46" i="1"/>
  <c r="O46" i="1"/>
  <c r="N46" i="1"/>
  <c r="L46" i="1"/>
  <c r="K46" i="1"/>
  <c r="Q248" i="1"/>
  <c r="O248" i="1"/>
  <c r="N248" i="1"/>
  <c r="L248" i="1"/>
  <c r="K248" i="1"/>
  <c r="Q141" i="1"/>
  <c r="O141" i="1"/>
  <c r="N141" i="1"/>
  <c r="L141" i="1"/>
  <c r="K141" i="1"/>
  <c r="O187" i="1"/>
  <c r="N187" i="1"/>
  <c r="L187" i="1"/>
  <c r="K187" i="1"/>
  <c r="Q140" i="1"/>
  <c r="O140" i="1"/>
  <c r="N140" i="1"/>
  <c r="L140" i="1"/>
  <c r="K140" i="1"/>
  <c r="O289" i="1"/>
  <c r="N289" i="1"/>
  <c r="L289" i="1"/>
  <c r="K289" i="1"/>
  <c r="Q316" i="1"/>
  <c r="O316" i="1"/>
  <c r="N316" i="1"/>
  <c r="L316" i="1"/>
  <c r="K316" i="1"/>
  <c r="Q69" i="1"/>
  <c r="O69" i="1"/>
  <c r="N69" i="1"/>
  <c r="L69" i="1"/>
  <c r="K69" i="1"/>
  <c r="Q72" i="1"/>
  <c r="O72" i="1"/>
  <c r="N72" i="1"/>
  <c r="L72" i="1"/>
  <c r="K72" i="1"/>
  <c r="Q139" i="1"/>
  <c r="O139" i="1"/>
  <c r="N139" i="1"/>
  <c r="L139" i="1"/>
  <c r="K139" i="1"/>
  <c r="Q138" i="1"/>
  <c r="O138" i="1"/>
  <c r="N138" i="1"/>
  <c r="L138" i="1"/>
  <c r="K138" i="1"/>
  <c r="Q212" i="1"/>
  <c r="O212" i="1"/>
  <c r="N212" i="1"/>
  <c r="L212" i="1"/>
  <c r="K212" i="1"/>
  <c r="Q111" i="1"/>
  <c r="O111" i="1"/>
  <c r="N111" i="1"/>
  <c r="L111" i="1"/>
  <c r="K111" i="1"/>
  <c r="Q41" i="1"/>
  <c r="O41" i="1"/>
  <c r="N41" i="1"/>
  <c r="L41" i="1"/>
  <c r="K41" i="1"/>
  <c r="Q137" i="1"/>
  <c r="O137" i="1"/>
  <c r="N137" i="1"/>
  <c r="L137" i="1"/>
  <c r="K137" i="1"/>
  <c r="O136" i="1"/>
  <c r="N136" i="1"/>
  <c r="L136" i="1"/>
  <c r="K136" i="1"/>
  <c r="O190" i="1"/>
  <c r="N190" i="1"/>
  <c r="L190" i="1"/>
  <c r="K190" i="1"/>
  <c r="O191" i="1"/>
  <c r="N191" i="1"/>
  <c r="L191" i="1"/>
  <c r="K191" i="1"/>
  <c r="S187" i="1" l="1"/>
  <c r="R142" i="1"/>
  <c r="T142" i="1" s="1"/>
  <c r="S142" i="1"/>
  <c r="R139" i="1"/>
  <c r="T139" i="1" s="1"/>
  <c r="R141" i="1"/>
  <c r="T141" i="1" s="1"/>
  <c r="P73" i="1"/>
  <c r="S139" i="1"/>
  <c r="R248" i="1"/>
  <c r="T248" i="1" s="1"/>
  <c r="R41" i="1"/>
  <c r="T41" i="1" s="1"/>
  <c r="S190" i="1"/>
  <c r="R316" i="1"/>
  <c r="T316" i="1" s="1"/>
  <c r="R187" i="1"/>
  <c r="T187" i="1" s="1"/>
  <c r="S141" i="1"/>
  <c r="P142" i="1"/>
  <c r="S73" i="1"/>
  <c r="R140" i="1"/>
  <c r="T140" i="1" s="1"/>
  <c r="R73" i="1"/>
  <c r="T73" i="1" s="1"/>
  <c r="R46" i="1"/>
  <c r="T46" i="1" s="1"/>
  <c r="S140" i="1"/>
  <c r="R98" i="1"/>
  <c r="T98" i="1" s="1"/>
  <c r="P140" i="1"/>
  <c r="S248" i="1"/>
  <c r="S98" i="1"/>
  <c r="P98" i="1"/>
  <c r="S46" i="1"/>
  <c r="P46" i="1"/>
  <c r="P248" i="1"/>
  <c r="P141" i="1"/>
  <c r="P187" i="1"/>
  <c r="S289" i="1"/>
  <c r="P289" i="1"/>
  <c r="R289" i="1"/>
  <c r="T289" i="1" s="1"/>
  <c r="R212" i="1"/>
  <c r="T212" i="1" s="1"/>
  <c r="R138" i="1"/>
  <c r="T138" i="1" s="1"/>
  <c r="R69" i="1"/>
  <c r="T69" i="1" s="1"/>
  <c r="R136" i="1"/>
  <c r="T136" i="1" s="1"/>
  <c r="S69" i="1"/>
  <c r="R137" i="1"/>
  <c r="T137" i="1" s="1"/>
  <c r="P316" i="1"/>
  <c r="S316" i="1"/>
  <c r="P139" i="1"/>
  <c r="S41" i="1"/>
  <c r="S138" i="1"/>
  <c r="S137" i="1"/>
  <c r="P212" i="1"/>
  <c r="S212" i="1"/>
  <c r="R72" i="1"/>
  <c r="T72" i="1" s="1"/>
  <c r="S136" i="1"/>
  <c r="P111" i="1"/>
  <c r="S72" i="1"/>
  <c r="R190" i="1"/>
  <c r="T190" i="1" s="1"/>
  <c r="S111" i="1"/>
  <c r="P72" i="1"/>
  <c r="P69" i="1"/>
  <c r="P138" i="1"/>
  <c r="R111" i="1"/>
  <c r="T111" i="1" s="1"/>
  <c r="P41" i="1"/>
  <c r="P137" i="1"/>
  <c r="P136" i="1"/>
  <c r="P190" i="1"/>
  <c r="S191" i="1"/>
  <c r="P191" i="1"/>
  <c r="R191" i="1"/>
  <c r="T191" i="1" s="1"/>
  <c r="M346" i="1" l="1"/>
  <c r="I346" i="1"/>
  <c r="R135" i="1" l="1"/>
  <c r="T135" i="1" s="1"/>
  <c r="O135" i="1"/>
  <c r="Q134" i="1"/>
  <c r="O134" i="1"/>
  <c r="N134" i="1"/>
  <c r="L134" i="1"/>
  <c r="K134" i="1"/>
  <c r="Q133" i="1"/>
  <c r="O133" i="1"/>
  <c r="N133" i="1"/>
  <c r="L133" i="1"/>
  <c r="K133" i="1"/>
  <c r="S278" i="1"/>
  <c r="Q278" i="1"/>
  <c r="R278" i="1" s="1"/>
  <c r="T278" i="1" s="1"/>
  <c r="P278" i="1"/>
  <c r="Q27" i="1"/>
  <c r="O27" i="1"/>
  <c r="N27" i="1"/>
  <c r="L27" i="1"/>
  <c r="K27" i="1"/>
  <c r="R301" i="1"/>
  <c r="T301" i="1" s="1"/>
  <c r="O301" i="1"/>
  <c r="Q300" i="1"/>
  <c r="O300" i="1"/>
  <c r="N300" i="1"/>
  <c r="L300" i="1"/>
  <c r="K300" i="1"/>
  <c r="S207" i="1"/>
  <c r="Q207" i="1"/>
  <c r="R207" i="1" s="1"/>
  <c r="T207" i="1" s="1"/>
  <c r="P207" i="1"/>
  <c r="Q186" i="1"/>
  <c r="O186" i="1"/>
  <c r="N186" i="1"/>
  <c r="L186" i="1"/>
  <c r="K186" i="1"/>
  <c r="S26" i="1"/>
  <c r="R26" i="1"/>
  <c r="T26" i="1" s="1"/>
  <c r="P26" i="1"/>
  <c r="S309" i="1"/>
  <c r="Q309" i="1"/>
  <c r="R309" i="1" s="1"/>
  <c r="T309" i="1" s="1"/>
  <c r="P309" i="1"/>
  <c r="S36" i="1"/>
  <c r="Q36" i="1"/>
  <c r="R36" i="1" s="1"/>
  <c r="T36" i="1" s="1"/>
  <c r="P36" i="1"/>
  <c r="Q82" i="1"/>
  <c r="O82" i="1"/>
  <c r="N82" i="1"/>
  <c r="L82" i="1"/>
  <c r="K82" i="1"/>
  <c r="O99" i="1"/>
  <c r="N99" i="1"/>
  <c r="L99" i="1"/>
  <c r="K99" i="1"/>
  <c r="S281" i="1"/>
  <c r="R281" i="1"/>
  <c r="T281" i="1" s="1"/>
  <c r="P281" i="1"/>
  <c r="Q206" i="1"/>
  <c r="O206" i="1"/>
  <c r="N206" i="1"/>
  <c r="L206" i="1"/>
  <c r="K206" i="1"/>
  <c r="S228" i="1"/>
  <c r="Q228" i="1"/>
  <c r="R228" i="1" s="1"/>
  <c r="T228" i="1" s="1"/>
  <c r="P228" i="1"/>
  <c r="Q205" i="1"/>
  <c r="O205" i="1"/>
  <c r="N205" i="1"/>
  <c r="L205" i="1"/>
  <c r="K205" i="1"/>
  <c r="Q204" i="1"/>
  <c r="O204" i="1"/>
  <c r="N204" i="1"/>
  <c r="L204" i="1"/>
  <c r="K204" i="1"/>
  <c r="Q203" i="1"/>
  <c r="O203" i="1"/>
  <c r="N203" i="1"/>
  <c r="L203" i="1"/>
  <c r="K203" i="1"/>
  <c r="O40" i="1"/>
  <c r="N40" i="1"/>
  <c r="L40" i="1"/>
  <c r="K40" i="1"/>
  <c r="O185" i="1"/>
  <c r="N185" i="1"/>
  <c r="L185" i="1"/>
  <c r="K185" i="1"/>
  <c r="Q108" i="1"/>
  <c r="O108" i="1"/>
  <c r="N108" i="1"/>
  <c r="L108" i="1"/>
  <c r="K108" i="1"/>
  <c r="O184" i="1"/>
  <c r="N184" i="1"/>
  <c r="L184" i="1"/>
  <c r="K184" i="1"/>
  <c r="Q213" i="1"/>
  <c r="O213" i="1"/>
  <c r="N213" i="1"/>
  <c r="L213" i="1"/>
  <c r="K213" i="1"/>
  <c r="Q183" i="1"/>
  <c r="O183" i="1"/>
  <c r="N183" i="1"/>
  <c r="L183" i="1"/>
  <c r="K183" i="1"/>
  <c r="S135" i="1" l="1"/>
  <c r="P135" i="1"/>
  <c r="S186" i="1"/>
  <c r="S134" i="1"/>
  <c r="S133" i="1"/>
  <c r="R134" i="1"/>
  <c r="T134" i="1" s="1"/>
  <c r="P134" i="1"/>
  <c r="R133" i="1"/>
  <c r="T133" i="1" s="1"/>
  <c r="P133" i="1"/>
  <c r="R27" i="1"/>
  <c r="T27" i="1" s="1"/>
  <c r="S27" i="1"/>
  <c r="P27" i="1"/>
  <c r="S301" i="1"/>
  <c r="P301" i="1"/>
  <c r="R300" i="1"/>
  <c r="T300" i="1" s="1"/>
  <c r="S300" i="1"/>
  <c r="P300" i="1"/>
  <c r="S82" i="1"/>
  <c r="R186" i="1"/>
  <c r="T186" i="1" s="1"/>
  <c r="S213" i="1"/>
  <c r="P186" i="1"/>
  <c r="R82" i="1"/>
  <c r="T82" i="1" s="1"/>
  <c r="P82" i="1"/>
  <c r="R99" i="1"/>
  <c r="T99" i="1" s="1"/>
  <c r="S99" i="1"/>
  <c r="P99" i="1"/>
  <c r="S205" i="1"/>
  <c r="R206" i="1"/>
  <c r="T206" i="1" s="1"/>
  <c r="S206" i="1"/>
  <c r="P206" i="1"/>
  <c r="S184" i="1"/>
  <c r="R203" i="1"/>
  <c r="T203" i="1" s="1"/>
  <c r="R108" i="1"/>
  <c r="T108" i="1" s="1"/>
  <c r="S203" i="1"/>
  <c r="S204" i="1"/>
  <c r="S185" i="1"/>
  <c r="S108" i="1"/>
  <c r="R40" i="1"/>
  <c r="T40" i="1" s="1"/>
  <c r="R205" i="1"/>
  <c r="T205" i="1" s="1"/>
  <c r="R204" i="1"/>
  <c r="T204" i="1" s="1"/>
  <c r="P204" i="1"/>
  <c r="P205" i="1"/>
  <c r="P203" i="1"/>
  <c r="S40" i="1"/>
  <c r="P40" i="1"/>
  <c r="P185" i="1"/>
  <c r="R185" i="1"/>
  <c r="T185" i="1" s="1"/>
  <c r="R213" i="1"/>
  <c r="T213" i="1" s="1"/>
  <c r="P108" i="1"/>
  <c r="P183" i="1"/>
  <c r="S183" i="1"/>
  <c r="R184" i="1"/>
  <c r="T184" i="1" s="1"/>
  <c r="P184" i="1"/>
  <c r="P213" i="1"/>
  <c r="R183" i="1"/>
  <c r="T183" i="1" s="1"/>
  <c r="Q222" i="1" l="1"/>
  <c r="O222" i="1"/>
  <c r="N222" i="1"/>
  <c r="L222" i="1"/>
  <c r="K222" i="1"/>
  <c r="Q123" i="1"/>
  <c r="O123" i="1"/>
  <c r="N123" i="1"/>
  <c r="L123" i="1"/>
  <c r="K123" i="1"/>
  <c r="R222" i="1" l="1"/>
  <c r="T222" i="1" s="1"/>
  <c r="S222" i="1"/>
  <c r="S123" i="1"/>
  <c r="R123" i="1"/>
  <c r="T123" i="1" s="1"/>
  <c r="P222" i="1"/>
  <c r="P123" i="1"/>
  <c r="Q279" i="1"/>
  <c r="O279" i="1"/>
  <c r="N279" i="1"/>
  <c r="L279" i="1"/>
  <c r="K279" i="1"/>
  <c r="Q221" i="1"/>
  <c r="O221" i="1"/>
  <c r="N221" i="1"/>
  <c r="L221" i="1"/>
  <c r="K221" i="1"/>
  <c r="S279" i="1" l="1"/>
  <c r="R279" i="1"/>
  <c r="T279" i="1" s="1"/>
  <c r="R221" i="1"/>
  <c r="T221" i="1" s="1"/>
  <c r="S221" i="1"/>
  <c r="P279" i="1"/>
  <c r="P221" i="1"/>
  <c r="O225" i="1"/>
  <c r="N225" i="1"/>
  <c r="L225" i="1"/>
  <c r="K225" i="1"/>
  <c r="O197" i="1"/>
  <c r="N197" i="1"/>
  <c r="L197" i="1"/>
  <c r="K197" i="1"/>
  <c r="O95" i="1"/>
  <c r="N95" i="1"/>
  <c r="L95" i="1"/>
  <c r="K95" i="1"/>
  <c r="R95" i="1" l="1"/>
  <c r="T95" i="1" s="1"/>
  <c r="S95" i="1"/>
  <c r="P225" i="1"/>
  <c r="S197" i="1"/>
  <c r="S225" i="1"/>
  <c r="R197" i="1"/>
  <c r="T197" i="1" s="1"/>
  <c r="R225" i="1"/>
  <c r="T225" i="1" s="1"/>
  <c r="P197" i="1"/>
  <c r="P95" i="1"/>
  <c r="Q224" i="1" l="1"/>
  <c r="O224" i="1"/>
  <c r="N224" i="1"/>
  <c r="L224" i="1"/>
  <c r="K224" i="1"/>
  <c r="Q223" i="1"/>
  <c r="O223" i="1"/>
  <c r="N223" i="1"/>
  <c r="L223" i="1"/>
  <c r="K223" i="1"/>
  <c r="S224" i="1" l="1"/>
  <c r="R224" i="1"/>
  <c r="T224" i="1" s="1"/>
  <c r="S223" i="1"/>
  <c r="P223" i="1"/>
  <c r="P224" i="1"/>
  <c r="R223" i="1"/>
  <c r="T223" i="1" s="1"/>
  <c r="Q90" i="1" l="1"/>
  <c r="O90" i="1"/>
  <c r="N90" i="1"/>
  <c r="L90" i="1"/>
  <c r="K90" i="1"/>
  <c r="S90" i="1" l="1"/>
  <c r="P90" i="1"/>
  <c r="R90" i="1"/>
  <c r="T90" i="1" s="1"/>
  <c r="O182" i="1" l="1"/>
  <c r="N182" i="1"/>
  <c r="L182" i="1"/>
  <c r="K182" i="1"/>
  <c r="S182" i="1" l="1"/>
  <c r="P182" i="1"/>
  <c r="R182" i="1"/>
  <c r="T182" i="1" s="1"/>
  <c r="P100" i="1" l="1"/>
  <c r="R100" i="1"/>
  <c r="T100" i="1" s="1"/>
  <c r="S100" i="1"/>
  <c r="O345" i="1" l="1"/>
  <c r="O341" i="1"/>
  <c r="O334" i="1"/>
  <c r="O333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5" i="1"/>
  <c r="O307" i="1"/>
  <c r="O298" i="1"/>
  <c r="O297" i="1"/>
  <c r="O296" i="1"/>
  <c r="O292" i="1"/>
  <c r="O288" i="1"/>
  <c r="O276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2" i="1"/>
  <c r="O247" i="1"/>
  <c r="O246" i="1"/>
  <c r="O245" i="1"/>
  <c r="O244" i="1"/>
  <c r="O242" i="1"/>
  <c r="O241" i="1"/>
  <c r="O239" i="1"/>
  <c r="O233" i="1"/>
  <c r="O232" i="1"/>
  <c r="O231" i="1"/>
  <c r="O220" i="1"/>
  <c r="O219" i="1"/>
  <c r="O209" i="1"/>
  <c r="O174" i="1"/>
  <c r="O180" i="1"/>
  <c r="O172" i="1"/>
  <c r="O171" i="1"/>
  <c r="O163" i="1"/>
  <c r="O131" i="1"/>
  <c r="O130" i="1"/>
  <c r="O129" i="1"/>
  <c r="O128" i="1"/>
  <c r="O127" i="1"/>
  <c r="O126" i="1"/>
  <c r="O125" i="1"/>
  <c r="O124" i="1"/>
  <c r="O122" i="1"/>
  <c r="O121" i="1"/>
  <c r="O120" i="1"/>
  <c r="O119" i="1"/>
  <c r="O118" i="1"/>
  <c r="O117" i="1"/>
  <c r="O116" i="1"/>
  <c r="O115" i="1"/>
  <c r="O114" i="1"/>
  <c r="O113" i="1"/>
  <c r="O109" i="1"/>
  <c r="O104" i="1"/>
  <c r="O103" i="1"/>
  <c r="O102" i="1"/>
  <c r="O101" i="1"/>
  <c r="O74" i="1"/>
  <c r="O71" i="1"/>
  <c r="O57" i="1"/>
  <c r="O81" i="1"/>
  <c r="O80" i="1"/>
  <c r="O79" i="1"/>
  <c r="O78" i="1"/>
  <c r="O53" i="1"/>
  <c r="O52" i="1"/>
  <c r="O77" i="1"/>
  <c r="O70" i="1"/>
  <c r="O76" i="1"/>
  <c r="O54" i="1"/>
  <c r="O55" i="1"/>
  <c r="O39" i="1"/>
  <c r="O56" i="1"/>
  <c r="O38" i="1"/>
  <c r="O25" i="1"/>
  <c r="O24" i="1"/>
  <c r="O23" i="1"/>
  <c r="O83" i="1"/>
  <c r="Q71" i="1" l="1"/>
  <c r="N71" i="1"/>
  <c r="L71" i="1"/>
  <c r="K71" i="1"/>
  <c r="Q181" i="1"/>
  <c r="O181" i="1"/>
  <c r="N181" i="1"/>
  <c r="L181" i="1"/>
  <c r="K181" i="1"/>
  <c r="Q180" i="1"/>
  <c r="N180" i="1"/>
  <c r="L180" i="1"/>
  <c r="K180" i="1"/>
  <c r="Q18" i="1"/>
  <c r="O18" i="1"/>
  <c r="N18" i="1"/>
  <c r="L18" i="1"/>
  <c r="K18" i="1"/>
  <c r="Q216" i="1"/>
  <c r="O216" i="1"/>
  <c r="N216" i="1"/>
  <c r="L216" i="1"/>
  <c r="K216" i="1"/>
  <c r="O193" i="1"/>
  <c r="N193" i="1"/>
  <c r="L193" i="1"/>
  <c r="K193" i="1"/>
  <c r="Q57" i="1"/>
  <c r="N57" i="1"/>
  <c r="L57" i="1"/>
  <c r="K57" i="1"/>
  <c r="Q81" i="1"/>
  <c r="N81" i="1"/>
  <c r="L81" i="1"/>
  <c r="K81" i="1"/>
  <c r="Q267" i="1"/>
  <c r="N267" i="1"/>
  <c r="L267" i="1"/>
  <c r="K267" i="1"/>
  <c r="O201" i="1"/>
  <c r="N201" i="1"/>
  <c r="L201" i="1"/>
  <c r="K201" i="1"/>
  <c r="P174" i="1"/>
  <c r="R174" i="1"/>
  <c r="T174" i="1" s="1"/>
  <c r="S174" i="1"/>
  <c r="Q74" i="1"/>
  <c r="N74" i="1"/>
  <c r="L74" i="1"/>
  <c r="K74" i="1"/>
  <c r="O188" i="1"/>
  <c r="N188" i="1"/>
  <c r="L188" i="1"/>
  <c r="K188" i="1"/>
  <c r="O211" i="1"/>
  <c r="N211" i="1"/>
  <c r="L211" i="1"/>
  <c r="K211" i="1"/>
  <c r="O199" i="1"/>
  <c r="N199" i="1"/>
  <c r="L199" i="1"/>
  <c r="K199" i="1"/>
  <c r="Q176" i="1"/>
  <c r="O176" i="1"/>
  <c r="N176" i="1"/>
  <c r="L176" i="1"/>
  <c r="K176" i="1"/>
  <c r="Q86" i="1"/>
  <c r="O86" i="1"/>
  <c r="N86" i="1"/>
  <c r="L86" i="1"/>
  <c r="K86" i="1"/>
  <c r="L195" i="1"/>
  <c r="K195" i="1"/>
  <c r="O22" i="1"/>
  <c r="N22" i="1"/>
  <c r="L22" i="1"/>
  <c r="K22" i="1"/>
  <c r="S181" i="1" l="1"/>
  <c r="R180" i="1"/>
  <c r="T180" i="1" s="1"/>
  <c r="S180" i="1"/>
  <c r="R71" i="1"/>
  <c r="T71" i="1" s="1"/>
  <c r="S71" i="1"/>
  <c r="P71" i="1"/>
  <c r="R181" i="1"/>
  <c r="T181" i="1" s="1"/>
  <c r="P181" i="1"/>
  <c r="P180" i="1"/>
  <c r="R57" i="1"/>
  <c r="T57" i="1" s="1"/>
  <c r="R18" i="1"/>
  <c r="T18" i="1" s="1"/>
  <c r="S18" i="1"/>
  <c r="R81" i="1"/>
  <c r="T81" i="1" s="1"/>
  <c r="P18" i="1"/>
  <c r="S216" i="1"/>
  <c r="R201" i="1"/>
  <c r="T201" i="1" s="1"/>
  <c r="R216" i="1"/>
  <c r="T216" i="1" s="1"/>
  <c r="S57" i="1"/>
  <c r="S81" i="1"/>
  <c r="S195" i="1"/>
  <c r="R74" i="1"/>
  <c r="T74" i="1" s="1"/>
  <c r="S267" i="1"/>
  <c r="S201" i="1"/>
  <c r="P216" i="1"/>
  <c r="R193" i="1"/>
  <c r="T193" i="1" s="1"/>
  <c r="P193" i="1"/>
  <c r="S193" i="1"/>
  <c r="P57" i="1"/>
  <c r="P81" i="1"/>
  <c r="R267" i="1"/>
  <c r="T267" i="1" s="1"/>
  <c r="P267" i="1"/>
  <c r="P201" i="1"/>
  <c r="S74" i="1"/>
  <c r="R188" i="1"/>
  <c r="T188" i="1" s="1"/>
  <c r="S86" i="1"/>
  <c r="S188" i="1"/>
  <c r="P74" i="1"/>
  <c r="R211" i="1"/>
  <c r="T211" i="1" s="1"/>
  <c r="P188" i="1"/>
  <c r="S22" i="1"/>
  <c r="R199" i="1"/>
  <c r="T199" i="1" s="1"/>
  <c r="S199" i="1"/>
  <c r="P211" i="1"/>
  <c r="S211" i="1"/>
  <c r="P199" i="1"/>
  <c r="R195" i="1"/>
  <c r="T195" i="1" s="1"/>
  <c r="R176" i="1"/>
  <c r="T176" i="1" s="1"/>
  <c r="P22" i="1"/>
  <c r="S176" i="1"/>
  <c r="R86" i="1"/>
  <c r="T86" i="1" s="1"/>
  <c r="P86" i="1"/>
  <c r="P176" i="1"/>
  <c r="P195" i="1"/>
  <c r="R22" i="1"/>
  <c r="T22" i="1" l="1"/>
  <c r="Q179" i="1"/>
  <c r="O179" i="1"/>
  <c r="N179" i="1"/>
  <c r="L179" i="1"/>
  <c r="K179" i="1"/>
  <c r="R179" i="1" l="1"/>
  <c r="T179" i="1" s="1"/>
  <c r="S179" i="1"/>
  <c r="P179" i="1"/>
  <c r="Q51" i="1" l="1"/>
  <c r="O51" i="1"/>
  <c r="N51" i="1"/>
  <c r="L51" i="1"/>
  <c r="K51" i="1"/>
  <c r="Q299" i="1"/>
  <c r="O299" i="1"/>
  <c r="N299" i="1"/>
  <c r="L299" i="1"/>
  <c r="K299" i="1"/>
  <c r="Q80" i="1"/>
  <c r="N80" i="1"/>
  <c r="L80" i="1"/>
  <c r="K80" i="1"/>
  <c r="O178" i="1"/>
  <c r="N178" i="1"/>
  <c r="L178" i="1"/>
  <c r="K178" i="1"/>
  <c r="O177" i="1"/>
  <c r="N177" i="1"/>
  <c r="L177" i="1"/>
  <c r="K177" i="1"/>
  <c r="Q79" i="1"/>
  <c r="N79" i="1"/>
  <c r="L79" i="1"/>
  <c r="K79" i="1"/>
  <c r="Q208" i="1"/>
  <c r="O208" i="1"/>
  <c r="N208" i="1"/>
  <c r="L208" i="1"/>
  <c r="K208" i="1"/>
  <c r="P51" i="1" l="1"/>
  <c r="S51" i="1"/>
  <c r="R51" i="1"/>
  <c r="T51" i="1" s="1"/>
  <c r="S299" i="1"/>
  <c r="R299" i="1"/>
  <c r="T299" i="1" s="1"/>
  <c r="P299" i="1"/>
  <c r="R80" i="1"/>
  <c r="T80" i="1" s="1"/>
  <c r="S80" i="1"/>
  <c r="R178" i="1"/>
  <c r="T178" i="1" s="1"/>
  <c r="S208" i="1"/>
  <c r="P80" i="1"/>
  <c r="S178" i="1"/>
  <c r="R177" i="1"/>
  <c r="T177" i="1" s="1"/>
  <c r="S177" i="1"/>
  <c r="R79" i="1"/>
  <c r="T79" i="1" s="1"/>
  <c r="P178" i="1"/>
  <c r="P177" i="1"/>
  <c r="S79" i="1"/>
  <c r="P79" i="1"/>
  <c r="R208" i="1"/>
  <c r="T208" i="1" s="1"/>
  <c r="P208" i="1"/>
  <c r="S78" i="1" l="1"/>
  <c r="Q78" i="1"/>
  <c r="R78" i="1" s="1"/>
  <c r="T78" i="1" s="1"/>
  <c r="P78" i="1"/>
  <c r="S23" i="1" l="1"/>
  <c r="S24" i="1"/>
  <c r="S25" i="1"/>
  <c r="S34" i="1"/>
  <c r="S37" i="1"/>
  <c r="S38" i="1"/>
  <c r="S56" i="1"/>
  <c r="S39" i="1"/>
  <c r="S55" i="1"/>
  <c r="S54" i="1"/>
  <c r="S76" i="1"/>
  <c r="S70" i="1"/>
  <c r="S77" i="1"/>
  <c r="S53" i="1"/>
  <c r="S101" i="1"/>
  <c r="S102" i="1"/>
  <c r="S103" i="1"/>
  <c r="S104" i="1"/>
  <c r="S109" i="1"/>
  <c r="S112" i="1"/>
  <c r="S113" i="1"/>
  <c r="S114" i="1"/>
  <c r="S115" i="1"/>
  <c r="S116" i="1"/>
  <c r="S117" i="1"/>
  <c r="S118" i="1"/>
  <c r="S119" i="1"/>
  <c r="S120" i="1"/>
  <c r="S121" i="1"/>
  <c r="S122" i="1"/>
  <c r="S124" i="1"/>
  <c r="S125" i="1"/>
  <c r="S126" i="1"/>
  <c r="S127" i="1"/>
  <c r="S128" i="1"/>
  <c r="S129" i="1"/>
  <c r="S130" i="1"/>
  <c r="S131" i="1"/>
  <c r="S163" i="1"/>
  <c r="S167" i="1"/>
  <c r="S171" i="1"/>
  <c r="S172" i="1"/>
  <c r="S343" i="1"/>
  <c r="S209" i="1"/>
  <c r="S217" i="1"/>
  <c r="S218" i="1"/>
  <c r="S219" i="1"/>
  <c r="S220" i="1"/>
  <c r="S230" i="1"/>
  <c r="S231" i="1"/>
  <c r="S232" i="1"/>
  <c r="S233" i="1"/>
  <c r="S235" i="1"/>
  <c r="S239" i="1"/>
  <c r="S240" i="1"/>
  <c r="S241" i="1"/>
  <c r="S242" i="1"/>
  <c r="S244" i="1"/>
  <c r="S245" i="1"/>
  <c r="S246" i="1"/>
  <c r="S247" i="1"/>
  <c r="S252" i="1"/>
  <c r="S256" i="1"/>
  <c r="S257" i="1"/>
  <c r="S258" i="1"/>
  <c r="S259" i="1"/>
  <c r="S260" i="1"/>
  <c r="S261" i="1"/>
  <c r="S262" i="1"/>
  <c r="S263" i="1"/>
  <c r="S264" i="1"/>
  <c r="S265" i="1"/>
  <c r="S266" i="1"/>
  <c r="S276" i="1"/>
  <c r="S286" i="1"/>
  <c r="S288" i="1"/>
  <c r="S291" i="1"/>
  <c r="S294" i="1"/>
  <c r="S296" i="1"/>
  <c r="S297" i="1"/>
  <c r="S298" i="1"/>
  <c r="S307" i="1"/>
  <c r="S311" i="1"/>
  <c r="S313" i="1"/>
  <c r="S314" i="1"/>
  <c r="S315" i="1"/>
  <c r="S317" i="1"/>
  <c r="S318" i="1"/>
  <c r="S319" i="1"/>
  <c r="S320" i="1"/>
  <c r="S321" i="1"/>
  <c r="S322" i="1"/>
  <c r="S323" i="1"/>
  <c r="S324" i="1"/>
  <c r="S325" i="1"/>
  <c r="S326" i="1"/>
  <c r="S328" i="1"/>
  <c r="S330" i="1"/>
  <c r="S331" i="1"/>
  <c r="S332" i="1"/>
  <c r="S333" i="1"/>
  <c r="S334" i="1"/>
  <c r="S336" i="1"/>
  <c r="S337" i="1"/>
  <c r="S339" i="1"/>
  <c r="S341" i="1"/>
  <c r="S345" i="1"/>
  <c r="P23" i="1"/>
  <c r="P24" i="1"/>
  <c r="P25" i="1"/>
  <c r="P34" i="1"/>
  <c r="P37" i="1"/>
  <c r="P38" i="1"/>
  <c r="P56" i="1"/>
  <c r="P39" i="1"/>
  <c r="P55" i="1"/>
  <c r="P54" i="1"/>
  <c r="P76" i="1"/>
  <c r="P70" i="1"/>
  <c r="P77" i="1"/>
  <c r="P53" i="1"/>
  <c r="P101" i="1"/>
  <c r="P102" i="1"/>
  <c r="P103" i="1"/>
  <c r="P104" i="1"/>
  <c r="P109" i="1"/>
  <c r="P112" i="1"/>
  <c r="P113" i="1"/>
  <c r="P114" i="1"/>
  <c r="P115" i="1"/>
  <c r="P116" i="1"/>
  <c r="P117" i="1"/>
  <c r="P118" i="1"/>
  <c r="P119" i="1"/>
  <c r="P120" i="1"/>
  <c r="P121" i="1"/>
  <c r="P122" i="1"/>
  <c r="P124" i="1"/>
  <c r="P125" i="1"/>
  <c r="P126" i="1"/>
  <c r="P127" i="1"/>
  <c r="P128" i="1"/>
  <c r="P129" i="1"/>
  <c r="P130" i="1"/>
  <c r="P131" i="1"/>
  <c r="P163" i="1"/>
  <c r="P167" i="1"/>
  <c r="P171" i="1"/>
  <c r="P172" i="1"/>
  <c r="P343" i="1"/>
  <c r="P209" i="1"/>
  <c r="P217" i="1"/>
  <c r="P218" i="1"/>
  <c r="P219" i="1"/>
  <c r="P220" i="1"/>
  <c r="P230" i="1"/>
  <c r="P231" i="1"/>
  <c r="P232" i="1"/>
  <c r="P233" i="1"/>
  <c r="P235" i="1"/>
  <c r="P239" i="1"/>
  <c r="P240" i="1"/>
  <c r="P241" i="1"/>
  <c r="P242" i="1"/>
  <c r="P244" i="1"/>
  <c r="P245" i="1"/>
  <c r="P246" i="1"/>
  <c r="P247" i="1"/>
  <c r="P252" i="1"/>
  <c r="P256" i="1"/>
  <c r="P257" i="1"/>
  <c r="P258" i="1"/>
  <c r="P259" i="1"/>
  <c r="P260" i="1"/>
  <c r="P261" i="1"/>
  <c r="P262" i="1"/>
  <c r="P263" i="1"/>
  <c r="P264" i="1"/>
  <c r="P265" i="1"/>
  <c r="P266" i="1"/>
  <c r="P276" i="1"/>
  <c r="P286" i="1"/>
  <c r="P288" i="1"/>
  <c r="P291" i="1"/>
  <c r="P294" i="1"/>
  <c r="P296" i="1"/>
  <c r="P297" i="1"/>
  <c r="P298" i="1"/>
  <c r="P307" i="1"/>
  <c r="P311" i="1"/>
  <c r="P313" i="1"/>
  <c r="P314" i="1"/>
  <c r="P315" i="1"/>
  <c r="P317" i="1"/>
  <c r="P318" i="1"/>
  <c r="P319" i="1"/>
  <c r="P320" i="1"/>
  <c r="P321" i="1"/>
  <c r="P322" i="1"/>
  <c r="P323" i="1"/>
  <c r="P324" i="1"/>
  <c r="P325" i="1"/>
  <c r="P326" i="1"/>
  <c r="P328" i="1"/>
  <c r="P330" i="1"/>
  <c r="P331" i="1"/>
  <c r="P332" i="1"/>
  <c r="P333" i="1"/>
  <c r="P334" i="1"/>
  <c r="P336" i="1"/>
  <c r="P337" i="1"/>
  <c r="P339" i="1"/>
  <c r="P341" i="1"/>
  <c r="P345" i="1"/>
  <c r="S83" i="1"/>
  <c r="R83" i="1"/>
  <c r="P83" i="1"/>
  <c r="Q169" i="1" l="1"/>
  <c r="O169" i="1"/>
  <c r="O346" i="1" s="1"/>
  <c r="N169" i="1"/>
  <c r="L169" i="1"/>
  <c r="K169" i="1"/>
  <c r="Q52" i="1"/>
  <c r="N52" i="1"/>
  <c r="L52" i="1"/>
  <c r="K52" i="1"/>
  <c r="S169" i="1" l="1"/>
  <c r="P169" i="1"/>
  <c r="R52" i="1"/>
  <c r="T52" i="1" s="1"/>
  <c r="P52" i="1"/>
  <c r="S52" i="1"/>
  <c r="R169" i="1"/>
  <c r="T169" i="1" s="1"/>
  <c r="Q327" i="1"/>
  <c r="N327" i="1"/>
  <c r="L327" i="1"/>
  <c r="K327" i="1"/>
  <c r="Q292" i="1"/>
  <c r="N292" i="1"/>
  <c r="L292" i="1"/>
  <c r="K292" i="1"/>
  <c r="N346" i="1" l="1"/>
  <c r="L346" i="1"/>
  <c r="P292" i="1"/>
  <c r="S292" i="1"/>
  <c r="P327" i="1"/>
  <c r="S327" i="1"/>
  <c r="R327" i="1"/>
  <c r="T327" i="1" s="1"/>
  <c r="R292" i="1"/>
  <c r="T292" i="1" s="1"/>
  <c r="R23" i="1"/>
  <c r="T23" i="1" s="1"/>
  <c r="R24" i="1"/>
  <c r="T24" i="1" s="1"/>
  <c r="R25" i="1"/>
  <c r="T25" i="1" s="1"/>
  <c r="Q34" i="1"/>
  <c r="R34" i="1" s="1"/>
  <c r="T34" i="1" s="1"/>
  <c r="Q37" i="1"/>
  <c r="R37" i="1" s="1"/>
  <c r="T37" i="1" s="1"/>
  <c r="Q38" i="1"/>
  <c r="R38" i="1" s="1"/>
  <c r="T38" i="1" s="1"/>
  <c r="Q56" i="1"/>
  <c r="R56" i="1" s="1"/>
  <c r="T56" i="1" s="1"/>
  <c r="Q39" i="1"/>
  <c r="R39" i="1" s="1"/>
  <c r="T39" i="1" s="1"/>
  <c r="Q55" i="1"/>
  <c r="R55" i="1" s="1"/>
  <c r="T55" i="1" s="1"/>
  <c r="Q54" i="1"/>
  <c r="R54" i="1" s="1"/>
  <c r="T54" i="1" s="1"/>
  <c r="Q76" i="1"/>
  <c r="R76" i="1" s="1"/>
  <c r="T76" i="1" s="1"/>
  <c r="Q70" i="1"/>
  <c r="R70" i="1" s="1"/>
  <c r="T70" i="1" s="1"/>
  <c r="Q77" i="1"/>
  <c r="R77" i="1" s="1"/>
  <c r="T77" i="1" s="1"/>
  <c r="Q53" i="1"/>
  <c r="R53" i="1" s="1"/>
  <c r="T53" i="1" s="1"/>
  <c r="Q101" i="1"/>
  <c r="R101" i="1" s="1"/>
  <c r="T101" i="1" s="1"/>
  <c r="Q102" i="1"/>
  <c r="R102" i="1" s="1"/>
  <c r="T102" i="1" s="1"/>
  <c r="Q103" i="1"/>
  <c r="R103" i="1" s="1"/>
  <c r="T103" i="1" s="1"/>
  <c r="R104" i="1"/>
  <c r="T104" i="1" s="1"/>
  <c r="Q109" i="1"/>
  <c r="R109" i="1" s="1"/>
  <c r="T109" i="1" s="1"/>
  <c r="Q112" i="1"/>
  <c r="R112" i="1" s="1"/>
  <c r="T112" i="1" s="1"/>
  <c r="Q113" i="1"/>
  <c r="R113" i="1" s="1"/>
  <c r="T113" i="1" s="1"/>
  <c r="Q114" i="1"/>
  <c r="R114" i="1" s="1"/>
  <c r="T114" i="1" s="1"/>
  <c r="Q115" i="1"/>
  <c r="R115" i="1" s="1"/>
  <c r="T115" i="1" s="1"/>
  <c r="Q116" i="1"/>
  <c r="R116" i="1" s="1"/>
  <c r="T116" i="1" s="1"/>
  <c r="Q117" i="1"/>
  <c r="R117" i="1" s="1"/>
  <c r="T117" i="1" s="1"/>
  <c r="Q118" i="1"/>
  <c r="R118" i="1" s="1"/>
  <c r="T118" i="1" s="1"/>
  <c r="Q119" i="1"/>
  <c r="R119" i="1" s="1"/>
  <c r="T119" i="1" s="1"/>
  <c r="Q120" i="1"/>
  <c r="R120" i="1" s="1"/>
  <c r="T120" i="1" s="1"/>
  <c r="Q121" i="1"/>
  <c r="R121" i="1" s="1"/>
  <c r="T121" i="1" s="1"/>
  <c r="Q122" i="1"/>
  <c r="R122" i="1" s="1"/>
  <c r="T122" i="1" s="1"/>
  <c r="Q124" i="1"/>
  <c r="R124" i="1" s="1"/>
  <c r="T124" i="1" s="1"/>
  <c r="Q125" i="1"/>
  <c r="R125" i="1" s="1"/>
  <c r="T125" i="1" s="1"/>
  <c r="Q126" i="1"/>
  <c r="R126" i="1" s="1"/>
  <c r="T126" i="1" s="1"/>
  <c r="Q127" i="1"/>
  <c r="R127" i="1" s="1"/>
  <c r="T127" i="1" s="1"/>
  <c r="Q128" i="1"/>
  <c r="R128" i="1" s="1"/>
  <c r="T128" i="1" s="1"/>
  <c r="Q129" i="1"/>
  <c r="R129" i="1" s="1"/>
  <c r="T129" i="1" s="1"/>
  <c r="Q130" i="1"/>
  <c r="R130" i="1" s="1"/>
  <c r="T130" i="1" s="1"/>
  <c r="R131" i="1"/>
  <c r="T131" i="1" s="1"/>
  <c r="Q163" i="1"/>
  <c r="R163" i="1" s="1"/>
  <c r="T163" i="1" s="1"/>
  <c r="R167" i="1"/>
  <c r="T167" i="1" s="1"/>
  <c r="Q171" i="1"/>
  <c r="R171" i="1" s="1"/>
  <c r="T171" i="1" s="1"/>
  <c r="R172" i="1"/>
  <c r="T172" i="1" s="1"/>
  <c r="R343" i="1"/>
  <c r="T343" i="1" s="1"/>
  <c r="Q209" i="1"/>
  <c r="R209" i="1" s="1"/>
  <c r="T209" i="1" s="1"/>
  <c r="Q217" i="1"/>
  <c r="R217" i="1" s="1"/>
  <c r="T217" i="1" s="1"/>
  <c r="Q218" i="1"/>
  <c r="R218" i="1" s="1"/>
  <c r="T218" i="1" s="1"/>
  <c r="R219" i="1"/>
  <c r="T219" i="1" s="1"/>
  <c r="R220" i="1"/>
  <c r="T220" i="1" s="1"/>
  <c r="Q230" i="1"/>
  <c r="R230" i="1" s="1"/>
  <c r="T230" i="1" s="1"/>
  <c r="Q231" i="1"/>
  <c r="R231" i="1" s="1"/>
  <c r="T231" i="1" s="1"/>
  <c r="Q232" i="1"/>
  <c r="R232" i="1" s="1"/>
  <c r="T232" i="1" s="1"/>
  <c r="Q233" i="1"/>
  <c r="R233" i="1" s="1"/>
  <c r="T233" i="1" s="1"/>
  <c r="Q235" i="1"/>
  <c r="R235" i="1" s="1"/>
  <c r="T235" i="1" s="1"/>
  <c r="R239" i="1"/>
  <c r="T239" i="1" s="1"/>
  <c r="Q240" i="1"/>
  <c r="R240" i="1" s="1"/>
  <c r="T240" i="1" s="1"/>
  <c r="Q241" i="1"/>
  <c r="R241" i="1" s="1"/>
  <c r="T241" i="1" s="1"/>
  <c r="Q242" i="1"/>
  <c r="R242" i="1" s="1"/>
  <c r="T242" i="1" s="1"/>
  <c r="Q244" i="1"/>
  <c r="R244" i="1" s="1"/>
  <c r="T244" i="1" s="1"/>
  <c r="Q245" i="1"/>
  <c r="R245" i="1" s="1"/>
  <c r="T245" i="1" s="1"/>
  <c r="Q246" i="1"/>
  <c r="R246" i="1" s="1"/>
  <c r="T246" i="1" s="1"/>
  <c r="Q247" i="1"/>
  <c r="R247" i="1" s="1"/>
  <c r="T247" i="1" s="1"/>
  <c r="R252" i="1"/>
  <c r="T252" i="1" s="1"/>
  <c r="Q256" i="1"/>
  <c r="R256" i="1" s="1"/>
  <c r="T256" i="1" s="1"/>
  <c r="Q257" i="1"/>
  <c r="R257" i="1" s="1"/>
  <c r="T257" i="1" s="1"/>
  <c r="R258" i="1"/>
  <c r="T258" i="1" s="1"/>
  <c r="R259" i="1"/>
  <c r="T259" i="1" s="1"/>
  <c r="R260" i="1"/>
  <c r="T260" i="1" s="1"/>
  <c r="R261" i="1"/>
  <c r="T261" i="1" s="1"/>
  <c r="R262" i="1"/>
  <c r="T262" i="1" s="1"/>
  <c r="R263" i="1"/>
  <c r="T263" i="1" s="1"/>
  <c r="R264" i="1"/>
  <c r="T264" i="1" s="1"/>
  <c r="R265" i="1"/>
  <c r="T265" i="1" s="1"/>
  <c r="R266" i="1"/>
  <c r="T266" i="1" s="1"/>
  <c r="Q276" i="1"/>
  <c r="R276" i="1" s="1"/>
  <c r="T276" i="1" s="1"/>
  <c r="Q286" i="1"/>
  <c r="R286" i="1" s="1"/>
  <c r="T286" i="1" s="1"/>
  <c r="R288" i="1"/>
  <c r="T288" i="1" s="1"/>
  <c r="Q291" i="1"/>
  <c r="R291" i="1" s="1"/>
  <c r="T291" i="1" s="1"/>
  <c r="R294" i="1"/>
  <c r="T294" i="1" s="1"/>
  <c r="R296" i="1"/>
  <c r="T296" i="1" s="1"/>
  <c r="R297" i="1"/>
  <c r="T297" i="1" s="1"/>
  <c r="R298" i="1"/>
  <c r="T298" i="1" s="1"/>
  <c r="R307" i="1"/>
  <c r="T307" i="1" s="1"/>
  <c r="R311" i="1"/>
  <c r="T311" i="1" s="1"/>
  <c r="Q313" i="1"/>
  <c r="R313" i="1" s="1"/>
  <c r="T313" i="1" s="1"/>
  <c r="R314" i="1"/>
  <c r="T314" i="1" s="1"/>
  <c r="Q315" i="1"/>
  <c r="R315" i="1" s="1"/>
  <c r="T315" i="1" s="1"/>
  <c r="R317" i="1"/>
  <c r="T317" i="1" s="1"/>
  <c r="Q318" i="1"/>
  <c r="R318" i="1" s="1"/>
  <c r="T318" i="1" s="1"/>
  <c r="R319" i="1"/>
  <c r="T319" i="1" s="1"/>
  <c r="Q320" i="1"/>
  <c r="R320" i="1" s="1"/>
  <c r="T320" i="1" s="1"/>
  <c r="Q321" i="1"/>
  <c r="R321" i="1" s="1"/>
  <c r="T321" i="1" s="1"/>
  <c r="Q322" i="1"/>
  <c r="R322" i="1" s="1"/>
  <c r="T322" i="1" s="1"/>
  <c r="Q323" i="1"/>
  <c r="R323" i="1" s="1"/>
  <c r="T323" i="1" s="1"/>
  <c r="Q324" i="1"/>
  <c r="R324" i="1" s="1"/>
  <c r="T324" i="1" s="1"/>
  <c r="Q325" i="1"/>
  <c r="R325" i="1" s="1"/>
  <c r="T325" i="1" s="1"/>
  <c r="Q326" i="1"/>
  <c r="R326" i="1" s="1"/>
  <c r="T326" i="1" s="1"/>
  <c r="Q328" i="1"/>
  <c r="R328" i="1" s="1"/>
  <c r="T328" i="1" s="1"/>
  <c r="R330" i="1"/>
  <c r="T330" i="1" s="1"/>
  <c r="R331" i="1"/>
  <c r="T331" i="1" s="1"/>
  <c r="Q332" i="1"/>
  <c r="R332" i="1" s="1"/>
  <c r="T332" i="1" s="1"/>
  <c r="R333" i="1"/>
  <c r="T333" i="1" s="1"/>
  <c r="Q334" i="1"/>
  <c r="R334" i="1" s="1"/>
  <c r="T334" i="1" s="1"/>
  <c r="Q336" i="1"/>
  <c r="R336" i="1" s="1"/>
  <c r="T336" i="1" s="1"/>
  <c r="Q337" i="1"/>
  <c r="R337" i="1" s="1"/>
  <c r="T337" i="1" s="1"/>
  <c r="R339" i="1"/>
  <c r="T339" i="1" s="1"/>
  <c r="Q341" i="1"/>
  <c r="R341" i="1" s="1"/>
  <c r="T341" i="1" s="1"/>
  <c r="Q345" i="1"/>
  <c r="R345" i="1" s="1"/>
  <c r="T345" i="1" s="1"/>
  <c r="Q346" i="1" l="1"/>
  <c r="P346" i="1"/>
  <c r="R346" i="1"/>
  <c r="T83" i="1"/>
  <c r="T346" i="1" l="1"/>
  <c r="K346" i="1"/>
  <c r="S346" i="1"/>
</calcChain>
</file>

<file path=xl/comments1.xml><?xml version="1.0" encoding="utf-8"?>
<comments xmlns="http://schemas.openxmlformats.org/spreadsheetml/2006/main">
  <authors>
    <author>Franklyn Rafael Mirabal Rodriguez</author>
  </authors>
  <commentList>
    <comment ref="B33" authorId="0" shapeId="0">
      <text>
        <r>
          <rPr>
            <b/>
            <sz val="9"/>
            <color indexed="81"/>
            <rFont val="Tahoma"/>
            <family val="2"/>
          </rPr>
          <t>excluida de nomina propocion salarial de mes de septiembre 2022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</rPr>
          <t>excluido de nomina propocion salarial septiembre 2022</t>
        </r>
      </text>
    </comment>
    <comment ref="B243" authorId="0" shapeId="0">
      <text>
        <r>
          <rPr>
            <b/>
            <sz val="9"/>
            <color indexed="81"/>
            <rFont val="Tahoma"/>
            <family val="2"/>
          </rPr>
          <t>excluida de nomina propocion salarial de mes de septiembre 2022</t>
        </r>
      </text>
    </comment>
  </commentList>
</comments>
</file>

<file path=xl/sharedStrings.xml><?xml version="1.0" encoding="utf-8"?>
<sst xmlns="http://schemas.openxmlformats.org/spreadsheetml/2006/main" count="1191" uniqueCount="436">
  <si>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</si>
  <si>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</si>
  <si>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</si>
  <si>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</si>
  <si>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</si>
  <si>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</si>
  <si>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</si>
  <si>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</si>
  <si>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</si>
  <si>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</si>
  <si>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</si>
  <si>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</si>
  <si>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</si>
  <si>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</si>
  <si>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</si>
  <si>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Departamento de Servicios Estudiantiles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</si>
  <si>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</si>
  <si>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</si>
  <si>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</si>
  <si>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</si>
  <si>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</si>
  <si>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</si>
  <si>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Contratado</t>
  </si>
  <si>
    <t>Fecha de Contrato</t>
  </si>
  <si>
    <t>Desde</t>
  </si>
  <si>
    <t>Hasta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</si>
  <si>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2.1.1.2.10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</si>
  <si>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Departamento de Comunicaciones</t>
  </si>
  <si>
    <t>Encargado</t>
  </si>
  <si>
    <t>Encargado (A)</t>
  </si>
  <si>
    <t>Abogado</t>
  </si>
  <si>
    <t>Paralegal</t>
  </si>
  <si>
    <t>División de Litigios</t>
  </si>
  <si>
    <t>Agustina Flores Ramirez</t>
  </si>
  <si>
    <t>Analista De Recursos Humanos</t>
  </si>
  <si>
    <t>Glenda Jimenez Alvarado</t>
  </si>
  <si>
    <t>Felipe Suero de la Cruz</t>
  </si>
  <si>
    <t>Daniel Jeffrey Quezada Romero</t>
  </si>
  <si>
    <t>Auxiliar De Contabilidad</t>
  </si>
  <si>
    <t>Pablo Alcantara Fortuna</t>
  </si>
  <si>
    <t>Contador</t>
  </si>
  <si>
    <t>Roberto Antonio Martinez De Los San</t>
  </si>
  <si>
    <t>Ana Teresa Rodriguez Florentino</t>
  </si>
  <si>
    <t>Reyita De Los Santos Mesa</t>
  </si>
  <si>
    <t xml:space="preserve">Yaneira Alexandra Robles Moreno De </t>
  </si>
  <si>
    <t>Allennis Danneris Alcantara Feliz</t>
  </si>
  <si>
    <t>Tecnico</t>
  </si>
  <si>
    <t>Aridelfi Montero Montero</t>
  </si>
  <si>
    <t>Betania Hidalisa Segura Sanchez</t>
  </si>
  <si>
    <t>Cinthia Elizabeth Cuevas Vargas</t>
  </si>
  <si>
    <t>Hector Rafael Villalona Quezada</t>
  </si>
  <si>
    <t>Luis Amiel Fernandez Cornielle</t>
  </si>
  <si>
    <t>Maria Celeste Ruiz Paulino</t>
  </si>
  <si>
    <t>Rosa Margarita Santana Rosario</t>
  </si>
  <si>
    <t>Wendy Delia Vidal Lance</t>
  </si>
  <si>
    <t>Yanuary Sanchez Figuereo</t>
  </si>
  <si>
    <t>Ana Paola Baez Pimentel de Acosta</t>
  </si>
  <si>
    <t>Rosilvia Maria Moya Brea</t>
  </si>
  <si>
    <t>Priamo Pericles Jimenez Tejeda</t>
  </si>
  <si>
    <t>División de Transportación</t>
  </si>
  <si>
    <t>Sección de Mantenimiento y Seguridad Planta Física</t>
  </si>
  <si>
    <t>Ramon Antonio Gonzalez Alcantara</t>
  </si>
  <si>
    <t xml:space="preserve">Departamento de Compras Y Contrataciones </t>
  </si>
  <si>
    <t>Tecnico Analista De Compras Y</t>
  </si>
  <si>
    <t>Josias Lantigua Alcantara</t>
  </si>
  <si>
    <t>Tecnico De Compras</t>
  </si>
  <si>
    <t>División de Compras</t>
  </si>
  <si>
    <t>Claudio Familia Vallejo</t>
  </si>
  <si>
    <t>Angel Manuel Tejeda Tejada</t>
  </si>
  <si>
    <t>Soporte Tecnico</t>
  </si>
  <si>
    <t>Departamento Aseguramiento de la Calidad de los Alimentos</t>
  </si>
  <si>
    <t>Santa Ysabel Abad Beltran</t>
  </si>
  <si>
    <t>Inspector De Aseguramiento De</t>
  </si>
  <si>
    <t>Enmanuel Valdez Alcantara</t>
  </si>
  <si>
    <t>Pamela Anyinet Mejia Taveras</t>
  </si>
  <si>
    <t>Departamento de Nutrición</t>
  </si>
  <si>
    <t>Coordinador (A) Regional De N</t>
  </si>
  <si>
    <t>Tecnico De Alimentacion Escol</t>
  </si>
  <si>
    <t>Manuel Elias Lugo Moncion</t>
  </si>
  <si>
    <t>Filolis Alejandra Ferreras Rodrigue</t>
  </si>
  <si>
    <t>Yeni Miguelina Martes Montero</t>
  </si>
  <si>
    <t xml:space="preserve">Tecnico De Oper. Programa De </t>
  </si>
  <si>
    <t>Ruth Yojaira Cairo Monegro de Rodri</t>
  </si>
  <si>
    <t>División de Salud Bucal</t>
  </si>
  <si>
    <t>Nancy Gissett Paredes Rodriguez</t>
  </si>
  <si>
    <t>Odontologo Escolar</t>
  </si>
  <si>
    <t>Casiris Miguel Roman</t>
  </si>
  <si>
    <t xml:space="preserve">Tecnico De Calidad Y Empaque </t>
  </si>
  <si>
    <t>División de Apoyo Estudiantil</t>
  </si>
  <si>
    <t>Jacinto Tavarez Gonzalez</t>
  </si>
  <si>
    <t>Vinicio Vasquez Santos</t>
  </si>
  <si>
    <t>Saturnino Antonio Peralta Ureña</t>
  </si>
  <si>
    <t>Sofia Grullon Rojas</t>
  </si>
  <si>
    <t>Veronica Liberato Ramos</t>
  </si>
  <si>
    <t>Aldo Antonio Franco Vasquez</t>
  </si>
  <si>
    <t>Francina Maria Rodriguez Osoria</t>
  </si>
  <si>
    <t>Eduarlin Manuel Jimenez Lantigua</t>
  </si>
  <si>
    <t>Marleny Paulino Santos</t>
  </si>
  <si>
    <t>Martha Maria Nuñez Fernandez</t>
  </si>
  <si>
    <t>Maria Luisa Santos Rosario</t>
  </si>
  <si>
    <t>Jose Enrique Martinez Martinez</t>
  </si>
  <si>
    <t>Carolina De Jesus Acosta Medina</t>
  </si>
  <si>
    <t>Wilmer Fernandez Mercedes</t>
  </si>
  <si>
    <t>Luis Omar Santiago Mosquea</t>
  </si>
  <si>
    <t>Carolina Baez Gratero</t>
  </si>
  <si>
    <t>Mirnaliz Herrera Estevez</t>
  </si>
  <si>
    <t>Milthon Paniagua Delgado</t>
  </si>
  <si>
    <t>Loida Eunice Leonardo Rijo</t>
  </si>
  <si>
    <t>Yennifer Alcantara Lebron</t>
  </si>
  <si>
    <t>Analista De Fiscalizacion Y C</t>
  </si>
  <si>
    <t>Analista De Planificacion Y D</t>
  </si>
  <si>
    <t>Coord(A) Regional De Aseguram</t>
  </si>
  <si>
    <t>Coordinador Adm</t>
  </si>
  <si>
    <t>Tecnico Adm</t>
  </si>
  <si>
    <t>Tecnico De Servicios Sociales</t>
  </si>
  <si>
    <t>Oficina de Acceso a la Información Pública</t>
  </si>
  <si>
    <t>Departamento de Fiscalización Y Control</t>
  </si>
  <si>
    <t>Departamento de Cooperación Internacional</t>
  </si>
  <si>
    <t>Sección de Trabajo Social</t>
  </si>
  <si>
    <t>Simona Rosa Lantigua</t>
  </si>
  <si>
    <t>Gricelda Mercedes Peña De Candelari</t>
  </si>
  <si>
    <t>Shayanne Leonel Vasquez Morales</t>
  </si>
  <si>
    <t>Aldro Diaz Natera</t>
  </si>
  <si>
    <t>Dirección de Planificación y Desarrollo</t>
  </si>
  <si>
    <t>Eladio Malaquia Arias Suarez</t>
  </si>
  <si>
    <t>Encargado (A) Regional De Bie</t>
  </si>
  <si>
    <t>Regional la Vega</t>
  </si>
  <si>
    <t>Regional Nordeste</t>
  </si>
  <si>
    <t>Regional Santiago</t>
  </si>
  <si>
    <t>Regional de Bani</t>
  </si>
  <si>
    <t>Regional Monte Plata</t>
  </si>
  <si>
    <t>Asistente</t>
  </si>
  <si>
    <t>Departamento Gestión de Salud Escolar</t>
  </si>
  <si>
    <t>Dirección de Salud y Servicios Sociales</t>
  </si>
  <si>
    <t>Director (A)</t>
  </si>
  <si>
    <t>Eridania Brito Gonzalez</t>
  </si>
  <si>
    <t>Yosvani Cespedes Sabina</t>
  </si>
  <si>
    <t>Administrador de Monitoreo</t>
  </si>
  <si>
    <t>División de Participación</t>
  </si>
  <si>
    <t>Eduardo Andres Leyba Rosario</t>
  </si>
  <si>
    <t>División de Inspección y Verificación a Proveedores</t>
  </si>
  <si>
    <t>Ariela Quezada Mora</t>
  </si>
  <si>
    <t>Rafaela Samandra Bernavel Cuevas</t>
  </si>
  <si>
    <t>Rafaelina Beriguete Salvador</t>
  </si>
  <si>
    <t>Yulissa Josefina Reyes Garcia</t>
  </si>
  <si>
    <t>Nicauris Alicia Garcia Paulino</t>
  </si>
  <si>
    <t>Martin Simeon Liriano Guzman</t>
  </si>
  <si>
    <t>Auxiiar De Contabilidad</t>
  </si>
  <si>
    <t>Coordinador  (A)  De Cooperat</t>
  </si>
  <si>
    <t>Periodista</t>
  </si>
  <si>
    <t>División de Relaciones Públicas</t>
  </si>
  <si>
    <t>Florangel Shantal Quezada Mora</t>
  </si>
  <si>
    <t>Luis Fabio Bonelly Piña</t>
  </si>
  <si>
    <t>Ranyeli Frias Campusano</t>
  </si>
  <si>
    <t>Bernardo Figuereo Guzman</t>
  </si>
  <si>
    <t>Maria Mercedes Torres Guerrero</t>
  </si>
  <si>
    <t>Ramon Antonio Jaquez Felipe</t>
  </si>
  <si>
    <t>Victor Melo Reyes</t>
  </si>
  <si>
    <t>Xenia Maria Mercado Mejia</t>
  </si>
  <si>
    <t>Taimi Sugely Gonzalez Dominguez</t>
  </si>
  <si>
    <t>Fello Antonio De Leon Valdez</t>
  </si>
  <si>
    <t>Ernesto Abel Martinez Silvestre</t>
  </si>
  <si>
    <t>Lourdes Trinidad Suriel</t>
  </si>
  <si>
    <t>Analista De Seg Al Servicio D</t>
  </si>
  <si>
    <t>Diagramador</t>
  </si>
  <si>
    <t>Supervisor De Distrito</t>
  </si>
  <si>
    <t>Masculino</t>
  </si>
  <si>
    <t>Femenino</t>
  </si>
  <si>
    <t>Género</t>
  </si>
  <si>
    <t>Regional Barahona</t>
  </si>
  <si>
    <t>Yuderkis Cabral Corcino</t>
  </si>
  <si>
    <t>Alberto Alcantara Jimenez</t>
  </si>
  <si>
    <t>Marleny Grissel Rodriguez Aquino</t>
  </si>
  <si>
    <t>Yanilda Altagracia Fernandez Baez</t>
  </si>
  <si>
    <t>Ana Paola Moran Rodriguez</t>
  </si>
  <si>
    <t>William Guillermo Perez De Dios</t>
  </si>
  <si>
    <t>Yslandy Yunilda Rodriguez Valerio</t>
  </si>
  <si>
    <t>Katty Cabrera Rodriguez</t>
  </si>
  <si>
    <t>Angela Melissa Tavarez Blanco</t>
  </si>
  <si>
    <t>Esther Martinez De La Rosa</t>
  </si>
  <si>
    <t>Lidia Encarnacion Batista</t>
  </si>
  <si>
    <t>Adamilca Franco Quezada</t>
  </si>
  <si>
    <t>Ysabel Encarnacion Encarnacion</t>
  </si>
  <si>
    <t>Técnico De Comunicaciones</t>
  </si>
  <si>
    <t>Ruddy Miranda Peña</t>
  </si>
  <si>
    <t>Purisima Altagracia Sosa De Arias</t>
  </si>
  <si>
    <t>Clark Roy Familia Mejia</t>
  </si>
  <si>
    <t>Factima De La Cruz Brazoban</t>
  </si>
  <si>
    <t>Juan Emilio Tavarez Reyes</t>
  </si>
  <si>
    <t>Juan Carlos Lopez Lopez</t>
  </si>
  <si>
    <t>Jesusa Sanchez Sanchez</t>
  </si>
  <si>
    <t>Luis Alberto Bocio Diaz</t>
  </si>
  <si>
    <t>Administrador De Red</t>
  </si>
  <si>
    <t>Analista Legal</t>
  </si>
  <si>
    <t>Ana Carolina Baez Abbott</t>
  </si>
  <si>
    <t>Sularka Maribel Perez Gomez</t>
  </si>
  <si>
    <t xml:space="preserve">Oresty Teodora Del Socorro De Leon </t>
  </si>
  <si>
    <t>Rosalba Maria Payamps Cepeda</t>
  </si>
  <si>
    <t>Juan Bautista Silven Javier</t>
  </si>
  <si>
    <t>Nery Josefina Hernandez Peña De Dia</t>
  </si>
  <si>
    <t>Jose Augusto Ramirez Nin</t>
  </si>
  <si>
    <t>Maricela Encarnacion Montero</t>
  </si>
  <si>
    <t>Johan Manuel De Oleo Jerez</t>
  </si>
  <si>
    <t>Analista De Sistemas Informat</t>
  </si>
  <si>
    <t>Ramona Eridania Medina Michel</t>
  </si>
  <si>
    <t>Enmanuel Feliz Espinal</t>
  </si>
  <si>
    <t xml:space="preserve">Encargado (A) De La Division </t>
  </si>
  <si>
    <t>Arjul Grassals Ramirez</t>
  </si>
  <si>
    <t>Promotor Social</t>
  </si>
  <si>
    <t>Sara Milagros Pimentel Garcia</t>
  </si>
  <si>
    <t>Publicista</t>
  </si>
  <si>
    <t>Gendy Abismael De Oleo Montero</t>
  </si>
  <si>
    <t>Soporte Técnico Informático</t>
  </si>
  <si>
    <t>Steven Medina Batista</t>
  </si>
  <si>
    <t>Daisy Yoselina Cerda Alvarez</t>
  </si>
  <si>
    <t>División de Capacitación y Desarrollo</t>
  </si>
  <si>
    <t>Departamento Formulación Monitoreo Y Evaluación de PPP</t>
  </si>
  <si>
    <t>Ashley Michelle Franco Dominguez</t>
  </si>
  <si>
    <t>Mercedes Elizabeth Peña Carrasco</t>
  </si>
  <si>
    <t>Rina Bel De Los Santos Sanchez</t>
  </si>
  <si>
    <t>Massiel Judit Genao De Los Santos</t>
  </si>
  <si>
    <t>Sonia Encarnacion Alejandro</t>
  </si>
  <si>
    <t>Tecnico En Compras Y Contrata</t>
  </si>
  <si>
    <t>División de Salud Auditiva</t>
  </si>
  <si>
    <t>Anyeli Maria Hernandez De Jesus</t>
  </si>
  <si>
    <t>Técnico De Contabilidad</t>
  </si>
  <si>
    <t>División de Licitaciones</t>
  </si>
  <si>
    <t>División de Tesorería</t>
  </si>
  <si>
    <t>Otros</t>
  </si>
  <si>
    <t>Descuentos</t>
  </si>
  <si>
    <t>Gisela Maria Tavarez Peña</t>
  </si>
  <si>
    <t>Analista De Desarrollo Institucional Y Calidad En la Gestion</t>
  </si>
  <si>
    <t>Maria Altagracia Sanchez Bueno</t>
  </si>
  <si>
    <t>Perla Massiel Rodriguez Santana</t>
  </si>
  <si>
    <t>Angel Joel Soriano Benitez</t>
  </si>
  <si>
    <t>Erika Samanta Peña Valoy</t>
  </si>
  <si>
    <t>Robert Andres Jimenez Montas</t>
  </si>
  <si>
    <t>Francisco Alberto Rodriguez Peña</t>
  </si>
  <si>
    <t>Encargado Division De Transpotacion</t>
  </si>
  <si>
    <t>Oscar Jesus Pozo Payano</t>
  </si>
  <si>
    <t>Encarcado De Tecnologia</t>
  </si>
  <si>
    <t>Diana Carolina Mateo Rivera</t>
  </si>
  <si>
    <t>Abrahan Stalyn Plata Mejia</t>
  </si>
  <si>
    <t>Amparo Montero Rivera</t>
  </si>
  <si>
    <t>Tecnico Analista En Compras Y Contrata</t>
  </si>
  <si>
    <t>Ana Delly Moquete Bello</t>
  </si>
  <si>
    <t>Ana Isabel Montero Montes De Oca</t>
  </si>
  <si>
    <t>Ana Silvia Torres Peña</t>
  </si>
  <si>
    <t>Anny Yanette Casado Arias</t>
  </si>
  <si>
    <t>Betsy Yasira Reyes Nieve</t>
  </si>
  <si>
    <t>Eliana Miguelina Hernandez Perez</t>
  </si>
  <si>
    <t>Elvys Mharcell Crullon Ruiz</t>
  </si>
  <si>
    <t>Estarlin Arsenio Taveras Laureano</t>
  </si>
  <si>
    <t xml:space="preserve">Gerard Radhames De Los Santos Valdez </t>
  </si>
  <si>
    <t>Director (A) de Planificación y Desarrollo</t>
  </si>
  <si>
    <t>Heidy Miguelina Herrera de la Cruz de Sánchez</t>
  </si>
  <si>
    <t>Israel Rosey Perez</t>
  </si>
  <si>
    <t>Jesus Maria Rodriguez Cuevas</t>
  </si>
  <si>
    <t>Juan Antonio Lora Aguasvivas</t>
  </si>
  <si>
    <t>Larissa Leomary Garcia Acosta</t>
  </si>
  <si>
    <t>Limbert Junior Perez Peña</t>
  </si>
  <si>
    <t>Analista De Presupuesto</t>
  </si>
  <si>
    <t>Martina De La Cruz Pinales</t>
  </si>
  <si>
    <t>Mayerlin Margarita Javier Liriano</t>
  </si>
  <si>
    <t>Nefi Rodriguez</t>
  </si>
  <si>
    <t>Noelia Minerva Cruz Matias</t>
  </si>
  <si>
    <t>Rosanna Leticia Alberto Perez</t>
  </si>
  <si>
    <t>Responsable De La Oficina De Acceso A la Informacion</t>
  </si>
  <si>
    <t>Solange Crismar De Nazabeth Silva</t>
  </si>
  <si>
    <t>Tecnico Compras</t>
  </si>
  <si>
    <t>Solanyi Concepcion Sanchez Rodriguez</t>
  </si>
  <si>
    <t>Wilson Arismendy Hernandz Sosa</t>
  </si>
  <si>
    <t>Ana Chavely Valdez</t>
  </si>
  <si>
    <t>Franklyn Rafael Mirabal Rodriguez</t>
  </si>
  <si>
    <t>Juana Ivelisse De Los Santos Nin</t>
  </si>
  <si>
    <t>Kimberly Erismel Castro Matos</t>
  </si>
  <si>
    <t>Mario Rafael Peña Frica</t>
  </si>
  <si>
    <t>Prisila Ortega Guzman</t>
  </si>
  <si>
    <t>Tania Beatriz Jaquez De Lara</t>
  </si>
  <si>
    <t>Analista De Planificacion Y Desarrollo</t>
  </si>
  <si>
    <t>Ysamar Matos Pantaleon</t>
  </si>
  <si>
    <t xml:space="preserve">Ada Yris Esteves De Los Santos </t>
  </si>
  <si>
    <t>Adrian Stewar Roa Espinosa</t>
  </si>
  <si>
    <t>Analista De Proyecto</t>
  </si>
  <si>
    <t>Albelis Heredia Abreu</t>
  </si>
  <si>
    <t>Tecnico Analista De Compras Y Contrataciones</t>
  </si>
  <si>
    <t xml:space="preserve">Angel F Miguel Sebastian Rodriguez    </t>
  </si>
  <si>
    <t>Clara Pastora Pimentel Candelario</t>
  </si>
  <si>
    <t>Elizabeth Margarita Frias Nuñez</t>
  </si>
  <si>
    <t>Emelinda Guerrero Vallejo</t>
  </si>
  <si>
    <t xml:space="preserve">Regional San Juan </t>
  </si>
  <si>
    <t>Ernesto Vantroy De Jesus Olmos</t>
  </si>
  <si>
    <t>Euclides Hiraldo Vargas</t>
  </si>
  <si>
    <t>Isabel Cristina Mendez De Diaz</t>
  </si>
  <si>
    <t>Jeimy Marte German</t>
  </si>
  <si>
    <t xml:space="preserve">Encargado (A) </t>
  </si>
  <si>
    <t>Jose Manuel Urbaez</t>
  </si>
  <si>
    <t>Karen Cristina Frometa Hernandez</t>
  </si>
  <si>
    <t>Kenia Libertina Lopez Gomez</t>
  </si>
  <si>
    <t>Laura Esther Concepcion Paulino</t>
  </si>
  <si>
    <t>Analista De Medios Digitales</t>
  </si>
  <si>
    <t>Licelot Yamilka Ramirez Goris</t>
  </si>
  <si>
    <t>Maria Hortencia Duran Capellan</t>
  </si>
  <si>
    <t xml:space="preserve">Promotor Social </t>
  </si>
  <si>
    <t>Martha Marina Diaz De Luna</t>
  </si>
  <si>
    <t>Maryeris Alvarez Natera</t>
  </si>
  <si>
    <t xml:space="preserve">Tecnico De Servicios Sociales </t>
  </si>
  <si>
    <t>Mia Espinosa Urbaez</t>
  </si>
  <si>
    <t>Rafael Veras Chacon</t>
  </si>
  <si>
    <t xml:space="preserve">Raquel Cristina Asensio Rivas </t>
  </si>
  <si>
    <t>Rina Altagracia Rodriguez DE De La Cruz</t>
  </si>
  <si>
    <t xml:space="preserve">Wendy Alexandra Encarnacion Nin </t>
  </si>
  <si>
    <t>Sección de Correspondencia</t>
  </si>
  <si>
    <t xml:space="preserve">Anyibel De La Cruz De La Rosa </t>
  </si>
  <si>
    <t>Elba Luisa Roa Roa</t>
  </si>
  <si>
    <t>Francelys Campos Gonzalez</t>
  </si>
  <si>
    <t>Francisco Samuel Vegazo Fanith</t>
  </si>
  <si>
    <t>Greisy Catiuska Santana Baez</t>
  </si>
  <si>
    <t>Analista De Relaciones Internacional</t>
  </si>
  <si>
    <t>Guillermo Ivan De Jesus Santana</t>
  </si>
  <si>
    <t>Jocelyn Altagracia Salas Del Orbe</t>
  </si>
  <si>
    <t xml:space="preserve">Jorkis Ramirez Santana </t>
  </si>
  <si>
    <t>Juan Francisco Vidal Manzanillo</t>
  </si>
  <si>
    <t>Judith Esther Pimentel Martinez</t>
  </si>
  <si>
    <t>Coordinador (A)  Adm Regional De N</t>
  </si>
  <si>
    <t>Laura Jacqueline Frias Fabian</t>
  </si>
  <si>
    <t>Tecnicos De Equipos Dentales</t>
  </si>
  <si>
    <t>Leandro Caraballo</t>
  </si>
  <si>
    <t>Luis Enrique Mendieta Ramirez</t>
  </si>
  <si>
    <t xml:space="preserve"> Analista De Compras Y Contrataciones</t>
  </si>
  <si>
    <t>Marina Mendoza Gutirrez</t>
  </si>
  <si>
    <t>Mario Guillermo Dujarric Diaz</t>
  </si>
  <si>
    <t>Nadia Ynes Rosario Mercedes</t>
  </si>
  <si>
    <t>Raul Almanzar</t>
  </si>
  <si>
    <t>Ruth Elizabeth Payano Nuñez</t>
  </si>
  <si>
    <t>Sonalis Marleny Lagares Santana</t>
  </si>
  <si>
    <t>Ana Karina Letelier Almonte</t>
  </si>
  <si>
    <t>Audrey Rosanna Lora De Cabrera</t>
  </si>
  <si>
    <t>Director (A) de Salud Y Servicios Sociales</t>
  </si>
  <si>
    <t>Carlos Jose Casado Chevalier</t>
  </si>
  <si>
    <t xml:space="preserve">Darnellis Rosario Belen </t>
  </si>
  <si>
    <t>Dhariana Figueroa Villar</t>
  </si>
  <si>
    <t>Elizabeth De Paula Nuñez</t>
  </si>
  <si>
    <t>Isabel Martinez Brito</t>
  </si>
  <si>
    <t>Jean Luis Joaquin Hurtado</t>
  </si>
  <si>
    <t>Jorge Michael Henriquez Robles</t>
  </si>
  <si>
    <t>Jose Miguel Linares</t>
  </si>
  <si>
    <t>Kathy Almonte Martinez</t>
  </si>
  <si>
    <t>Librada Dinorah Vidal Reyes</t>
  </si>
  <si>
    <t>Michael Zabala Cuello</t>
  </si>
  <si>
    <t>Noely Franchesca Reynoso Vargas</t>
  </si>
  <si>
    <t>Omar Eduardo Guzman Muñoz</t>
  </si>
  <si>
    <t>Rebeca Lugo Peña</t>
  </si>
  <si>
    <t xml:space="preserve">Somery Marina Batista Acencio </t>
  </si>
  <si>
    <t>Teodista Ysabel Mota Gonzalez</t>
  </si>
  <si>
    <t>Yoiffry Daniel Carrasco Sepulveda</t>
  </si>
  <si>
    <t>Editor</t>
  </si>
  <si>
    <t>Yudmila Yolamni Garrido Fernandez</t>
  </si>
  <si>
    <t>Oficial De Acceso A La Información</t>
  </si>
  <si>
    <t>Ana Romilda Suero Fanini De Inoa</t>
  </si>
  <si>
    <t>Candy Giselle De Leon Ubri</t>
  </si>
  <si>
    <t>Carla Pendones Castillo</t>
  </si>
  <si>
    <t>Coordinador  (A)  Programa De t</t>
  </si>
  <si>
    <t>Carlos Rafael Hernandez Reyes</t>
  </si>
  <si>
    <t>Coordinador  (A)  De Uniformes Y Ut</t>
  </si>
  <si>
    <t>Carmen Jael Peralta Guerrero De Jac</t>
  </si>
  <si>
    <t>Cesar Neftali Carraco Soto</t>
  </si>
  <si>
    <t>Deyanira Sanchez De Susana</t>
  </si>
  <si>
    <t>Dilenia Emilia Reyes Tapia</t>
  </si>
  <si>
    <t>Diseñador De Productos</t>
  </si>
  <si>
    <t>Jansel Javier Sanchez De La Cruz</t>
  </si>
  <si>
    <t>Jonatan Aglisberto Cabrera Peguero</t>
  </si>
  <si>
    <t>Luis Abel Nuñez Martinez</t>
  </si>
  <si>
    <t>Division De Ficalizacion de Tranferencia A Centro Educativo</t>
  </si>
  <si>
    <t>Ricardo Ernesto Tejeda Medina</t>
  </si>
  <si>
    <t>Victoria Regina Ramirez Batista</t>
  </si>
  <si>
    <t>Cornelio Florian Mateo</t>
  </si>
  <si>
    <t>12/01/2023</t>
  </si>
  <si>
    <t>03/01/2023</t>
  </si>
  <si>
    <t>Alejandra Abreu De Banks</t>
  </si>
  <si>
    <t>Altagracia Sobeida Arias Calderon</t>
  </si>
  <si>
    <t>Anacely Berenice Gomez Martinez</t>
  </si>
  <si>
    <t>Tecnico De Datos Estadisticos</t>
  </si>
  <si>
    <t>Carmi Cristal Santos Hernandez</t>
  </si>
  <si>
    <t>Dalila Noemi Padilla De Diaz</t>
  </si>
  <si>
    <t>Dangela Ramirez Guzman</t>
  </si>
  <si>
    <t>Dauris Antonio Santana Arias</t>
  </si>
  <si>
    <t>Dilia Marjorie Javier Asencio De Ga</t>
  </si>
  <si>
    <t>Elizabeth Sanchez Encarnacion</t>
  </si>
  <si>
    <t>Elvira Mercedes Polanco Cuevas</t>
  </si>
  <si>
    <t>Analista De Nutricion Escolar</t>
  </si>
  <si>
    <t>Franscisco Jose Aponte Pons</t>
  </si>
  <si>
    <t>Gioberta Yaritin Tavarez De Gutierr</t>
  </si>
  <si>
    <t>Hugo Alfonzo Paulino Guzman</t>
  </si>
  <si>
    <t>Jennifer Altagracia Mata Vega</t>
  </si>
  <si>
    <t>Joel Diaz Made</t>
  </si>
  <si>
    <t>Jose Enrique Abreu Padilla</t>
  </si>
  <si>
    <t>Administrador De Base De Dato</t>
  </si>
  <si>
    <t>Kenhichi Sasaki Tabata</t>
  </si>
  <si>
    <t>Director De Tecnologia De la Informacion</t>
  </si>
  <si>
    <t>Lourdes Altagracia Duran Hidalgo</t>
  </si>
  <si>
    <t>Luisa Fernanda Sanchez Tapia</t>
  </si>
  <si>
    <t>Luisa Josefina Luna Castellanos</t>
  </si>
  <si>
    <t>Director (A) Financiera</t>
  </si>
  <si>
    <t>Maria Esther Garcia Garcia</t>
  </si>
  <si>
    <t>Mariel Isabel De Leon Sanchez</t>
  </si>
  <si>
    <t>Miguel Elias Jimenez Rivera</t>
  </si>
  <si>
    <t>Miguel Ernesto Gabriel Lera</t>
  </si>
  <si>
    <t>Pablo Ismael Sanchez Rijo</t>
  </si>
  <si>
    <t>Patricia Leines Thomas Dominguez</t>
  </si>
  <si>
    <t>Randy Antonio Hubiere Gomez</t>
  </si>
  <si>
    <t>Yahaira Garcia Batista</t>
  </si>
  <si>
    <t>Yenny Isaura Aristy Melo</t>
  </si>
  <si>
    <t>Direccion Jurídico</t>
  </si>
  <si>
    <t>Direccion  de Recursos Humanos</t>
  </si>
  <si>
    <t>Departamento de Registro, Control y Nómina de Personal</t>
  </si>
  <si>
    <t>Deparmento de Reclutamiento y Selección de Personal</t>
  </si>
  <si>
    <t>Dirección Financiera</t>
  </si>
  <si>
    <t>Deparmento de Presupuesto</t>
  </si>
  <si>
    <t>Deparmento de Contabilidad</t>
  </si>
  <si>
    <t>Deparmento de Servicios Generales</t>
  </si>
  <si>
    <t>Division de Almacén Y Suministro</t>
  </si>
  <si>
    <t>Division de Desarrollo de Productos</t>
  </si>
  <si>
    <t>Departamento de Operaciones</t>
  </si>
  <si>
    <t>Deparmento  de Seguimiento al Servicio de Alimentación</t>
  </si>
  <si>
    <t>Adrian De La Cruz Beltre Gonzalez</t>
  </si>
  <si>
    <t>Felix Alexander Perez Escolastico</t>
  </si>
  <si>
    <t>Genesis Isaura Vegazo Hernandez</t>
  </si>
  <si>
    <t>Jordani Daniel Cancu</t>
  </si>
  <si>
    <t>Saulina Maria Sanchez Gomez</t>
  </si>
  <si>
    <t>Nómina Personal Temporal  Septiembre 2022</t>
  </si>
  <si>
    <t>Departamento de Elaboración de Documentos Legales</t>
  </si>
  <si>
    <t xml:space="preserve">Departamento de Desarrollo Institucional </t>
  </si>
  <si>
    <t>Dirección de Tecnología de la Información Y Comunicación</t>
  </si>
  <si>
    <t>Dirección de Formulación y Evaluación Nutricional</t>
  </si>
  <si>
    <t>Dirección de Gestión Alimentaria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</si>
</sst>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sz val="10"/>
      <name val="Malgun Gothic"/>
      <family val="2"/>
    </font>
    <font>
      <sz val="11"/>
      <name val="Malgun Gothic"/>
      <family val="2"/>
    </font>
    <font>
      <sz val="10"/>
      <name val="Calibri"/>
      <family val="2"/>
      <scheme val="minor"/>
    </font>
    <font>
      <b/>
      <sz val="10"/>
      <color theme="0"/>
      <name val="Malgun Gothic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6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6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3" fontId="30" fillId="34" borderId="12" xfId="45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top"/>
    </xf>
    <xf numFmtId="0" fontId="32" fillId="2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horizontal="center" vertical="center"/>
    </xf>
    <xf numFmtId="0" fontId="29" fillId="35" borderId="16" xfId="0" applyFont="1" applyFill="1" applyBorder="1" applyAlignment="1"/>
    <xf numFmtId="0" fontId="33" fillId="2" borderId="0" xfId="0" applyFont="1" applyFill="1" applyAlignment="1">
      <alignment vertical="center"/>
    </xf>
    <xf numFmtId="0" fontId="21" fillId="2" borderId="1" xfId="0" applyFont="1" applyFill="1" applyBorder="1" applyAlignment="1">
      <alignment vertical="center"/>
    </xf>
    <xf numFmtId="14" fontId="34" fillId="2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2" fillId="2" borderId="12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34" fillId="2" borderId="1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vertical="center"/>
    </xf>
    <xf numFmtId="0" fontId="35" fillId="34" borderId="1" xfId="0" applyFont="1" applyFill="1" applyBorder="1" applyAlignment="1">
      <alignment horizontal="center" vertical="center"/>
    </xf>
    <xf numFmtId="0" fontId="21" fillId="35" borderId="16" xfId="0" applyFont="1" applyFill="1" applyBorder="1" applyAlignment="1"/>
    <xf numFmtId="0" fontId="29" fillId="35" borderId="15" xfId="0" applyFont="1" applyFill="1" applyBorder="1" applyAlignment="1">
      <alignment vertical="center"/>
    </xf>
    <xf numFmtId="0" fontId="20" fillId="36" borderId="1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/>
    </xf>
    <xf numFmtId="4" fontId="0" fillId="0" borderId="0" xfId="0" applyNumberFormat="1"/>
    <xf numFmtId="0" fontId="32" fillId="0" borderId="1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4" fontId="34" fillId="0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vertical="center"/>
    </xf>
    <xf numFmtId="0" fontId="32" fillId="35" borderId="16" xfId="0" applyFont="1" applyFill="1" applyBorder="1" applyAlignment="1">
      <alignment vertical="center"/>
    </xf>
    <xf numFmtId="0" fontId="32" fillId="35" borderId="16" xfId="0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horizontal="center" vertical="center"/>
    </xf>
    <xf numFmtId="14" fontId="34" fillId="35" borderId="16" xfId="0" applyNumberFormat="1" applyFont="1" applyFill="1" applyBorder="1" applyAlignment="1">
      <alignment horizontal="center" vertical="center"/>
    </xf>
    <xf numFmtId="4" fontId="32" fillId="35" borderId="16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2" borderId="15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4" fontId="32" fillId="2" borderId="18" xfId="0" applyNumberFormat="1" applyFont="1" applyFill="1" applyBorder="1" applyAlignment="1">
      <alignment horizontal="center" vertical="center"/>
    </xf>
    <xf numFmtId="4" fontId="32" fillId="35" borderId="11" xfId="0" applyNumberFormat="1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32" fillId="38" borderId="0" xfId="0" applyFont="1" applyFill="1" applyAlignment="1">
      <alignment vertical="center"/>
    </xf>
    <xf numFmtId="0" fontId="32" fillId="39" borderId="0" xfId="0" applyFont="1" applyFill="1" applyAlignment="1">
      <alignment vertical="center"/>
    </xf>
    <xf numFmtId="0" fontId="33" fillId="39" borderId="0" xfId="0" applyFont="1" applyFill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4" fontId="32" fillId="0" borderId="18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9" fillId="35" borderId="15" xfId="0" quotePrefix="1" applyFont="1" applyFill="1" applyBorder="1" applyAlignment="1">
      <alignment horizontal="left" vertical="center"/>
    </xf>
    <xf numFmtId="14" fontId="34" fillId="0" borderId="1" xfId="0" quotePrefix="1" applyNumberFormat="1" applyFont="1" applyFill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left" vertical="center"/>
    </xf>
    <xf numFmtId="0" fontId="32" fillId="0" borderId="1" xfId="0" quotePrefix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center"/>
    </xf>
    <xf numFmtId="14" fontId="37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right" vertical="center"/>
    </xf>
    <xf numFmtId="0" fontId="29" fillId="2" borderId="13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/>
    </xf>
    <xf numFmtId="4" fontId="30" fillId="34" borderId="1" xfId="0" applyNumberFormat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top"/>
    </xf>
    <xf numFmtId="0" fontId="35" fillId="34" borderId="1" xfId="0" applyFont="1" applyFill="1" applyBorder="1" applyAlignment="1">
      <alignment horizontal="center" vertical="center"/>
    </xf>
    <xf numFmtId="0" fontId="31" fillId="2" borderId="0" xfId="1" quotePrefix="1" applyFont="1" applyFill="1" applyBorder="1" applyAlignment="1">
      <alignment horizontal="center"/>
    </xf>
    <xf numFmtId="0" fontId="31" fillId="2" borderId="0" xfId="1" applyFont="1" applyFill="1" applyBorder="1" applyAlignment="1">
      <alignment horizontal="center"/>
    </xf>
    <xf numFmtId="0" fontId="22" fillId="2" borderId="11" xfId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14" fontId="37" fillId="2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" fontId="22" fillId="2" borderId="18" xfId="0" applyNumberFormat="1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0" fillId="0" borderId="1" xfId="0" quotePrefix="1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571500</xdr:colOff>
      <xdr:row>276</xdr:row>
      <xdr:rowOff>257175</xdr:rowOff>
    </xdr:from>
    <xdr:to>
      <xdr:col>40</xdr:col>
      <xdr:colOff>524823</xdr:colOff>
      <xdr:row>300</xdr:row>
      <xdr:rowOff>28575</xdr:rowOff>
    </xdr:to>
    <xdr:pic>
      <xdr:nvPicPr>
        <xdr:cNvPr id="17" name="Imagen 23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30337125" y="57654825"/>
          <a:ext cx="7268523" cy="7315200"/>
        </a:xfrm>
        <a:prstGeom prst="rect">
          <a:avLst/>
        </a:prstGeom>
      </xdr:spPr>
    </xdr:pic>
    <xdr:clientData/>
  </xdr:twoCellAnchor>
  <xdr:twoCellAnchor editAs="oneCell">
    <xdr:from>
      <xdr:col>2</xdr:col>
      <xdr:colOff>1085850</xdr:colOff>
      <xdr:row>338</xdr:row>
      <xdr:rowOff>238126</xdr:rowOff>
    </xdr:from>
    <xdr:to>
      <xdr:col>4</xdr:col>
      <xdr:colOff>619125</xdr:colOff>
      <xdr:row>347</xdr:row>
      <xdr:rowOff>285750</xdr:rowOff>
    </xdr:to>
    <xdr:pic>
      <xdr:nvPicPr>
        <xdr:cNvPr id="7" name="Imagen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4362450" y="105384601"/>
          <a:ext cx="3848100" cy="2876549"/>
        </a:xfrm>
        <a:prstGeom prst="rect">
          <a:avLst/>
        </a:prstGeom>
      </xdr:spPr>
    </xdr:pic>
    <xdr:clientData/>
  </xdr:twoCellAnchor>
  <xdr:twoCellAnchor editAs="oneCell">
    <xdr:from>
      <xdr:col>7</xdr:col>
      <xdr:colOff>819150</xdr:colOff>
      <xdr:row>2</xdr:row>
      <xdr:rowOff>85726</xdr:rowOff>
    </xdr:from>
    <xdr:to>
      <xdr:col>10</xdr:col>
      <xdr:colOff>1057275</xdr:colOff>
      <xdr:row>8</xdr:row>
      <xdr:rowOff>238126</xdr:rowOff>
    </xdr:to>
    <xdr:pic>
      <xdr:nvPicPr>
        <xdr:cNvPr id="9" name="Picture 8" descr="C:\Users\franklyn.mirabal.INABIE\Desktop\LOGO DIRECCION DE RECURSOS HUMAN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81026"/>
          <a:ext cx="3524250" cy="1638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436"/>
  <sheetViews>
    <sheetView tabSelected="1" view="pageBreakPreview" zoomScaleNormal="100" zoomScaleSheetLayoutView="100" workbookViewId="0">
      <selection activeCell="A10" sqref="A10:T10"/>
    </sheetView>
  </sheetViews>
  <sheetFormatPr defaultColWidth="9.140625" defaultRowHeight="30" customHeight="1" x14ac:dyDescent="0.25"/>
  <cols>
    <col min="1" max="1" width="5.85546875" style="3" customWidth="1"/>
    <col min="2" max="2" width="43.28515625" style="2" customWidth="1"/>
    <col min="3" max="3" width="52.28515625" style="2" customWidth="1"/>
    <col min="4" max="4" width="12.42578125" style="3" customWidth="1"/>
    <col min="5" max="5" width="12.28515625" style="3" customWidth="1"/>
    <col min="6" max="6" width="14" style="3" customWidth="1"/>
    <col min="7" max="7" width="13.85546875" style="3" customWidth="1"/>
    <col min="8" max="8" width="17" style="7" customWidth="1"/>
    <col min="9" max="9" width="17" style="3" customWidth="1"/>
    <col min="10" max="10" width="15.28515625" style="3" customWidth="1"/>
    <col min="11" max="12" width="17.7109375" style="3" customWidth="1"/>
    <col min="13" max="13" width="17.7109375" style="55" customWidth="1"/>
    <col min="14" max="15" width="17.7109375" style="3" customWidth="1"/>
    <col min="16" max="16" width="17.28515625" style="3" customWidth="1"/>
    <col min="17" max="17" width="17" style="3" customWidth="1"/>
    <col min="18" max="18" width="16.85546875" style="3" customWidth="1"/>
    <col min="19" max="19" width="24.42578125" style="3" customWidth="1"/>
    <col min="20" max="20" width="17.7109375" style="3" customWidth="1"/>
    <col min="21" max="16384" width="9.140625" style="2"/>
  </cols>
  <sheetData>
    <row r="1" spans="1:20" ht="20.100000000000001" customHeight="1" x14ac:dyDescent="0.25">
      <c r="M1" s="54"/>
    </row>
    <row r="2" spans="1:20" ht="20.100000000000001" customHeight="1" x14ac:dyDescent="0.25">
      <c r="M2" s="3"/>
    </row>
    <row r="3" spans="1:20" ht="20.100000000000001" customHeight="1" x14ac:dyDescent="0.25">
      <c r="M3" s="3"/>
    </row>
    <row r="4" spans="1:20" ht="20.100000000000001" customHeight="1" x14ac:dyDescent="0.25">
      <c r="M4" s="3"/>
    </row>
    <row r="5" spans="1:20" ht="20.100000000000001" customHeight="1" x14ac:dyDescent="0.25">
      <c r="M5" s="3"/>
    </row>
    <row r="6" spans="1:20" s="4" customFormat="1" ht="20.100000000000001" customHeigh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s="4" customFormat="1" ht="20.100000000000001" customHeight="1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s="4" customFormat="1" ht="20.100000000000001" customHeight="1" x14ac:dyDescent="0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1:20" s="4" customFormat="1" ht="20.100000000000001" customHeight="1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</row>
    <row r="10" spans="1:20" s="4" customFormat="1" ht="20.100000000000001" customHeight="1" x14ac:dyDescent="0.35">
      <c r="A10" s="83" t="s">
        <v>430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s="4" customFormat="1" ht="20.100000000000001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s="9" customFormat="1" ht="20.100000000000001" customHeight="1" x14ac:dyDescent="0.25">
      <c r="A12" s="81" t="s">
        <v>26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 s="4" customFormat="1" ht="6.75" customHeight="1" x14ac:dyDescent="0.2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</row>
    <row r="14" spans="1:20" s="6" customFormat="1" ht="20.100000000000001" customHeight="1" x14ac:dyDescent="0.25">
      <c r="A14" s="71" t="s">
        <v>7</v>
      </c>
      <c r="B14" s="72" t="s">
        <v>11</v>
      </c>
      <c r="C14" s="72" t="s">
        <v>9</v>
      </c>
      <c r="D14" s="72" t="s">
        <v>1</v>
      </c>
      <c r="E14" s="72" t="s">
        <v>168</v>
      </c>
      <c r="F14" s="82" t="s">
        <v>23</v>
      </c>
      <c r="G14" s="82"/>
      <c r="H14" s="80" t="s">
        <v>17</v>
      </c>
      <c r="I14" s="71" t="s">
        <v>19</v>
      </c>
      <c r="J14" s="71" t="s">
        <v>12</v>
      </c>
      <c r="K14" s="72" t="s">
        <v>20</v>
      </c>
      <c r="L14" s="72"/>
      <c r="M14" s="72"/>
      <c r="N14" s="72"/>
      <c r="O14" s="72"/>
      <c r="P14" s="72"/>
      <c r="Q14" s="28"/>
      <c r="R14" s="72" t="s">
        <v>0</v>
      </c>
      <c r="S14" s="72"/>
      <c r="T14" s="71" t="s">
        <v>18</v>
      </c>
    </row>
    <row r="15" spans="1:20" s="6" customFormat="1" ht="20.100000000000001" customHeight="1" x14ac:dyDescent="0.25">
      <c r="A15" s="71"/>
      <c r="B15" s="72"/>
      <c r="C15" s="72"/>
      <c r="D15" s="72"/>
      <c r="E15" s="72"/>
      <c r="F15" s="82"/>
      <c r="G15" s="82"/>
      <c r="H15" s="80"/>
      <c r="I15" s="71"/>
      <c r="J15" s="71"/>
      <c r="K15" s="70" t="s">
        <v>2</v>
      </c>
      <c r="L15" s="70"/>
      <c r="M15" s="70" t="s">
        <v>13</v>
      </c>
      <c r="N15" s="79" t="s">
        <v>10</v>
      </c>
      <c r="O15" s="79"/>
      <c r="P15" s="70" t="s">
        <v>8</v>
      </c>
      <c r="Q15" s="27" t="s">
        <v>228</v>
      </c>
      <c r="R15" s="70" t="s">
        <v>14</v>
      </c>
      <c r="S15" s="70" t="s">
        <v>3</v>
      </c>
      <c r="T15" s="71"/>
    </row>
    <row r="16" spans="1:20" s="6" customFormat="1" ht="20.100000000000001" customHeight="1" x14ac:dyDescent="0.25">
      <c r="A16" s="71"/>
      <c r="B16" s="72"/>
      <c r="C16" s="72"/>
      <c r="D16" s="72"/>
      <c r="E16" s="72"/>
      <c r="F16" s="24" t="s">
        <v>24</v>
      </c>
      <c r="G16" s="24" t="s">
        <v>25</v>
      </c>
      <c r="H16" s="80"/>
      <c r="I16" s="71"/>
      <c r="J16" s="71"/>
      <c r="K16" s="22" t="s">
        <v>4</v>
      </c>
      <c r="L16" s="22" t="s">
        <v>21</v>
      </c>
      <c r="M16" s="78"/>
      <c r="N16" s="22" t="s">
        <v>5</v>
      </c>
      <c r="O16" s="22" t="s">
        <v>6</v>
      </c>
      <c r="P16" s="70"/>
      <c r="Q16" s="27" t="s">
        <v>229</v>
      </c>
      <c r="R16" s="70"/>
      <c r="S16" s="70"/>
      <c r="T16" s="71"/>
    </row>
    <row r="17" spans="1:20" s="13" customFormat="1" ht="24.95" customHeight="1" x14ac:dyDescent="0.3">
      <c r="A17" s="26" t="s">
        <v>115</v>
      </c>
      <c r="B17" s="12"/>
      <c r="C17" s="12"/>
      <c r="D17" s="12"/>
      <c r="E17" s="12"/>
      <c r="F17" s="25"/>
      <c r="G17" s="25"/>
      <c r="H17" s="12"/>
      <c r="I17" s="12"/>
      <c r="J17" s="12"/>
      <c r="K17" s="12"/>
      <c r="L17" s="12"/>
      <c r="M17" s="47"/>
      <c r="N17" s="12"/>
      <c r="O17" s="12"/>
      <c r="P17" s="12"/>
      <c r="Q17" s="12"/>
      <c r="R17" s="12"/>
      <c r="S17" s="12"/>
      <c r="T17" s="12"/>
    </row>
    <row r="18" spans="1:20" s="13" customFormat="1" ht="32.25" customHeight="1" x14ac:dyDescent="0.25">
      <c r="A18" s="20">
        <v>1</v>
      </c>
      <c r="B18" s="14" t="s">
        <v>266</v>
      </c>
      <c r="C18" s="10" t="s">
        <v>267</v>
      </c>
      <c r="D18" s="32" t="s">
        <v>22</v>
      </c>
      <c r="E18" s="33" t="s">
        <v>167</v>
      </c>
      <c r="F18" s="34">
        <v>44745</v>
      </c>
      <c r="G18" s="34">
        <v>44929</v>
      </c>
      <c r="H18" s="35">
        <v>131000</v>
      </c>
      <c r="I18" s="35">
        <v>19397.34</v>
      </c>
      <c r="J18" s="35">
        <v>0</v>
      </c>
      <c r="K18" s="35">
        <f>H18*2.87%</f>
        <v>3759.7</v>
      </c>
      <c r="L18" s="35">
        <f>H18*7.1%</f>
        <v>9301</v>
      </c>
      <c r="M18" s="17">
        <v>748.08</v>
      </c>
      <c r="N18" s="35">
        <f>H18*3.04%</f>
        <v>3982.4</v>
      </c>
      <c r="O18" s="35">
        <f>H18*7.09%</f>
        <v>9287.9</v>
      </c>
      <c r="P18" s="35">
        <f>K18+L18+M18+N18+O18</f>
        <v>27079.08</v>
      </c>
      <c r="Q18" s="35">
        <f>J18</f>
        <v>0</v>
      </c>
      <c r="R18" s="35">
        <f>I18+K18+N18+Q18</f>
        <v>27139.439999999999</v>
      </c>
      <c r="S18" s="35">
        <f>L18+M18+O18</f>
        <v>19336.98</v>
      </c>
      <c r="T18" s="35">
        <f>H18-R18</f>
        <v>103860.56</v>
      </c>
    </row>
    <row r="19" spans="1:20" s="13" customFormat="1" ht="26.25" customHeight="1" x14ac:dyDescent="0.25">
      <c r="A19" s="20">
        <v>2</v>
      </c>
      <c r="B19" s="31" t="s">
        <v>370</v>
      </c>
      <c r="C19" s="39" t="s">
        <v>113</v>
      </c>
      <c r="D19" s="32" t="s">
        <v>22</v>
      </c>
      <c r="E19" s="32" t="s">
        <v>166</v>
      </c>
      <c r="F19" s="34">
        <v>44743</v>
      </c>
      <c r="G19" s="34">
        <v>44927</v>
      </c>
      <c r="H19" s="35">
        <v>48000</v>
      </c>
      <c r="I19" s="35">
        <v>1571.73</v>
      </c>
      <c r="J19" s="35">
        <v>0</v>
      </c>
      <c r="K19" s="35">
        <v>1377.6</v>
      </c>
      <c r="L19" s="35">
        <v>3408</v>
      </c>
      <c r="M19" s="60">
        <f t="shared" ref="M19:M20" si="0">H19*1.15%</f>
        <v>552</v>
      </c>
      <c r="N19" s="35">
        <v>1459.2</v>
      </c>
      <c r="O19" s="35">
        <f t="shared" ref="O19:O20" si="1">H19*7.09%</f>
        <v>3403.2</v>
      </c>
      <c r="P19" s="35">
        <f>K19+L19+M19+N19+O19</f>
        <v>10200</v>
      </c>
      <c r="Q19" s="35">
        <f>J19</f>
        <v>0</v>
      </c>
      <c r="R19" s="35">
        <f>I19+K19+N19+Q19</f>
        <v>4408.53</v>
      </c>
      <c r="S19" s="35">
        <f>L19+M19+O19</f>
        <v>7363.2</v>
      </c>
      <c r="T19" s="35">
        <f>H19-R19</f>
        <v>43591.47</v>
      </c>
    </row>
    <row r="20" spans="1:20" s="13" customFormat="1" ht="26.25" customHeight="1" x14ac:dyDescent="0.25">
      <c r="A20" s="20">
        <v>3</v>
      </c>
      <c r="B20" s="31" t="s">
        <v>375</v>
      </c>
      <c r="C20" s="39" t="s">
        <v>358</v>
      </c>
      <c r="D20" s="32" t="s">
        <v>22</v>
      </c>
      <c r="E20" s="33" t="s">
        <v>167</v>
      </c>
      <c r="F20" s="34">
        <v>44743</v>
      </c>
      <c r="G20" s="34">
        <v>44927</v>
      </c>
      <c r="H20" s="35">
        <v>55000</v>
      </c>
      <c r="I20" s="35">
        <v>2559.6799999999998</v>
      </c>
      <c r="J20" s="35">
        <v>0</v>
      </c>
      <c r="K20" s="35">
        <v>1578.5</v>
      </c>
      <c r="L20" s="35">
        <v>3905</v>
      </c>
      <c r="M20" s="60">
        <f t="shared" si="0"/>
        <v>632.5</v>
      </c>
      <c r="N20" s="35">
        <v>1672</v>
      </c>
      <c r="O20" s="35">
        <f t="shared" si="1"/>
        <v>3899.5</v>
      </c>
      <c r="P20" s="35">
        <f>K20+L20+M20+N20+O20</f>
        <v>11687.5</v>
      </c>
      <c r="Q20" s="35">
        <v>0</v>
      </c>
      <c r="R20" s="35">
        <f>I20+K20+N20+Q20</f>
        <v>5810.18</v>
      </c>
      <c r="S20" s="35">
        <f>L20+M20+O20</f>
        <v>8437</v>
      </c>
      <c r="T20" s="35">
        <f>H20-R20</f>
        <v>49189.82</v>
      </c>
    </row>
    <row r="21" spans="1:20" s="13" customFormat="1" ht="24.95" customHeight="1" x14ac:dyDescent="0.3">
      <c r="A21" s="26" t="s">
        <v>27</v>
      </c>
      <c r="B21" s="12"/>
      <c r="C21" s="12"/>
      <c r="D21" s="12"/>
      <c r="E21" s="12"/>
      <c r="F21" s="25"/>
      <c r="G21" s="25"/>
      <c r="H21" s="12"/>
      <c r="I21" s="12"/>
      <c r="J21" s="12"/>
      <c r="K21" s="12"/>
      <c r="L21" s="12"/>
      <c r="M21" s="47"/>
      <c r="N21" s="12"/>
      <c r="O21" s="12"/>
      <c r="P21" s="12"/>
      <c r="Q21" s="12"/>
      <c r="R21" s="12"/>
      <c r="S21" s="12"/>
      <c r="T21" s="12"/>
    </row>
    <row r="22" spans="1:20" s="18" customFormat="1" ht="24.95" customHeight="1" x14ac:dyDescent="0.25">
      <c r="A22" s="19">
        <v>4</v>
      </c>
      <c r="B22" s="31" t="s">
        <v>252</v>
      </c>
      <c r="C22" s="39" t="s">
        <v>29</v>
      </c>
      <c r="D22" s="32" t="s">
        <v>22</v>
      </c>
      <c r="E22" s="33" t="s">
        <v>166</v>
      </c>
      <c r="F22" s="34">
        <v>44745</v>
      </c>
      <c r="G22" s="34">
        <v>44929</v>
      </c>
      <c r="H22" s="35">
        <v>131000</v>
      </c>
      <c r="I22" s="41">
        <v>19059.810000000001</v>
      </c>
      <c r="J22" s="41">
        <v>0</v>
      </c>
      <c r="K22" s="41">
        <f>H22*2.87%</f>
        <v>3759.7</v>
      </c>
      <c r="L22" s="41">
        <f>H22*7.1%</f>
        <v>9301</v>
      </c>
      <c r="M22" s="17">
        <v>748.08</v>
      </c>
      <c r="N22" s="41">
        <f>H22*3.04%</f>
        <v>3982.4</v>
      </c>
      <c r="O22" s="41">
        <f>H22*7.09%</f>
        <v>9287.9</v>
      </c>
      <c r="P22" s="41">
        <f t="shared" ref="P22:P31" si="2">K22+L22+M22+N22+O22</f>
        <v>27079.08</v>
      </c>
      <c r="Q22" s="41">
        <v>13396.12</v>
      </c>
      <c r="R22" s="41">
        <f t="shared" ref="R22:R31" si="3">I22+K22+N22+Q22</f>
        <v>40198.03</v>
      </c>
      <c r="S22" s="41">
        <f t="shared" ref="S22:S31" si="4">L22+M22+O22</f>
        <v>19336.98</v>
      </c>
      <c r="T22" s="41">
        <f t="shared" ref="T22:T31" si="5">H22-R22</f>
        <v>90801.97</v>
      </c>
    </row>
    <row r="23" spans="1:20" ht="24.95" customHeight="1" x14ac:dyDescent="0.25">
      <c r="A23" s="86">
        <v>5</v>
      </c>
      <c r="B23" s="87" t="s">
        <v>220</v>
      </c>
      <c r="C23" s="88" t="s">
        <v>149</v>
      </c>
      <c r="D23" s="89" t="s">
        <v>22</v>
      </c>
      <c r="E23" s="89" t="s">
        <v>167</v>
      </c>
      <c r="F23" s="90">
        <v>44287</v>
      </c>
      <c r="G23" s="90">
        <v>44835</v>
      </c>
      <c r="H23" s="91">
        <v>55000</v>
      </c>
      <c r="I23" s="91">
        <v>2559.6799999999998</v>
      </c>
      <c r="J23" s="91">
        <v>0</v>
      </c>
      <c r="K23" s="91">
        <v>1578.5</v>
      </c>
      <c r="L23" s="91">
        <v>3905</v>
      </c>
      <c r="M23" s="92">
        <f t="shared" ref="M23:M25" si="6">H23*1.15%</f>
        <v>632.5</v>
      </c>
      <c r="N23" s="91">
        <v>1672</v>
      </c>
      <c r="O23" s="91">
        <f t="shared" ref="O23:O25" si="7">H23*7.09%</f>
        <v>3899.5</v>
      </c>
      <c r="P23" s="91">
        <f t="shared" si="2"/>
        <v>11687.5</v>
      </c>
      <c r="Q23" s="91">
        <v>1726</v>
      </c>
      <c r="R23" s="91">
        <f t="shared" si="3"/>
        <v>7536.18</v>
      </c>
      <c r="S23" s="91">
        <f t="shared" si="4"/>
        <v>8437</v>
      </c>
      <c r="T23" s="91">
        <f t="shared" si="5"/>
        <v>47463.82</v>
      </c>
    </row>
    <row r="24" spans="1:20" s="18" customFormat="1" ht="24.95" customHeight="1" x14ac:dyDescent="0.25">
      <c r="A24" s="19">
        <v>6</v>
      </c>
      <c r="B24" s="14" t="s">
        <v>209</v>
      </c>
      <c r="C24" s="10" t="s">
        <v>210</v>
      </c>
      <c r="D24" s="11" t="s">
        <v>22</v>
      </c>
      <c r="E24" s="20" t="s">
        <v>167</v>
      </c>
      <c r="F24" s="15">
        <v>44805</v>
      </c>
      <c r="G24" s="15">
        <v>44986</v>
      </c>
      <c r="H24" s="17">
        <v>55000</v>
      </c>
      <c r="I24" s="17">
        <v>2559.6799999999998</v>
      </c>
      <c r="J24" s="16">
        <v>0</v>
      </c>
      <c r="K24" s="17">
        <v>1578.5</v>
      </c>
      <c r="L24" s="17">
        <v>3905</v>
      </c>
      <c r="M24" s="52">
        <f t="shared" si="6"/>
        <v>632.5</v>
      </c>
      <c r="N24" s="17">
        <v>1672</v>
      </c>
      <c r="O24" s="16">
        <f t="shared" si="7"/>
        <v>3899.5</v>
      </c>
      <c r="P24" s="16">
        <f t="shared" si="2"/>
        <v>11687.5</v>
      </c>
      <c r="Q24" s="16">
        <v>8046</v>
      </c>
      <c r="R24" s="16">
        <f t="shared" si="3"/>
        <v>13856.18</v>
      </c>
      <c r="S24" s="16">
        <f t="shared" si="4"/>
        <v>8437</v>
      </c>
      <c r="T24" s="16">
        <f t="shared" si="5"/>
        <v>41143.82</v>
      </c>
    </row>
    <row r="25" spans="1:20" s="18" customFormat="1" ht="24.95" customHeight="1" x14ac:dyDescent="0.25">
      <c r="A25" s="19">
        <v>7</v>
      </c>
      <c r="B25" s="31" t="s">
        <v>155</v>
      </c>
      <c r="C25" s="39" t="s">
        <v>164</v>
      </c>
      <c r="D25" s="32" t="s">
        <v>22</v>
      </c>
      <c r="E25" s="33" t="s">
        <v>167</v>
      </c>
      <c r="F25" s="34">
        <v>44470</v>
      </c>
      <c r="G25" s="34">
        <v>44835</v>
      </c>
      <c r="H25" s="35">
        <v>48000</v>
      </c>
      <c r="I25" s="35">
        <v>1369.21</v>
      </c>
      <c r="J25" s="35">
        <v>0</v>
      </c>
      <c r="K25" s="35">
        <v>1377.6</v>
      </c>
      <c r="L25" s="35">
        <v>3408</v>
      </c>
      <c r="M25" s="52">
        <f t="shared" si="6"/>
        <v>552</v>
      </c>
      <c r="N25" s="35">
        <v>1459.2</v>
      </c>
      <c r="O25" s="35">
        <f t="shared" si="7"/>
        <v>3403.2</v>
      </c>
      <c r="P25" s="35">
        <f t="shared" si="2"/>
        <v>10200</v>
      </c>
      <c r="Q25" s="35">
        <v>9556.1200000000008</v>
      </c>
      <c r="R25" s="35">
        <f t="shared" si="3"/>
        <v>13762.13</v>
      </c>
      <c r="S25" s="35">
        <f t="shared" si="4"/>
        <v>7363.2</v>
      </c>
      <c r="T25" s="35">
        <f t="shared" si="5"/>
        <v>34237.870000000003</v>
      </c>
    </row>
    <row r="26" spans="1:20" s="36" customFormat="1" ht="24.95" customHeight="1" x14ac:dyDescent="0.25">
      <c r="A26" s="19">
        <v>8</v>
      </c>
      <c r="B26" s="31" t="s">
        <v>299</v>
      </c>
      <c r="C26" s="39" t="s">
        <v>300</v>
      </c>
      <c r="D26" s="32" t="s">
        <v>22</v>
      </c>
      <c r="E26" s="32" t="s">
        <v>167</v>
      </c>
      <c r="F26" s="34">
        <v>44805</v>
      </c>
      <c r="G26" s="34">
        <v>44986</v>
      </c>
      <c r="H26" s="41">
        <v>72500</v>
      </c>
      <c r="I26" s="41">
        <v>5838.93</v>
      </c>
      <c r="J26" s="35">
        <v>0</v>
      </c>
      <c r="K26" s="41">
        <v>2080.75</v>
      </c>
      <c r="L26" s="41">
        <v>5147.5</v>
      </c>
      <c r="M26" s="16">
        <v>748.08</v>
      </c>
      <c r="N26" s="41">
        <v>2204</v>
      </c>
      <c r="O26" s="41">
        <v>5140.25</v>
      </c>
      <c r="P26" s="35">
        <f t="shared" si="2"/>
        <v>15320.58</v>
      </c>
      <c r="Q26" s="35">
        <v>29171</v>
      </c>
      <c r="R26" s="35">
        <f t="shared" si="3"/>
        <v>39294.68</v>
      </c>
      <c r="S26" s="35">
        <f t="shared" si="4"/>
        <v>11035.83</v>
      </c>
      <c r="T26" s="35">
        <f t="shared" si="5"/>
        <v>33205.32</v>
      </c>
    </row>
    <row r="27" spans="1:20" s="36" customFormat="1" ht="24.95" customHeight="1" x14ac:dyDescent="0.25">
      <c r="A27" s="19">
        <v>9</v>
      </c>
      <c r="B27" s="31" t="s">
        <v>307</v>
      </c>
      <c r="C27" s="39" t="s">
        <v>149</v>
      </c>
      <c r="D27" s="32" t="s">
        <v>22</v>
      </c>
      <c r="E27" s="32" t="s">
        <v>167</v>
      </c>
      <c r="F27" s="34">
        <v>44805</v>
      </c>
      <c r="G27" s="34">
        <v>44986</v>
      </c>
      <c r="H27" s="41">
        <v>55000</v>
      </c>
      <c r="I27" s="35">
        <v>2559.6799999999998</v>
      </c>
      <c r="J27" s="35">
        <v>0</v>
      </c>
      <c r="K27" s="35">
        <f>H27*2.87%</f>
        <v>1578.5</v>
      </c>
      <c r="L27" s="35">
        <f>H27*7.1%</f>
        <v>3905</v>
      </c>
      <c r="M27" s="16">
        <f>H27*1.15%</f>
        <v>632.5</v>
      </c>
      <c r="N27" s="35">
        <f>H27*3.04%</f>
        <v>1672</v>
      </c>
      <c r="O27" s="35">
        <f>H27*7.09%</f>
        <v>3899.5</v>
      </c>
      <c r="P27" s="35">
        <f t="shared" si="2"/>
        <v>11687.5</v>
      </c>
      <c r="Q27" s="35">
        <f>J27</f>
        <v>0</v>
      </c>
      <c r="R27" s="35">
        <f t="shared" si="3"/>
        <v>5810.18</v>
      </c>
      <c r="S27" s="35">
        <f t="shared" si="4"/>
        <v>8437</v>
      </c>
      <c r="T27" s="35">
        <f t="shared" si="5"/>
        <v>49189.82</v>
      </c>
    </row>
    <row r="28" spans="1:20" s="36" customFormat="1" ht="24.95" customHeight="1" x14ac:dyDescent="0.25">
      <c r="A28" s="19">
        <v>10</v>
      </c>
      <c r="B28" s="31" t="s">
        <v>379</v>
      </c>
      <c r="C28" s="39" t="s">
        <v>149</v>
      </c>
      <c r="D28" s="32" t="s">
        <v>22</v>
      </c>
      <c r="E28" s="32" t="s">
        <v>167</v>
      </c>
      <c r="F28" s="34">
        <v>44774</v>
      </c>
      <c r="G28" s="34">
        <v>44958</v>
      </c>
      <c r="H28" s="35">
        <v>80000</v>
      </c>
      <c r="I28" s="35">
        <v>7400.87</v>
      </c>
      <c r="J28" s="35">
        <v>0</v>
      </c>
      <c r="K28" s="35">
        <v>2296</v>
      </c>
      <c r="L28" s="35">
        <v>5680</v>
      </c>
      <c r="M28" s="41">
        <v>748.08</v>
      </c>
      <c r="N28" s="35">
        <v>2432</v>
      </c>
      <c r="O28" s="35">
        <v>5672</v>
      </c>
      <c r="P28" s="35">
        <f>K28+L28+M28+N28+O28</f>
        <v>16828.080000000002</v>
      </c>
      <c r="Q28" s="35">
        <f>J28</f>
        <v>0</v>
      </c>
      <c r="R28" s="35">
        <f>I28+K28+N28+Q28</f>
        <v>12128.87</v>
      </c>
      <c r="S28" s="35">
        <f>L28+M28+O28</f>
        <v>12100.08</v>
      </c>
      <c r="T28" s="35">
        <f>H28-R28</f>
        <v>67871.13</v>
      </c>
    </row>
    <row r="29" spans="1:20" s="36" customFormat="1" ht="24.95" customHeight="1" x14ac:dyDescent="0.25">
      <c r="A29" s="19">
        <v>11</v>
      </c>
      <c r="B29" s="31" t="s">
        <v>386</v>
      </c>
      <c r="C29" s="39" t="s">
        <v>300</v>
      </c>
      <c r="D29" s="32" t="s">
        <v>22</v>
      </c>
      <c r="E29" s="33" t="s">
        <v>166</v>
      </c>
      <c r="F29" s="34">
        <v>44774</v>
      </c>
      <c r="G29" s="34">
        <v>44958</v>
      </c>
      <c r="H29" s="35">
        <v>60000</v>
      </c>
      <c r="I29" s="35">
        <v>3486.68</v>
      </c>
      <c r="J29" s="35">
        <v>0</v>
      </c>
      <c r="K29" s="35">
        <v>1722</v>
      </c>
      <c r="L29" s="35">
        <v>4260</v>
      </c>
      <c r="M29" s="60">
        <f t="shared" ref="M29" si="8">H29*1.15%</f>
        <v>690</v>
      </c>
      <c r="N29" s="35">
        <v>1824</v>
      </c>
      <c r="O29" s="35">
        <f>H29*7.09%</f>
        <v>4254</v>
      </c>
      <c r="P29" s="35">
        <f t="shared" ref="P29:P30" si="9">K29+L29+M29+N29+O29</f>
        <v>12750</v>
      </c>
      <c r="Q29" s="35">
        <v>0</v>
      </c>
      <c r="R29" s="35">
        <f t="shared" ref="R29:R30" si="10">I29+K29+N29+Q29</f>
        <v>7032.68</v>
      </c>
      <c r="S29" s="35">
        <f t="shared" ref="S29:S30" si="11">L29+M29+O29</f>
        <v>9204</v>
      </c>
      <c r="T29" s="35">
        <f t="shared" ref="T29:T30" si="12">H29-R29</f>
        <v>52967.32</v>
      </c>
    </row>
    <row r="30" spans="1:20" s="36" customFormat="1" ht="24.95" customHeight="1" x14ac:dyDescent="0.25">
      <c r="A30" s="95">
        <v>12</v>
      </c>
      <c r="B30" s="31" t="s">
        <v>426</v>
      </c>
      <c r="C30" s="39" t="s">
        <v>300</v>
      </c>
      <c r="D30" s="32" t="s">
        <v>22</v>
      </c>
      <c r="E30" s="33" t="s">
        <v>166</v>
      </c>
      <c r="F30" s="34">
        <v>44805</v>
      </c>
      <c r="G30" s="34">
        <v>44986</v>
      </c>
      <c r="H30" s="35">
        <v>90000</v>
      </c>
      <c r="I30" s="35">
        <v>9753.1200000000008</v>
      </c>
      <c r="J30" s="35">
        <v>0</v>
      </c>
      <c r="K30" s="35">
        <v>2583</v>
      </c>
      <c r="L30" s="35">
        <v>6390</v>
      </c>
      <c r="M30" s="41">
        <v>748.08</v>
      </c>
      <c r="N30" s="35">
        <v>2736</v>
      </c>
      <c r="O30" s="35">
        <v>6381</v>
      </c>
      <c r="P30" s="35">
        <f t="shared" si="9"/>
        <v>18838.080000000002</v>
      </c>
      <c r="Q30" s="35">
        <f>J30</f>
        <v>0</v>
      </c>
      <c r="R30" s="35">
        <f t="shared" si="10"/>
        <v>15072.12</v>
      </c>
      <c r="S30" s="35">
        <f t="shared" si="11"/>
        <v>13519.08</v>
      </c>
      <c r="T30" s="35">
        <f t="shared" si="12"/>
        <v>74927.88</v>
      </c>
    </row>
    <row r="31" spans="1:20" s="36" customFormat="1" ht="24.95" customHeight="1" x14ac:dyDescent="0.25">
      <c r="A31" s="19">
        <v>13</v>
      </c>
      <c r="B31" s="31" t="s">
        <v>355</v>
      </c>
      <c r="C31" s="39" t="s">
        <v>356</v>
      </c>
      <c r="D31" s="32" t="s">
        <v>22</v>
      </c>
      <c r="E31" s="32" t="s">
        <v>166</v>
      </c>
      <c r="F31" s="34">
        <v>44713</v>
      </c>
      <c r="G31" s="34">
        <v>44896</v>
      </c>
      <c r="H31" s="41">
        <v>55000</v>
      </c>
      <c r="I31" s="35">
        <v>2559.6799999999998</v>
      </c>
      <c r="J31" s="35">
        <v>0</v>
      </c>
      <c r="K31" s="35">
        <f>H31*2.87%</f>
        <v>1578.5</v>
      </c>
      <c r="L31" s="35">
        <f>H31*7.1%</f>
        <v>3905</v>
      </c>
      <c r="M31" s="35">
        <f>H31*1.15%</f>
        <v>632.5</v>
      </c>
      <c r="N31" s="35">
        <f>H31*3.04%</f>
        <v>1672</v>
      </c>
      <c r="O31" s="35">
        <f>H31*7.09%</f>
        <v>3899.5</v>
      </c>
      <c r="P31" s="35">
        <f t="shared" si="2"/>
        <v>11687.5</v>
      </c>
      <c r="Q31" s="35">
        <f>J31</f>
        <v>0</v>
      </c>
      <c r="R31" s="35">
        <f t="shared" si="3"/>
        <v>5810.18</v>
      </c>
      <c r="S31" s="35">
        <f t="shared" si="4"/>
        <v>8437</v>
      </c>
      <c r="T31" s="35">
        <f t="shared" si="5"/>
        <v>49189.82</v>
      </c>
    </row>
    <row r="32" spans="1:20" s="13" customFormat="1" ht="24.95" customHeight="1" x14ac:dyDescent="0.3">
      <c r="A32" s="26" t="s">
        <v>150</v>
      </c>
      <c r="B32" s="12"/>
      <c r="C32" s="12"/>
      <c r="D32" s="12"/>
      <c r="E32" s="12"/>
      <c r="F32" s="25"/>
      <c r="G32" s="25"/>
      <c r="H32" s="12"/>
      <c r="I32" s="12"/>
      <c r="J32" s="12"/>
      <c r="K32" s="12"/>
      <c r="L32" s="12"/>
      <c r="M32" s="47"/>
      <c r="N32" s="12"/>
      <c r="O32" s="12"/>
      <c r="P32" s="12"/>
      <c r="Q32" s="12"/>
      <c r="R32" s="12"/>
      <c r="S32" s="12"/>
      <c r="T32" s="12"/>
    </row>
    <row r="33" spans="1:20" ht="24.95" customHeight="1" x14ac:dyDescent="0.25">
      <c r="A33" s="86">
        <v>14</v>
      </c>
      <c r="B33" s="87" t="s">
        <v>144</v>
      </c>
      <c r="C33" s="88" t="s">
        <v>29</v>
      </c>
      <c r="D33" s="89" t="s">
        <v>22</v>
      </c>
      <c r="E33" s="93" t="s">
        <v>167</v>
      </c>
      <c r="F33" s="90">
        <v>44621</v>
      </c>
      <c r="G33" s="90">
        <v>44805</v>
      </c>
      <c r="H33" s="68">
        <v>15000</v>
      </c>
      <c r="I33" s="68">
        <v>0</v>
      </c>
      <c r="J33" s="68">
        <v>0</v>
      </c>
      <c r="K33" s="68">
        <f>H33*2.87%</f>
        <v>430.5</v>
      </c>
      <c r="L33" s="68">
        <f>H33*7.1%</f>
        <v>1065</v>
      </c>
      <c r="M33" s="92">
        <f>H33*1.15%</f>
        <v>172.5</v>
      </c>
      <c r="N33" s="68">
        <f>H33*3.04%</f>
        <v>456</v>
      </c>
      <c r="O33" s="68">
        <f>H33*7.09%</f>
        <v>1063.5</v>
      </c>
      <c r="P33" s="68">
        <f>K33+L33+M33+N33+O33</f>
        <v>3187.5</v>
      </c>
      <c r="Q33" s="68">
        <f>J33</f>
        <v>0</v>
      </c>
      <c r="R33" s="68">
        <f>I33+K33+N33+Q33</f>
        <v>886.5</v>
      </c>
      <c r="S33" s="68">
        <f>L33+M33+O33</f>
        <v>2301</v>
      </c>
      <c r="T33" s="68">
        <f>H33-R33</f>
        <v>14113.5</v>
      </c>
    </row>
    <row r="34" spans="1:20" s="18" customFormat="1" ht="24.95" customHeight="1" x14ac:dyDescent="0.25">
      <c r="A34" s="19">
        <v>15</v>
      </c>
      <c r="B34" s="14" t="s">
        <v>145</v>
      </c>
      <c r="C34" s="10" t="s">
        <v>149</v>
      </c>
      <c r="D34" s="11" t="s">
        <v>22</v>
      </c>
      <c r="E34" s="20" t="s">
        <v>167</v>
      </c>
      <c r="F34" s="15">
        <v>44805</v>
      </c>
      <c r="G34" s="15">
        <v>44986</v>
      </c>
      <c r="H34" s="16">
        <v>80000</v>
      </c>
      <c r="I34" s="16">
        <v>7400.87</v>
      </c>
      <c r="J34" s="16">
        <v>0</v>
      </c>
      <c r="K34" s="16">
        <v>2296</v>
      </c>
      <c r="L34" s="16">
        <v>5680</v>
      </c>
      <c r="M34" s="17">
        <v>748.08</v>
      </c>
      <c r="N34" s="16">
        <v>2432</v>
      </c>
      <c r="O34" s="16">
        <v>5672</v>
      </c>
      <c r="P34" s="16">
        <f>K34+L34+M34+N34+O34</f>
        <v>16828.080000000002</v>
      </c>
      <c r="Q34" s="16">
        <f>J34</f>
        <v>0</v>
      </c>
      <c r="R34" s="16">
        <f>I34+K34+N34+Q34</f>
        <v>12128.87</v>
      </c>
      <c r="S34" s="16">
        <f>L34+M34+O34</f>
        <v>12100.08</v>
      </c>
      <c r="T34" s="16">
        <f>H34-R34</f>
        <v>67871.13</v>
      </c>
    </row>
    <row r="35" spans="1:20" s="13" customFormat="1" ht="24.95" customHeight="1" x14ac:dyDescent="0.3">
      <c r="A35" s="26" t="s">
        <v>116</v>
      </c>
      <c r="B35" s="12"/>
      <c r="C35" s="12"/>
      <c r="D35" s="12"/>
      <c r="E35" s="12"/>
      <c r="F35" s="25"/>
      <c r="G35" s="25"/>
      <c r="H35" s="12"/>
      <c r="I35" s="12"/>
      <c r="J35" s="12"/>
      <c r="K35" s="12"/>
      <c r="L35" s="12"/>
      <c r="M35" s="47"/>
      <c r="N35" s="12"/>
      <c r="O35" s="12"/>
      <c r="P35" s="12"/>
      <c r="Q35" s="12"/>
      <c r="R35" s="12"/>
      <c r="S35" s="12"/>
      <c r="T35" s="12"/>
    </row>
    <row r="36" spans="1:20" s="13" customFormat="1" ht="24.95" customHeight="1" x14ac:dyDescent="0.25">
      <c r="A36" s="11">
        <v>16</v>
      </c>
      <c r="B36" s="31" t="s">
        <v>297</v>
      </c>
      <c r="C36" s="39" t="s">
        <v>295</v>
      </c>
      <c r="D36" s="32" t="s">
        <v>22</v>
      </c>
      <c r="E36" s="33" t="s">
        <v>167</v>
      </c>
      <c r="F36" s="34">
        <v>44796</v>
      </c>
      <c r="G36" s="34">
        <v>44980</v>
      </c>
      <c r="H36" s="35">
        <v>140000</v>
      </c>
      <c r="I36" s="35">
        <v>21514.37</v>
      </c>
      <c r="J36" s="35">
        <v>0</v>
      </c>
      <c r="K36" s="35">
        <v>4018</v>
      </c>
      <c r="L36" s="35">
        <v>9940</v>
      </c>
      <c r="M36" s="17">
        <v>748.08</v>
      </c>
      <c r="N36" s="35">
        <v>4256</v>
      </c>
      <c r="O36" s="35">
        <v>9926</v>
      </c>
      <c r="P36" s="35">
        <f t="shared" ref="P36:P46" si="13">K36+L36+M36+N36+O36</f>
        <v>28888.080000000002</v>
      </c>
      <c r="Q36" s="35">
        <f>J36</f>
        <v>0</v>
      </c>
      <c r="R36" s="35">
        <f t="shared" ref="R36:R46" si="14">I36+K36+N36+Q36</f>
        <v>29788.37</v>
      </c>
      <c r="S36" s="35">
        <f t="shared" ref="S36:S46" si="15">L36+M36+O36</f>
        <v>20614.080000000002</v>
      </c>
      <c r="T36" s="35">
        <f t="shared" ref="T36:T46" si="16">H36-R36</f>
        <v>110211.63</v>
      </c>
    </row>
    <row r="37" spans="1:20" s="18" customFormat="1" ht="24.95" customHeight="1" x14ac:dyDescent="0.25">
      <c r="A37" s="11">
        <v>17</v>
      </c>
      <c r="B37" s="14" t="s">
        <v>92</v>
      </c>
      <c r="C37" s="10" t="s">
        <v>109</v>
      </c>
      <c r="D37" s="11" t="s">
        <v>22</v>
      </c>
      <c r="E37" s="20" t="s">
        <v>167</v>
      </c>
      <c r="F37" s="34">
        <v>44516</v>
      </c>
      <c r="G37" s="34">
        <v>44881</v>
      </c>
      <c r="H37" s="16">
        <v>90000</v>
      </c>
      <c r="I37" s="16">
        <v>9753.1200000000008</v>
      </c>
      <c r="J37" s="16">
        <v>0</v>
      </c>
      <c r="K37" s="16">
        <v>2583</v>
      </c>
      <c r="L37" s="16">
        <v>6390</v>
      </c>
      <c r="M37" s="17">
        <v>748.08</v>
      </c>
      <c r="N37" s="16">
        <v>2736</v>
      </c>
      <c r="O37" s="16">
        <v>6381</v>
      </c>
      <c r="P37" s="16">
        <f t="shared" si="13"/>
        <v>18838.080000000002</v>
      </c>
      <c r="Q37" s="16">
        <f>J37</f>
        <v>0</v>
      </c>
      <c r="R37" s="16">
        <f t="shared" si="14"/>
        <v>15072.12</v>
      </c>
      <c r="S37" s="16">
        <f t="shared" si="15"/>
        <v>13519.08</v>
      </c>
      <c r="T37" s="16">
        <f t="shared" si="16"/>
        <v>74927.88</v>
      </c>
    </row>
    <row r="38" spans="1:20" s="18" customFormat="1" ht="24.95" customHeight="1" x14ac:dyDescent="0.25">
      <c r="A38" s="11">
        <v>18</v>
      </c>
      <c r="B38" s="14" t="s">
        <v>93</v>
      </c>
      <c r="C38" s="10" t="s">
        <v>109</v>
      </c>
      <c r="D38" s="11" t="s">
        <v>22</v>
      </c>
      <c r="E38" s="20" t="s">
        <v>167</v>
      </c>
      <c r="F38" s="34">
        <v>44516</v>
      </c>
      <c r="G38" s="34">
        <v>44881</v>
      </c>
      <c r="H38" s="16">
        <v>50000</v>
      </c>
      <c r="I38" s="16">
        <v>1854</v>
      </c>
      <c r="J38" s="16">
        <v>0</v>
      </c>
      <c r="K38" s="16">
        <v>1435</v>
      </c>
      <c r="L38" s="16">
        <v>3550</v>
      </c>
      <c r="M38" s="52">
        <f t="shared" ref="M38:M39" si="17">H38*1.15%</f>
        <v>575</v>
      </c>
      <c r="N38" s="16">
        <v>1520</v>
      </c>
      <c r="O38" s="16">
        <f t="shared" ref="O38:O39" si="18">H38*7.09%</f>
        <v>3545</v>
      </c>
      <c r="P38" s="16">
        <f t="shared" si="13"/>
        <v>10625</v>
      </c>
      <c r="Q38" s="16">
        <f>J38</f>
        <v>0</v>
      </c>
      <c r="R38" s="16">
        <f t="shared" si="14"/>
        <v>4809</v>
      </c>
      <c r="S38" s="16">
        <f t="shared" si="15"/>
        <v>7670</v>
      </c>
      <c r="T38" s="16">
        <f t="shared" si="16"/>
        <v>45191</v>
      </c>
    </row>
    <row r="39" spans="1:20" s="18" customFormat="1" ht="24.95" customHeight="1" x14ac:dyDescent="0.25">
      <c r="A39" s="11">
        <v>19</v>
      </c>
      <c r="B39" s="14" t="s">
        <v>135</v>
      </c>
      <c r="C39" s="10" t="s">
        <v>40</v>
      </c>
      <c r="D39" s="11" t="s">
        <v>22</v>
      </c>
      <c r="E39" s="20" t="s">
        <v>167</v>
      </c>
      <c r="F39" s="34">
        <v>44774</v>
      </c>
      <c r="G39" s="34">
        <v>44958</v>
      </c>
      <c r="H39" s="16">
        <v>50000</v>
      </c>
      <c r="I39" s="16">
        <v>1854</v>
      </c>
      <c r="J39" s="16">
        <v>0</v>
      </c>
      <c r="K39" s="16">
        <v>1435</v>
      </c>
      <c r="L39" s="16">
        <v>3550</v>
      </c>
      <c r="M39" s="52">
        <f t="shared" si="17"/>
        <v>575</v>
      </c>
      <c r="N39" s="16">
        <v>1520</v>
      </c>
      <c r="O39" s="16">
        <f t="shared" si="18"/>
        <v>3545</v>
      </c>
      <c r="P39" s="16">
        <f t="shared" si="13"/>
        <v>10625</v>
      </c>
      <c r="Q39" s="16">
        <f>J39</f>
        <v>0</v>
      </c>
      <c r="R39" s="16">
        <f t="shared" si="14"/>
        <v>4809</v>
      </c>
      <c r="S39" s="16">
        <f t="shared" si="15"/>
        <v>7670</v>
      </c>
      <c r="T39" s="16">
        <f t="shared" si="16"/>
        <v>45191</v>
      </c>
    </row>
    <row r="40" spans="1:20" s="18" customFormat="1" ht="24.95" customHeight="1" x14ac:dyDescent="0.25">
      <c r="A40" s="11">
        <v>20</v>
      </c>
      <c r="B40" s="31" t="s">
        <v>288</v>
      </c>
      <c r="C40" s="39" t="s">
        <v>109</v>
      </c>
      <c r="D40" s="32" t="s">
        <v>22</v>
      </c>
      <c r="E40" s="33" t="s">
        <v>167</v>
      </c>
      <c r="F40" s="34">
        <v>44805</v>
      </c>
      <c r="G40" s="34">
        <v>44986</v>
      </c>
      <c r="H40" s="35">
        <v>70000</v>
      </c>
      <c r="I40" s="35">
        <v>5098.45</v>
      </c>
      <c r="J40" s="35">
        <v>0</v>
      </c>
      <c r="K40" s="35">
        <f t="shared" ref="K40:K46" si="19">H40*2.87%</f>
        <v>2009</v>
      </c>
      <c r="L40" s="35">
        <f t="shared" ref="L40:L46" si="20">H40*7.1%</f>
        <v>4970</v>
      </c>
      <c r="M40" s="16">
        <v>748.08</v>
      </c>
      <c r="N40" s="35">
        <f t="shared" ref="N40:N46" si="21">H40*3.04%</f>
        <v>2128</v>
      </c>
      <c r="O40" s="35">
        <f t="shared" ref="O40:O46" si="22">H40*7.09%</f>
        <v>4963</v>
      </c>
      <c r="P40" s="35">
        <f t="shared" si="13"/>
        <v>14818.08</v>
      </c>
      <c r="Q40" s="35">
        <v>6396.12</v>
      </c>
      <c r="R40" s="35">
        <f t="shared" si="14"/>
        <v>15631.57</v>
      </c>
      <c r="S40" s="35">
        <f t="shared" si="15"/>
        <v>10681.08</v>
      </c>
      <c r="T40" s="35">
        <f t="shared" si="16"/>
        <v>54368.43</v>
      </c>
    </row>
    <row r="41" spans="1:20" s="18" customFormat="1" ht="24.95" customHeight="1" x14ac:dyDescent="0.25">
      <c r="A41" s="11">
        <v>21</v>
      </c>
      <c r="B41" s="31" t="s">
        <v>315</v>
      </c>
      <c r="C41" s="39" t="s">
        <v>109</v>
      </c>
      <c r="D41" s="32" t="s">
        <v>22</v>
      </c>
      <c r="E41" s="33" t="s">
        <v>167</v>
      </c>
      <c r="F41" s="34">
        <v>44652</v>
      </c>
      <c r="G41" s="34">
        <v>44835</v>
      </c>
      <c r="H41" s="35">
        <v>55000</v>
      </c>
      <c r="I41" s="35">
        <v>2559.6799999999998</v>
      </c>
      <c r="J41" s="35">
        <v>0</v>
      </c>
      <c r="K41" s="35">
        <f t="shared" si="19"/>
        <v>1578.5</v>
      </c>
      <c r="L41" s="35">
        <f t="shared" si="20"/>
        <v>3905</v>
      </c>
      <c r="M41" s="35">
        <f>H41*1.15%</f>
        <v>632.5</v>
      </c>
      <c r="N41" s="35">
        <f t="shared" si="21"/>
        <v>1672</v>
      </c>
      <c r="O41" s="35">
        <f t="shared" si="22"/>
        <v>3899.5</v>
      </c>
      <c r="P41" s="35">
        <f t="shared" si="13"/>
        <v>11687.5</v>
      </c>
      <c r="Q41" s="35">
        <f t="shared" ref="Q41:Q46" si="23">J41</f>
        <v>0</v>
      </c>
      <c r="R41" s="35">
        <f t="shared" si="14"/>
        <v>5810.18</v>
      </c>
      <c r="S41" s="35">
        <f t="shared" si="15"/>
        <v>8437</v>
      </c>
      <c r="T41" s="35">
        <f t="shared" si="16"/>
        <v>49189.82</v>
      </c>
    </row>
    <row r="42" spans="1:20" s="18" customFormat="1" ht="24.95" customHeight="1" x14ac:dyDescent="0.25">
      <c r="A42" s="11">
        <v>22</v>
      </c>
      <c r="B42" s="31" t="s">
        <v>359</v>
      </c>
      <c r="C42" s="39" t="s">
        <v>109</v>
      </c>
      <c r="D42" s="32" t="s">
        <v>22</v>
      </c>
      <c r="E42" s="33" t="s">
        <v>167</v>
      </c>
      <c r="F42" s="34">
        <v>44743</v>
      </c>
      <c r="G42" s="34">
        <v>44927</v>
      </c>
      <c r="H42" s="35">
        <v>65000</v>
      </c>
      <c r="I42" s="35">
        <v>4427.58</v>
      </c>
      <c r="J42" s="35">
        <v>0</v>
      </c>
      <c r="K42" s="35">
        <f t="shared" si="19"/>
        <v>1865.5</v>
      </c>
      <c r="L42" s="35">
        <f t="shared" si="20"/>
        <v>4615</v>
      </c>
      <c r="M42" s="35">
        <f>H42*1.15%</f>
        <v>747.5</v>
      </c>
      <c r="N42" s="35">
        <f t="shared" si="21"/>
        <v>1976</v>
      </c>
      <c r="O42" s="35">
        <f t="shared" si="22"/>
        <v>4608.5</v>
      </c>
      <c r="P42" s="35">
        <f t="shared" si="13"/>
        <v>13812.5</v>
      </c>
      <c r="Q42" s="35">
        <v>6496.04</v>
      </c>
      <c r="R42" s="35">
        <f t="shared" si="14"/>
        <v>14765.12</v>
      </c>
      <c r="S42" s="35">
        <f t="shared" si="15"/>
        <v>9971</v>
      </c>
      <c r="T42" s="35">
        <f t="shared" si="16"/>
        <v>50234.879999999997</v>
      </c>
    </row>
    <row r="43" spans="1:20" s="18" customFormat="1" ht="24.95" customHeight="1" x14ac:dyDescent="0.25">
      <c r="A43" s="11">
        <v>23</v>
      </c>
      <c r="B43" s="31" t="s">
        <v>367</v>
      </c>
      <c r="C43" s="39" t="s">
        <v>109</v>
      </c>
      <c r="D43" s="32" t="s">
        <v>22</v>
      </c>
      <c r="E43" s="33" t="s">
        <v>167</v>
      </c>
      <c r="F43" s="34">
        <v>44743</v>
      </c>
      <c r="G43" s="34">
        <v>44927</v>
      </c>
      <c r="H43" s="35">
        <v>65000</v>
      </c>
      <c r="I43" s="35">
        <v>4427.58</v>
      </c>
      <c r="J43" s="35">
        <v>0</v>
      </c>
      <c r="K43" s="35">
        <f t="shared" si="19"/>
        <v>1865.5</v>
      </c>
      <c r="L43" s="35">
        <f t="shared" si="20"/>
        <v>4615</v>
      </c>
      <c r="M43" s="35">
        <f>H43*1.15%</f>
        <v>747.5</v>
      </c>
      <c r="N43" s="35">
        <f t="shared" si="21"/>
        <v>1976</v>
      </c>
      <c r="O43" s="35">
        <f t="shared" si="22"/>
        <v>4608.5</v>
      </c>
      <c r="P43" s="35">
        <f t="shared" si="13"/>
        <v>13812.5</v>
      </c>
      <c r="Q43" s="35">
        <f t="shared" si="23"/>
        <v>0</v>
      </c>
      <c r="R43" s="35">
        <f t="shared" si="14"/>
        <v>8269.08</v>
      </c>
      <c r="S43" s="35">
        <f t="shared" si="15"/>
        <v>9971</v>
      </c>
      <c r="T43" s="35">
        <f t="shared" si="16"/>
        <v>56730.92</v>
      </c>
    </row>
    <row r="44" spans="1:20" s="36" customFormat="1" ht="24.95" customHeight="1" x14ac:dyDescent="0.25">
      <c r="A44" s="11">
        <v>24</v>
      </c>
      <c r="B44" s="66" t="s">
        <v>207</v>
      </c>
      <c r="C44" s="37" t="s">
        <v>109</v>
      </c>
      <c r="D44" s="38" t="s">
        <v>22</v>
      </c>
      <c r="E44" s="38" t="s">
        <v>166</v>
      </c>
      <c r="F44" s="67">
        <v>44805</v>
      </c>
      <c r="G44" s="67">
        <v>44986</v>
      </c>
      <c r="H44" s="68">
        <v>55000</v>
      </c>
      <c r="I44" s="68">
        <v>2559.6799999999998</v>
      </c>
      <c r="J44" s="68">
        <v>0</v>
      </c>
      <c r="K44" s="68">
        <f t="shared" si="19"/>
        <v>1578.5</v>
      </c>
      <c r="L44" s="68">
        <f t="shared" si="20"/>
        <v>3905</v>
      </c>
      <c r="M44" s="68">
        <f>H44*1.15%</f>
        <v>632.5</v>
      </c>
      <c r="N44" s="68">
        <f t="shared" si="21"/>
        <v>1672</v>
      </c>
      <c r="O44" s="68">
        <f t="shared" si="22"/>
        <v>3899.5</v>
      </c>
      <c r="P44" s="68">
        <f t="shared" ref="P44" si="24">K44+L44+M44+N44+O44</f>
        <v>11687.5</v>
      </c>
      <c r="Q44" s="68">
        <f t="shared" si="23"/>
        <v>0</v>
      </c>
      <c r="R44" s="68">
        <f t="shared" ref="R44" si="25">I44+K44+N44+Q44</f>
        <v>5810.18</v>
      </c>
      <c r="S44" s="68">
        <f t="shared" ref="S44" si="26">L44+M44+O44</f>
        <v>8437</v>
      </c>
      <c r="T44" s="68">
        <f t="shared" ref="T44" si="27">H44-R44</f>
        <v>49189.82</v>
      </c>
    </row>
    <row r="45" spans="1:20" s="36" customFormat="1" ht="24.95" customHeight="1" x14ac:dyDescent="0.25">
      <c r="A45" s="11">
        <v>25</v>
      </c>
      <c r="B45" s="66" t="s">
        <v>392</v>
      </c>
      <c r="C45" s="37" t="s">
        <v>109</v>
      </c>
      <c r="D45" s="38" t="s">
        <v>22</v>
      </c>
      <c r="E45" s="33" t="s">
        <v>167</v>
      </c>
      <c r="F45" s="67">
        <v>44743</v>
      </c>
      <c r="G45" s="67">
        <v>44927</v>
      </c>
      <c r="H45" s="68">
        <v>55000</v>
      </c>
      <c r="I45" s="68">
        <v>2559.6799999999998</v>
      </c>
      <c r="J45" s="68">
        <v>0</v>
      </c>
      <c r="K45" s="68">
        <f t="shared" si="19"/>
        <v>1578.5</v>
      </c>
      <c r="L45" s="68">
        <f t="shared" si="20"/>
        <v>3905</v>
      </c>
      <c r="M45" s="68">
        <f>H45*1.15%</f>
        <v>632.5</v>
      </c>
      <c r="N45" s="68">
        <f t="shared" si="21"/>
        <v>1672</v>
      </c>
      <c r="O45" s="68">
        <f t="shared" si="22"/>
        <v>3899.5</v>
      </c>
      <c r="P45" s="68">
        <f t="shared" ref="P45" si="28">K45+L45+M45+N45+O45</f>
        <v>11687.5</v>
      </c>
      <c r="Q45" s="68">
        <f t="shared" si="23"/>
        <v>0</v>
      </c>
      <c r="R45" s="68">
        <f t="shared" ref="R45" si="29">I45+K45+N45+Q45</f>
        <v>5810.18</v>
      </c>
      <c r="S45" s="68">
        <f t="shared" ref="S45" si="30">L45+M45+O45</f>
        <v>8437</v>
      </c>
      <c r="T45" s="68">
        <f t="shared" ref="T45" si="31">H45-R45</f>
        <v>49189.82</v>
      </c>
    </row>
    <row r="46" spans="1:20" s="18" customFormat="1" ht="24.95" customHeight="1" x14ac:dyDescent="0.25">
      <c r="A46" s="11">
        <v>26</v>
      </c>
      <c r="B46" s="31" t="s">
        <v>332</v>
      </c>
      <c r="C46" s="39" t="s">
        <v>109</v>
      </c>
      <c r="D46" s="32" t="s">
        <v>22</v>
      </c>
      <c r="E46" s="33" t="s">
        <v>167</v>
      </c>
      <c r="F46" s="34">
        <v>44684</v>
      </c>
      <c r="G46" s="34">
        <v>44868</v>
      </c>
      <c r="H46" s="35">
        <v>75000</v>
      </c>
      <c r="I46" s="35">
        <v>6309.38</v>
      </c>
      <c r="J46" s="35">
        <v>0</v>
      </c>
      <c r="K46" s="35">
        <f t="shared" si="19"/>
        <v>2152.5</v>
      </c>
      <c r="L46" s="35">
        <f t="shared" si="20"/>
        <v>5325</v>
      </c>
      <c r="M46" s="35">
        <v>748.08</v>
      </c>
      <c r="N46" s="35">
        <f t="shared" si="21"/>
        <v>2280</v>
      </c>
      <c r="O46" s="35">
        <f t="shared" si="22"/>
        <v>5317.5</v>
      </c>
      <c r="P46" s="35">
        <f t="shared" si="13"/>
        <v>15823.08</v>
      </c>
      <c r="Q46" s="35">
        <f t="shared" si="23"/>
        <v>0</v>
      </c>
      <c r="R46" s="35">
        <f t="shared" si="14"/>
        <v>10741.88</v>
      </c>
      <c r="S46" s="35">
        <f t="shared" si="15"/>
        <v>11390.58</v>
      </c>
      <c r="T46" s="35">
        <f t="shared" si="16"/>
        <v>64258.12</v>
      </c>
    </row>
    <row r="47" spans="1:20" s="18" customFormat="1" ht="24.95" customHeight="1" x14ac:dyDescent="0.3">
      <c r="A47" s="62" t="s">
        <v>373</v>
      </c>
      <c r="B47" s="12"/>
      <c r="C47" s="12"/>
      <c r="D47" s="12"/>
      <c r="E47" s="12"/>
      <c r="F47" s="25"/>
      <c r="G47" s="25"/>
      <c r="H47" s="12"/>
      <c r="I47" s="12"/>
      <c r="J47" s="12"/>
      <c r="K47" s="12"/>
      <c r="L47" s="12"/>
      <c r="M47" s="47"/>
      <c r="N47" s="12"/>
      <c r="O47" s="12"/>
      <c r="P47" s="12"/>
      <c r="Q47" s="12"/>
      <c r="R47" s="12"/>
      <c r="S47" s="12"/>
      <c r="T47" s="12"/>
    </row>
    <row r="48" spans="1:20" ht="24.95" customHeight="1" x14ac:dyDescent="0.25">
      <c r="A48" s="89">
        <v>27</v>
      </c>
      <c r="B48" s="94" t="s">
        <v>374</v>
      </c>
      <c r="C48" s="37" t="s">
        <v>29</v>
      </c>
      <c r="D48" s="38" t="s">
        <v>22</v>
      </c>
      <c r="E48" s="38" t="s">
        <v>166</v>
      </c>
      <c r="F48" s="67">
        <v>44743</v>
      </c>
      <c r="G48" s="67">
        <v>44927</v>
      </c>
      <c r="H48" s="68">
        <v>36000</v>
      </c>
      <c r="I48" s="68">
        <v>0</v>
      </c>
      <c r="J48" s="68">
        <v>0</v>
      </c>
      <c r="K48" s="68">
        <f>H48*2.87%</f>
        <v>1033.2</v>
      </c>
      <c r="L48" s="68">
        <f>H48*7.1%</f>
        <v>2556</v>
      </c>
      <c r="M48" s="92">
        <f>H48*1.15%</f>
        <v>414</v>
      </c>
      <c r="N48" s="68">
        <f>H48*3.04%</f>
        <v>1094.4000000000001</v>
      </c>
      <c r="O48" s="68">
        <f>H48*7.09%</f>
        <v>2552.4</v>
      </c>
      <c r="P48" s="68">
        <f>K48+L48+M48+N48+O48</f>
        <v>7650</v>
      </c>
      <c r="Q48" s="68">
        <f>J48</f>
        <v>0</v>
      </c>
      <c r="R48" s="68">
        <f>I48+K48+N48+Q48</f>
        <v>2127.6</v>
      </c>
      <c r="S48" s="68">
        <f>L48+M48+O48</f>
        <v>5522.4</v>
      </c>
      <c r="T48" s="68">
        <f>H48-R48</f>
        <v>33872.400000000001</v>
      </c>
    </row>
    <row r="49" spans="1:20" s="13" customFormat="1" ht="24.95" customHeight="1" x14ac:dyDescent="0.3">
      <c r="A49" s="62" t="s">
        <v>413</v>
      </c>
      <c r="B49" s="12"/>
      <c r="C49" s="12"/>
      <c r="D49" s="12"/>
      <c r="E49" s="12"/>
      <c r="F49" s="25"/>
      <c r="G49" s="25"/>
      <c r="H49" s="12"/>
      <c r="I49" s="12"/>
      <c r="J49" s="12"/>
      <c r="K49" s="12"/>
      <c r="L49" s="12"/>
      <c r="M49" s="47"/>
      <c r="N49" s="12"/>
      <c r="O49" s="12"/>
      <c r="P49" s="12"/>
      <c r="Q49" s="12"/>
      <c r="R49" s="12"/>
      <c r="S49" s="12"/>
      <c r="T49" s="12"/>
    </row>
    <row r="50" spans="1:20" s="40" customFormat="1" ht="24.95" customHeight="1" x14ac:dyDescent="0.25">
      <c r="A50" s="32">
        <v>28</v>
      </c>
      <c r="B50" s="31" t="s">
        <v>385</v>
      </c>
      <c r="C50" s="48" t="s">
        <v>134</v>
      </c>
      <c r="D50" s="32" t="s">
        <v>22</v>
      </c>
      <c r="E50" s="32" t="s">
        <v>167</v>
      </c>
      <c r="F50" s="34">
        <v>44743</v>
      </c>
      <c r="G50" s="34">
        <v>44927</v>
      </c>
      <c r="H50" s="41">
        <v>170000</v>
      </c>
      <c r="I50" s="41">
        <v>28627.17</v>
      </c>
      <c r="J50" s="41">
        <v>0</v>
      </c>
      <c r="K50" s="41">
        <v>4879</v>
      </c>
      <c r="L50" s="41">
        <v>12070</v>
      </c>
      <c r="M50" s="41">
        <v>748.08</v>
      </c>
      <c r="N50" s="41">
        <v>4943.8</v>
      </c>
      <c r="O50" s="41">
        <v>11530.11</v>
      </c>
      <c r="P50" s="35">
        <f>K50+L50+M50+N50+O50</f>
        <v>34170.99</v>
      </c>
      <c r="Q50" s="35">
        <v>0</v>
      </c>
      <c r="R50" s="35">
        <f>I50+K50+N50+Q50</f>
        <v>38449.97</v>
      </c>
      <c r="S50" s="35">
        <f>L50+M50+O50</f>
        <v>24348.19</v>
      </c>
      <c r="T50" s="35">
        <f>H50-R50</f>
        <v>131550.03</v>
      </c>
    </row>
    <row r="51" spans="1:20" s="36" customFormat="1" ht="24.95" customHeight="1" x14ac:dyDescent="0.25">
      <c r="A51" s="32">
        <v>29</v>
      </c>
      <c r="B51" s="31" t="s">
        <v>250</v>
      </c>
      <c r="C51" s="39" t="s">
        <v>29</v>
      </c>
      <c r="D51" s="32" t="s">
        <v>22</v>
      </c>
      <c r="E51" s="33" t="s">
        <v>167</v>
      </c>
      <c r="F51" s="34">
        <v>44754</v>
      </c>
      <c r="G51" s="34">
        <v>44938</v>
      </c>
      <c r="H51" s="35">
        <v>110000</v>
      </c>
      <c r="I51" s="35">
        <v>14457.62</v>
      </c>
      <c r="J51" s="35">
        <v>0</v>
      </c>
      <c r="K51" s="35">
        <f>H51*2.87%</f>
        <v>3157</v>
      </c>
      <c r="L51" s="35">
        <f>H51*7.1%</f>
        <v>7810</v>
      </c>
      <c r="M51" s="41">
        <v>748.08</v>
      </c>
      <c r="N51" s="35">
        <f>H51*3.04%</f>
        <v>3344</v>
      </c>
      <c r="O51" s="35">
        <f>H51*7.09%</f>
        <v>7799</v>
      </c>
      <c r="P51" s="35">
        <f t="shared" ref="P51:P67" si="32">K51+L51+M51+N51+O51</f>
        <v>22858.080000000002</v>
      </c>
      <c r="Q51" s="35">
        <f t="shared" ref="Q51:Q59" si="33">J51</f>
        <v>0</v>
      </c>
      <c r="R51" s="35">
        <f t="shared" ref="R51:R67" si="34">I51+K51+N51+Q51</f>
        <v>20958.62</v>
      </c>
      <c r="S51" s="35">
        <f t="shared" ref="S51:S67" si="35">L51+M51+O51</f>
        <v>16357.08</v>
      </c>
      <c r="T51" s="35">
        <f t="shared" ref="T51:T67" si="36">H51-R51</f>
        <v>89041.38</v>
      </c>
    </row>
    <row r="52" spans="1:20" s="36" customFormat="1" ht="24.95" customHeight="1" x14ac:dyDescent="0.25">
      <c r="A52" s="32">
        <v>30</v>
      </c>
      <c r="B52" s="31" t="s">
        <v>236</v>
      </c>
      <c r="C52" s="39" t="s">
        <v>193</v>
      </c>
      <c r="D52" s="32" t="s">
        <v>22</v>
      </c>
      <c r="E52" s="32" t="s">
        <v>166</v>
      </c>
      <c r="F52" s="34">
        <v>44470</v>
      </c>
      <c r="G52" s="34">
        <v>44835</v>
      </c>
      <c r="H52" s="35">
        <v>50000</v>
      </c>
      <c r="I52" s="35">
        <v>1854</v>
      </c>
      <c r="J52" s="35">
        <v>0</v>
      </c>
      <c r="K52" s="35">
        <f>H52*2.87%</f>
        <v>1435</v>
      </c>
      <c r="L52" s="35">
        <f>H52*7.1%</f>
        <v>3550</v>
      </c>
      <c r="M52" s="60">
        <f t="shared" ref="M52:M57" si="37">H52*1.15%</f>
        <v>575</v>
      </c>
      <c r="N52" s="35">
        <f>H52*3.04%</f>
        <v>1520</v>
      </c>
      <c r="O52" s="35">
        <f t="shared" ref="O52:O57" si="38">H52*7.09%</f>
        <v>3545</v>
      </c>
      <c r="P52" s="35">
        <f t="shared" si="32"/>
        <v>10625</v>
      </c>
      <c r="Q52" s="35">
        <f t="shared" si="33"/>
        <v>0</v>
      </c>
      <c r="R52" s="35">
        <f t="shared" si="34"/>
        <v>4809</v>
      </c>
      <c r="S52" s="35">
        <f t="shared" si="35"/>
        <v>7670</v>
      </c>
      <c r="T52" s="35">
        <f t="shared" si="36"/>
        <v>45191</v>
      </c>
    </row>
    <row r="53" spans="1:20" s="36" customFormat="1" ht="24.95" customHeight="1" x14ac:dyDescent="0.25">
      <c r="A53" s="32">
        <v>31</v>
      </c>
      <c r="B53" s="31" t="s">
        <v>201</v>
      </c>
      <c r="C53" s="39" t="s">
        <v>193</v>
      </c>
      <c r="D53" s="32" t="s">
        <v>22</v>
      </c>
      <c r="E53" s="32" t="s">
        <v>167</v>
      </c>
      <c r="F53" s="34">
        <v>44774</v>
      </c>
      <c r="G53" s="34">
        <v>44958</v>
      </c>
      <c r="H53" s="35">
        <v>50000</v>
      </c>
      <c r="I53" s="35">
        <v>1854</v>
      </c>
      <c r="J53" s="35">
        <v>0</v>
      </c>
      <c r="K53" s="35">
        <v>1435</v>
      </c>
      <c r="L53" s="35">
        <v>3550</v>
      </c>
      <c r="M53" s="60">
        <f t="shared" si="37"/>
        <v>575</v>
      </c>
      <c r="N53" s="35">
        <v>1520</v>
      </c>
      <c r="O53" s="35">
        <f t="shared" si="38"/>
        <v>3545</v>
      </c>
      <c r="P53" s="35">
        <f t="shared" si="32"/>
        <v>10625</v>
      </c>
      <c r="Q53" s="35">
        <f t="shared" si="33"/>
        <v>0</v>
      </c>
      <c r="R53" s="35">
        <f t="shared" si="34"/>
        <v>4809</v>
      </c>
      <c r="S53" s="35">
        <f t="shared" si="35"/>
        <v>7670</v>
      </c>
      <c r="T53" s="35">
        <f t="shared" si="36"/>
        <v>45191</v>
      </c>
    </row>
    <row r="54" spans="1:20" s="36" customFormat="1" ht="24.95" customHeight="1" x14ac:dyDescent="0.25">
      <c r="A54" s="32">
        <v>32</v>
      </c>
      <c r="B54" s="31" t="s">
        <v>221</v>
      </c>
      <c r="C54" s="39" t="s">
        <v>222</v>
      </c>
      <c r="D54" s="32" t="s">
        <v>22</v>
      </c>
      <c r="E54" s="32" t="s">
        <v>167</v>
      </c>
      <c r="F54" s="34">
        <v>44470</v>
      </c>
      <c r="G54" s="34">
        <v>44835</v>
      </c>
      <c r="H54" s="35">
        <v>43000</v>
      </c>
      <c r="I54" s="35">
        <v>866.06</v>
      </c>
      <c r="J54" s="35">
        <v>0</v>
      </c>
      <c r="K54" s="35">
        <v>1234.0999999999999</v>
      </c>
      <c r="L54" s="35">
        <v>3053</v>
      </c>
      <c r="M54" s="60">
        <f>H54*1.15%</f>
        <v>494.5</v>
      </c>
      <c r="N54" s="35">
        <v>1307.2</v>
      </c>
      <c r="O54" s="35">
        <f>H54*7.09%</f>
        <v>3048.7</v>
      </c>
      <c r="P54" s="35">
        <f t="shared" si="32"/>
        <v>9137.5</v>
      </c>
      <c r="Q54" s="35">
        <f t="shared" si="33"/>
        <v>0</v>
      </c>
      <c r="R54" s="35">
        <f t="shared" si="34"/>
        <v>3407.36</v>
      </c>
      <c r="S54" s="35">
        <f t="shared" si="35"/>
        <v>6596.2</v>
      </c>
      <c r="T54" s="35">
        <f t="shared" si="36"/>
        <v>39592.639999999999</v>
      </c>
    </row>
    <row r="55" spans="1:20" s="36" customFormat="1" ht="24.95" customHeight="1" x14ac:dyDescent="0.25">
      <c r="A55" s="32">
        <v>33</v>
      </c>
      <c r="B55" s="31" t="s">
        <v>121</v>
      </c>
      <c r="C55" s="39" t="s">
        <v>40</v>
      </c>
      <c r="D55" s="32" t="s">
        <v>22</v>
      </c>
      <c r="E55" s="33" t="s">
        <v>166</v>
      </c>
      <c r="F55" s="34">
        <v>44774</v>
      </c>
      <c r="G55" s="34">
        <v>44958</v>
      </c>
      <c r="H55" s="35">
        <v>50000</v>
      </c>
      <c r="I55" s="35">
        <v>1854</v>
      </c>
      <c r="J55" s="35">
        <v>0</v>
      </c>
      <c r="K55" s="35">
        <v>1435</v>
      </c>
      <c r="L55" s="35">
        <v>3550</v>
      </c>
      <c r="M55" s="35">
        <f>H55*1.15%</f>
        <v>575</v>
      </c>
      <c r="N55" s="35">
        <v>1520</v>
      </c>
      <c r="O55" s="35">
        <f>H55*7.09%</f>
        <v>3545</v>
      </c>
      <c r="P55" s="35">
        <f t="shared" si="32"/>
        <v>10625</v>
      </c>
      <c r="Q55" s="35">
        <f t="shared" si="33"/>
        <v>0</v>
      </c>
      <c r="R55" s="35">
        <f t="shared" si="34"/>
        <v>4809</v>
      </c>
      <c r="S55" s="35">
        <f t="shared" si="35"/>
        <v>7670</v>
      </c>
      <c r="T55" s="35">
        <f t="shared" si="36"/>
        <v>45191</v>
      </c>
    </row>
    <row r="56" spans="1:20" s="36" customFormat="1" ht="24.95" customHeight="1" x14ac:dyDescent="0.25">
      <c r="A56" s="32">
        <v>34</v>
      </c>
      <c r="B56" s="31" t="s">
        <v>199</v>
      </c>
      <c r="C56" s="39" t="s">
        <v>193</v>
      </c>
      <c r="D56" s="32" t="s">
        <v>22</v>
      </c>
      <c r="E56" s="32" t="s">
        <v>167</v>
      </c>
      <c r="F56" s="34">
        <v>44774</v>
      </c>
      <c r="G56" s="34">
        <v>44958</v>
      </c>
      <c r="H56" s="35">
        <v>50000</v>
      </c>
      <c r="I56" s="35">
        <v>1854</v>
      </c>
      <c r="J56" s="35">
        <v>0</v>
      </c>
      <c r="K56" s="35">
        <v>1435</v>
      </c>
      <c r="L56" s="35">
        <v>3550</v>
      </c>
      <c r="M56" s="60">
        <f>H56*1.15%</f>
        <v>575</v>
      </c>
      <c r="N56" s="35">
        <v>1520</v>
      </c>
      <c r="O56" s="35">
        <f>H56*7.09%</f>
        <v>3545</v>
      </c>
      <c r="P56" s="35">
        <f t="shared" si="32"/>
        <v>10625</v>
      </c>
      <c r="Q56" s="35">
        <f t="shared" si="33"/>
        <v>0</v>
      </c>
      <c r="R56" s="35">
        <f t="shared" si="34"/>
        <v>4809</v>
      </c>
      <c r="S56" s="35">
        <f t="shared" si="35"/>
        <v>7670</v>
      </c>
      <c r="T56" s="35">
        <f t="shared" si="36"/>
        <v>45191</v>
      </c>
    </row>
    <row r="57" spans="1:20" s="36" customFormat="1" ht="24.95" customHeight="1" x14ac:dyDescent="0.25">
      <c r="A57" s="32">
        <v>35</v>
      </c>
      <c r="B57" s="31" t="s">
        <v>263</v>
      </c>
      <c r="C57" s="39" t="s">
        <v>193</v>
      </c>
      <c r="D57" s="32" t="s">
        <v>22</v>
      </c>
      <c r="E57" s="32" t="s">
        <v>167</v>
      </c>
      <c r="F57" s="34">
        <v>44586</v>
      </c>
      <c r="G57" s="34">
        <v>44951</v>
      </c>
      <c r="H57" s="35">
        <v>60000</v>
      </c>
      <c r="I57" s="35">
        <v>3486.68</v>
      </c>
      <c r="J57" s="35">
        <v>0</v>
      </c>
      <c r="K57" s="35">
        <f t="shared" ref="K57" si="39">H57*2.87%</f>
        <v>1722</v>
      </c>
      <c r="L57" s="35">
        <f t="shared" ref="L57" si="40">H57*7.1%</f>
        <v>4260</v>
      </c>
      <c r="M57" s="60">
        <f t="shared" si="37"/>
        <v>690</v>
      </c>
      <c r="N57" s="35">
        <f t="shared" ref="N57" si="41">H57*3.04%</f>
        <v>1824</v>
      </c>
      <c r="O57" s="35">
        <f t="shared" si="38"/>
        <v>4254</v>
      </c>
      <c r="P57" s="35">
        <f t="shared" si="32"/>
        <v>12750</v>
      </c>
      <c r="Q57" s="35">
        <f t="shared" si="33"/>
        <v>0</v>
      </c>
      <c r="R57" s="35">
        <f t="shared" si="34"/>
        <v>7032.68</v>
      </c>
      <c r="S57" s="35">
        <f t="shared" si="35"/>
        <v>9204</v>
      </c>
      <c r="T57" s="35">
        <f t="shared" si="36"/>
        <v>52967.32</v>
      </c>
    </row>
    <row r="58" spans="1:20" s="36" customFormat="1" ht="24.95" customHeight="1" x14ac:dyDescent="0.25">
      <c r="A58" s="32">
        <v>36</v>
      </c>
      <c r="B58" s="31" t="s">
        <v>339</v>
      </c>
      <c r="C58" s="39" t="s">
        <v>193</v>
      </c>
      <c r="D58" s="32" t="s">
        <v>22</v>
      </c>
      <c r="E58" s="33" t="s">
        <v>166</v>
      </c>
      <c r="F58" s="34">
        <v>44693</v>
      </c>
      <c r="G58" s="34">
        <v>44877</v>
      </c>
      <c r="H58" s="35">
        <v>55000</v>
      </c>
      <c r="I58" s="35">
        <v>2559.6799999999998</v>
      </c>
      <c r="J58" s="35">
        <v>0</v>
      </c>
      <c r="K58" s="35">
        <f t="shared" ref="K58:K67" si="42">H58*2.87%</f>
        <v>1578.5</v>
      </c>
      <c r="L58" s="35">
        <f t="shared" ref="L58:L67" si="43">H58*7.1%</f>
        <v>3905</v>
      </c>
      <c r="M58" s="60">
        <f t="shared" ref="M58" si="44">H58*1.15%</f>
        <v>632.5</v>
      </c>
      <c r="N58" s="35">
        <f t="shared" ref="N58:N67" si="45">H58*3.04%</f>
        <v>1672</v>
      </c>
      <c r="O58" s="35">
        <f t="shared" ref="O58:O67" si="46">H58*7.09%</f>
        <v>3899.5</v>
      </c>
      <c r="P58" s="35">
        <f t="shared" si="32"/>
        <v>11687.5</v>
      </c>
      <c r="Q58" s="35">
        <f t="shared" si="33"/>
        <v>0</v>
      </c>
      <c r="R58" s="35">
        <f t="shared" si="34"/>
        <v>5810.18</v>
      </c>
      <c r="S58" s="35">
        <f t="shared" si="35"/>
        <v>8437</v>
      </c>
      <c r="T58" s="35">
        <f t="shared" si="36"/>
        <v>49189.82</v>
      </c>
    </row>
    <row r="59" spans="1:20" s="36" customFormat="1" ht="24.95" customHeight="1" x14ac:dyDescent="0.25">
      <c r="A59" s="32">
        <v>37</v>
      </c>
      <c r="B59" s="31" t="s">
        <v>340</v>
      </c>
      <c r="C59" s="39" t="s">
        <v>193</v>
      </c>
      <c r="D59" s="32" t="s">
        <v>22</v>
      </c>
      <c r="E59" s="33" t="s">
        <v>167</v>
      </c>
      <c r="F59" s="34">
        <v>44713</v>
      </c>
      <c r="G59" s="34">
        <v>44896</v>
      </c>
      <c r="H59" s="35">
        <v>55000</v>
      </c>
      <c r="I59" s="35">
        <v>2559.6799999999998</v>
      </c>
      <c r="J59" s="35">
        <v>0</v>
      </c>
      <c r="K59" s="35">
        <f t="shared" si="42"/>
        <v>1578.5</v>
      </c>
      <c r="L59" s="35">
        <f t="shared" si="43"/>
        <v>3905</v>
      </c>
      <c r="M59" s="35">
        <f t="shared" ref="M59" si="47">H59*1.15%</f>
        <v>632.5</v>
      </c>
      <c r="N59" s="35">
        <f t="shared" si="45"/>
        <v>1672</v>
      </c>
      <c r="O59" s="35">
        <f t="shared" si="46"/>
        <v>3899.5</v>
      </c>
      <c r="P59" s="35">
        <f t="shared" si="32"/>
        <v>11687.5</v>
      </c>
      <c r="Q59" s="35">
        <f t="shared" si="33"/>
        <v>0</v>
      </c>
      <c r="R59" s="35">
        <f t="shared" si="34"/>
        <v>5810.18</v>
      </c>
      <c r="S59" s="35">
        <f t="shared" si="35"/>
        <v>8437</v>
      </c>
      <c r="T59" s="35">
        <f t="shared" si="36"/>
        <v>49189.82</v>
      </c>
    </row>
    <row r="60" spans="1:20" s="36" customFormat="1" ht="24.95" customHeight="1" x14ac:dyDescent="0.25">
      <c r="A60" s="32">
        <v>38</v>
      </c>
      <c r="B60" s="31" t="s">
        <v>348</v>
      </c>
      <c r="C60" s="39" t="s">
        <v>193</v>
      </c>
      <c r="D60" s="32" t="s">
        <v>22</v>
      </c>
      <c r="E60" s="33" t="s">
        <v>167</v>
      </c>
      <c r="F60" s="34">
        <v>44682</v>
      </c>
      <c r="G60" s="34">
        <v>44866</v>
      </c>
      <c r="H60" s="35">
        <v>90000</v>
      </c>
      <c r="I60" s="35">
        <v>9753.1200000000008</v>
      </c>
      <c r="J60" s="35">
        <v>0</v>
      </c>
      <c r="K60" s="35">
        <f t="shared" si="42"/>
        <v>2583</v>
      </c>
      <c r="L60" s="35">
        <f t="shared" si="43"/>
        <v>6390</v>
      </c>
      <c r="M60" s="35">
        <v>748.08</v>
      </c>
      <c r="N60" s="35">
        <f t="shared" si="45"/>
        <v>2736</v>
      </c>
      <c r="O60" s="35">
        <f t="shared" si="46"/>
        <v>6381</v>
      </c>
      <c r="P60" s="35">
        <f t="shared" si="32"/>
        <v>18838.080000000002</v>
      </c>
      <c r="Q60" s="35">
        <v>2746</v>
      </c>
      <c r="R60" s="35">
        <f t="shared" si="34"/>
        <v>17818.12</v>
      </c>
      <c r="S60" s="35">
        <f t="shared" si="35"/>
        <v>13519.08</v>
      </c>
      <c r="T60" s="35">
        <f t="shared" si="36"/>
        <v>72181.88</v>
      </c>
    </row>
    <row r="61" spans="1:20" s="36" customFormat="1" ht="24.95" customHeight="1" x14ac:dyDescent="0.25">
      <c r="A61" s="32">
        <v>39</v>
      </c>
      <c r="B61" s="31" t="s">
        <v>352</v>
      </c>
      <c r="C61" s="39" t="s">
        <v>193</v>
      </c>
      <c r="D61" s="32" t="s">
        <v>22</v>
      </c>
      <c r="E61" s="33" t="s">
        <v>167</v>
      </c>
      <c r="F61" s="34">
        <v>44713</v>
      </c>
      <c r="G61" s="34">
        <v>44896</v>
      </c>
      <c r="H61" s="35">
        <v>55000</v>
      </c>
      <c r="I61" s="35">
        <v>2559.6799999999998</v>
      </c>
      <c r="J61" s="35">
        <v>0</v>
      </c>
      <c r="K61" s="35">
        <f t="shared" si="42"/>
        <v>1578.5</v>
      </c>
      <c r="L61" s="35">
        <f t="shared" si="43"/>
        <v>3905</v>
      </c>
      <c r="M61" s="35">
        <f t="shared" ref="M61" si="48">H61*1.15%</f>
        <v>632.5</v>
      </c>
      <c r="N61" s="35">
        <f t="shared" si="45"/>
        <v>1672</v>
      </c>
      <c r="O61" s="35">
        <f t="shared" si="46"/>
        <v>3899.5</v>
      </c>
      <c r="P61" s="35">
        <f t="shared" si="32"/>
        <v>11687.5</v>
      </c>
      <c r="Q61" s="35">
        <f>J61</f>
        <v>0</v>
      </c>
      <c r="R61" s="35">
        <f t="shared" si="34"/>
        <v>5810.18</v>
      </c>
      <c r="S61" s="35">
        <f t="shared" si="35"/>
        <v>8437</v>
      </c>
      <c r="T61" s="35">
        <f t="shared" si="36"/>
        <v>49189.82</v>
      </c>
    </row>
    <row r="62" spans="1:20" s="36" customFormat="1" ht="24.95" customHeight="1" x14ac:dyDescent="0.25">
      <c r="A62" s="32">
        <v>40</v>
      </c>
      <c r="B62" s="31" t="s">
        <v>365</v>
      </c>
      <c r="C62" s="39" t="s">
        <v>193</v>
      </c>
      <c r="D62" s="32" t="s">
        <v>22</v>
      </c>
      <c r="E62" s="33" t="s">
        <v>167</v>
      </c>
      <c r="F62" s="34">
        <v>44743</v>
      </c>
      <c r="G62" s="34">
        <v>44927</v>
      </c>
      <c r="H62" s="35">
        <v>55000</v>
      </c>
      <c r="I62" s="35">
        <v>2559.6799999999998</v>
      </c>
      <c r="J62" s="35">
        <v>0</v>
      </c>
      <c r="K62" s="35">
        <f t="shared" ref="K62" si="49">H62*2.87%</f>
        <v>1578.5</v>
      </c>
      <c r="L62" s="35">
        <f t="shared" ref="L62" si="50">H62*7.1%</f>
        <v>3905</v>
      </c>
      <c r="M62" s="35">
        <f t="shared" ref="M62" si="51">H62*1.15%</f>
        <v>632.5</v>
      </c>
      <c r="N62" s="35">
        <f t="shared" ref="N62" si="52">H62*3.04%</f>
        <v>1672</v>
      </c>
      <c r="O62" s="35">
        <f t="shared" ref="O62" si="53">H62*7.09%</f>
        <v>3899.5</v>
      </c>
      <c r="P62" s="35">
        <f t="shared" si="32"/>
        <v>11687.5</v>
      </c>
      <c r="Q62" s="35">
        <f>J62</f>
        <v>0</v>
      </c>
      <c r="R62" s="35">
        <f t="shared" si="34"/>
        <v>5810.18</v>
      </c>
      <c r="S62" s="35">
        <f t="shared" si="35"/>
        <v>8437</v>
      </c>
      <c r="T62" s="35">
        <f t="shared" si="36"/>
        <v>49189.82</v>
      </c>
    </row>
    <row r="63" spans="1:20" s="36" customFormat="1" ht="24.95" customHeight="1" x14ac:dyDescent="0.25">
      <c r="A63" s="32">
        <v>41</v>
      </c>
      <c r="B63" s="31" t="s">
        <v>371</v>
      </c>
      <c r="C63" s="39" t="s">
        <v>193</v>
      </c>
      <c r="D63" s="32" t="s">
        <v>22</v>
      </c>
      <c r="E63" s="33" t="s">
        <v>166</v>
      </c>
      <c r="F63" s="34">
        <v>44743</v>
      </c>
      <c r="G63" s="34">
        <v>44927</v>
      </c>
      <c r="H63" s="35">
        <v>55000</v>
      </c>
      <c r="I63" s="35">
        <v>2559.6799999999998</v>
      </c>
      <c r="J63" s="35">
        <v>0</v>
      </c>
      <c r="K63" s="35">
        <f t="shared" ref="K63" si="54">H63*2.87%</f>
        <v>1578.5</v>
      </c>
      <c r="L63" s="35">
        <f t="shared" ref="L63" si="55">H63*7.1%</f>
        <v>3905</v>
      </c>
      <c r="M63" s="35">
        <f t="shared" ref="M63" si="56">H63*1.15%</f>
        <v>632.5</v>
      </c>
      <c r="N63" s="35">
        <f t="shared" ref="N63" si="57">H63*3.04%</f>
        <v>1672</v>
      </c>
      <c r="O63" s="35">
        <f t="shared" ref="O63" si="58">H63*7.09%</f>
        <v>3899.5</v>
      </c>
      <c r="P63" s="35">
        <f t="shared" si="32"/>
        <v>11687.5</v>
      </c>
      <c r="Q63" s="35">
        <f>J63</f>
        <v>0</v>
      </c>
      <c r="R63" s="35">
        <f t="shared" si="34"/>
        <v>5810.18</v>
      </c>
      <c r="S63" s="35">
        <f t="shared" si="35"/>
        <v>8437</v>
      </c>
      <c r="T63" s="35">
        <f t="shared" si="36"/>
        <v>49189.82</v>
      </c>
    </row>
    <row r="64" spans="1:20" s="36" customFormat="1" ht="24.95" customHeight="1" x14ac:dyDescent="0.25">
      <c r="A64" s="32">
        <v>42</v>
      </c>
      <c r="B64" s="31" t="s">
        <v>383</v>
      </c>
      <c r="C64" s="39" t="s">
        <v>31</v>
      </c>
      <c r="D64" s="32" t="s">
        <v>22</v>
      </c>
      <c r="E64" s="33" t="s">
        <v>167</v>
      </c>
      <c r="F64" s="34">
        <v>44732</v>
      </c>
      <c r="G64" s="34">
        <v>44915</v>
      </c>
      <c r="H64" s="35">
        <v>43000</v>
      </c>
      <c r="I64" s="35">
        <v>866.06</v>
      </c>
      <c r="J64" s="35">
        <v>0</v>
      </c>
      <c r="K64" s="35">
        <v>1234.0999999999999</v>
      </c>
      <c r="L64" s="35">
        <v>3053</v>
      </c>
      <c r="M64" s="60">
        <f>H64*1.15%</f>
        <v>494.5</v>
      </c>
      <c r="N64" s="35">
        <v>1307.2</v>
      </c>
      <c r="O64" s="35">
        <f>H64*7.09%</f>
        <v>3048.7</v>
      </c>
      <c r="P64" s="35">
        <f t="shared" ref="P64:P65" si="59">K64+L64+M64+N64+O64</f>
        <v>9137.5</v>
      </c>
      <c r="Q64" s="35">
        <f t="shared" ref="Q64:Q65" si="60">J64</f>
        <v>0</v>
      </c>
      <c r="R64" s="35">
        <f t="shared" ref="R64:R65" si="61">I64+K64+N64+Q64</f>
        <v>3407.36</v>
      </c>
      <c r="S64" s="35">
        <f t="shared" ref="S64:S65" si="62">L64+M64+O64</f>
        <v>6596.2</v>
      </c>
      <c r="T64" s="35">
        <f t="shared" ref="T64:T65" si="63">H64-R64</f>
        <v>39592.639999999999</v>
      </c>
    </row>
    <row r="65" spans="1:20" s="36" customFormat="1" ht="24.95" customHeight="1" x14ac:dyDescent="0.25">
      <c r="A65" s="32">
        <v>43</v>
      </c>
      <c r="B65" s="31" t="s">
        <v>407</v>
      </c>
      <c r="C65" s="39" t="s">
        <v>31</v>
      </c>
      <c r="D65" s="32" t="s">
        <v>22</v>
      </c>
      <c r="E65" s="33" t="s">
        <v>166</v>
      </c>
      <c r="F65" s="34">
        <v>44774</v>
      </c>
      <c r="G65" s="34">
        <v>44958</v>
      </c>
      <c r="H65" s="35">
        <v>48000</v>
      </c>
      <c r="I65" s="35">
        <v>1571.73</v>
      </c>
      <c r="J65" s="35">
        <v>0</v>
      </c>
      <c r="K65" s="35">
        <v>1377.6</v>
      </c>
      <c r="L65" s="35">
        <v>3408</v>
      </c>
      <c r="M65" s="60">
        <f t="shared" ref="M65" si="64">H65*1.15%</f>
        <v>552</v>
      </c>
      <c r="N65" s="35">
        <v>1459.2</v>
      </c>
      <c r="O65" s="35">
        <f t="shared" ref="O65" si="65">H65*7.09%</f>
        <v>3403.2</v>
      </c>
      <c r="P65" s="35">
        <f t="shared" si="59"/>
        <v>10200</v>
      </c>
      <c r="Q65" s="35">
        <f t="shared" si="60"/>
        <v>0</v>
      </c>
      <c r="R65" s="35">
        <f t="shared" si="61"/>
        <v>4408.53</v>
      </c>
      <c r="S65" s="35">
        <f t="shared" si="62"/>
        <v>7363.2</v>
      </c>
      <c r="T65" s="35">
        <f t="shared" si="63"/>
        <v>43591.47</v>
      </c>
    </row>
    <row r="66" spans="1:20" s="36" customFormat="1" ht="24.95" customHeight="1" x14ac:dyDescent="0.25">
      <c r="A66" s="32">
        <v>44</v>
      </c>
      <c r="B66" s="31" t="s">
        <v>425</v>
      </c>
      <c r="C66" s="39" t="s">
        <v>193</v>
      </c>
      <c r="D66" s="32" t="s">
        <v>22</v>
      </c>
      <c r="E66" s="33" t="s">
        <v>166</v>
      </c>
      <c r="F66" s="34">
        <v>44774</v>
      </c>
      <c r="G66" s="34">
        <v>44958</v>
      </c>
      <c r="H66" s="35">
        <v>80000</v>
      </c>
      <c r="I66" s="35">
        <v>7400.87</v>
      </c>
      <c r="J66" s="35">
        <v>0</v>
      </c>
      <c r="K66" s="35">
        <f>H66*2.87%</f>
        <v>2296</v>
      </c>
      <c r="L66" s="35">
        <f>H66*7.1%</f>
        <v>5680</v>
      </c>
      <c r="M66" s="35">
        <v>748.08</v>
      </c>
      <c r="N66" s="35">
        <f>H66*3.04%</f>
        <v>2432</v>
      </c>
      <c r="O66" s="35">
        <f>H66*7.09%</f>
        <v>5672</v>
      </c>
      <c r="P66" s="35">
        <f>K66+L66+M66+N66+O66</f>
        <v>16828.080000000002</v>
      </c>
      <c r="Q66" s="35">
        <v>0</v>
      </c>
      <c r="R66" s="35">
        <f>I66+K66+N66+Q66</f>
        <v>12128.87</v>
      </c>
      <c r="S66" s="35">
        <f>L66+M66+O66</f>
        <v>12100.08</v>
      </c>
      <c r="T66" s="35">
        <f>H66-R66</f>
        <v>67871.13</v>
      </c>
    </row>
    <row r="67" spans="1:20" s="36" customFormat="1" ht="24.95" customHeight="1" x14ac:dyDescent="0.25">
      <c r="A67" s="32">
        <v>45</v>
      </c>
      <c r="B67" s="31" t="s">
        <v>354</v>
      </c>
      <c r="C67" s="39" t="s">
        <v>193</v>
      </c>
      <c r="D67" s="32" t="s">
        <v>22</v>
      </c>
      <c r="E67" s="33" t="s">
        <v>167</v>
      </c>
      <c r="F67" s="34">
        <v>44713</v>
      </c>
      <c r="G67" s="34">
        <v>44896</v>
      </c>
      <c r="H67" s="35">
        <v>55000</v>
      </c>
      <c r="I67" s="35">
        <v>2559.6799999999998</v>
      </c>
      <c r="J67" s="35">
        <v>0</v>
      </c>
      <c r="K67" s="35">
        <f t="shared" si="42"/>
        <v>1578.5</v>
      </c>
      <c r="L67" s="35">
        <f t="shared" si="43"/>
        <v>3905</v>
      </c>
      <c r="M67" s="60">
        <f t="shared" ref="M67" si="66">H67*1.15%</f>
        <v>632.5</v>
      </c>
      <c r="N67" s="35">
        <f t="shared" si="45"/>
        <v>1672</v>
      </c>
      <c r="O67" s="35">
        <f t="shared" si="46"/>
        <v>3899.5</v>
      </c>
      <c r="P67" s="35">
        <f t="shared" si="32"/>
        <v>11687.5</v>
      </c>
      <c r="Q67" s="35">
        <f>J67</f>
        <v>0</v>
      </c>
      <c r="R67" s="35">
        <f t="shared" si="34"/>
        <v>5810.18</v>
      </c>
      <c r="S67" s="35">
        <f t="shared" si="35"/>
        <v>8437</v>
      </c>
      <c r="T67" s="35">
        <f t="shared" si="36"/>
        <v>49189.82</v>
      </c>
    </row>
    <row r="68" spans="1:20" s="13" customFormat="1" ht="24.95" customHeight="1" x14ac:dyDescent="0.3">
      <c r="A68" s="26" t="s">
        <v>32</v>
      </c>
      <c r="B68" s="12"/>
      <c r="C68" s="12"/>
      <c r="D68" s="12"/>
      <c r="E68" s="12"/>
      <c r="F68" s="25"/>
      <c r="G68" s="25"/>
      <c r="H68" s="12"/>
      <c r="I68" s="12"/>
      <c r="J68" s="12"/>
      <c r="K68" s="12"/>
      <c r="L68" s="12"/>
      <c r="M68" s="47"/>
      <c r="N68" s="12"/>
      <c r="O68" s="12"/>
      <c r="P68" s="12"/>
      <c r="Q68" s="12"/>
      <c r="R68" s="12"/>
      <c r="S68" s="12"/>
      <c r="T68" s="12"/>
    </row>
    <row r="69" spans="1:20" s="13" customFormat="1" ht="24.95" customHeight="1" x14ac:dyDescent="0.25">
      <c r="A69" s="11">
        <v>46</v>
      </c>
      <c r="B69" s="31" t="s">
        <v>322</v>
      </c>
      <c r="C69" s="39" t="s">
        <v>29</v>
      </c>
      <c r="D69" s="32" t="s">
        <v>22</v>
      </c>
      <c r="E69" s="33" t="s">
        <v>166</v>
      </c>
      <c r="F69" s="34">
        <v>44682</v>
      </c>
      <c r="G69" s="34">
        <v>44866</v>
      </c>
      <c r="H69" s="35">
        <v>110000</v>
      </c>
      <c r="I69" s="35">
        <v>14457.62</v>
      </c>
      <c r="J69" s="35">
        <v>0</v>
      </c>
      <c r="K69" s="35">
        <f t="shared" ref="K69" si="67">H69*2.87%</f>
        <v>3157</v>
      </c>
      <c r="L69" s="35">
        <f t="shared" ref="L69" si="68">H69*7.1%</f>
        <v>7810</v>
      </c>
      <c r="M69" s="41">
        <v>748.08</v>
      </c>
      <c r="N69" s="35">
        <f t="shared" ref="N69" si="69">H69*3.04%</f>
        <v>3344</v>
      </c>
      <c r="O69" s="35">
        <f t="shared" ref="O69" si="70">H69*7.09%</f>
        <v>7799</v>
      </c>
      <c r="P69" s="35">
        <f t="shared" ref="P69:P74" si="71">K69+L69+M69+N69+O69</f>
        <v>22858.080000000002</v>
      </c>
      <c r="Q69" s="35">
        <f t="shared" ref="Q69:Q74" si="72">J69</f>
        <v>0</v>
      </c>
      <c r="R69" s="35">
        <f t="shared" ref="R69:R74" si="73">I69+K69+N69+Q69</f>
        <v>20958.62</v>
      </c>
      <c r="S69" s="35">
        <f t="shared" ref="S69:S74" si="74">L69+M69+O69</f>
        <v>16357.08</v>
      </c>
      <c r="T69" s="35">
        <f t="shared" ref="T69:T74" si="75">H69-R69</f>
        <v>89041.38</v>
      </c>
    </row>
    <row r="70" spans="1:20" s="36" customFormat="1" ht="24.95" customHeight="1" x14ac:dyDescent="0.25">
      <c r="A70" s="11">
        <v>47</v>
      </c>
      <c r="B70" s="31" t="s">
        <v>151</v>
      </c>
      <c r="C70" s="39" t="s">
        <v>30</v>
      </c>
      <c r="D70" s="32" t="s">
        <v>22</v>
      </c>
      <c r="E70" s="33" t="s">
        <v>167</v>
      </c>
      <c r="F70" s="34">
        <v>44470</v>
      </c>
      <c r="G70" s="34">
        <v>44835</v>
      </c>
      <c r="H70" s="35">
        <v>50000</v>
      </c>
      <c r="I70" s="35">
        <v>1854</v>
      </c>
      <c r="J70" s="35">
        <v>0</v>
      </c>
      <c r="K70" s="35">
        <v>1435</v>
      </c>
      <c r="L70" s="35">
        <v>3550</v>
      </c>
      <c r="M70" s="52">
        <f t="shared" ref="M70:M74" si="76">H70*1.15%</f>
        <v>575</v>
      </c>
      <c r="N70" s="35">
        <v>1520</v>
      </c>
      <c r="O70" s="16">
        <f>H70*7.09%</f>
        <v>3545</v>
      </c>
      <c r="P70" s="35">
        <f t="shared" si="71"/>
        <v>10625</v>
      </c>
      <c r="Q70" s="35">
        <f t="shared" si="72"/>
        <v>0</v>
      </c>
      <c r="R70" s="35">
        <f t="shared" si="73"/>
        <v>4809</v>
      </c>
      <c r="S70" s="35">
        <f t="shared" si="74"/>
        <v>7670</v>
      </c>
      <c r="T70" s="35">
        <f t="shared" si="75"/>
        <v>45191</v>
      </c>
    </row>
    <row r="71" spans="1:20" s="36" customFormat="1" ht="24.95" customHeight="1" x14ac:dyDescent="0.25">
      <c r="A71" s="11">
        <v>48</v>
      </c>
      <c r="B71" s="31" t="s">
        <v>271</v>
      </c>
      <c r="C71" s="39" t="s">
        <v>193</v>
      </c>
      <c r="D71" s="32" t="s">
        <v>22</v>
      </c>
      <c r="E71" s="32" t="s">
        <v>166</v>
      </c>
      <c r="F71" s="34">
        <v>44586</v>
      </c>
      <c r="G71" s="34">
        <v>44951</v>
      </c>
      <c r="H71" s="35">
        <v>55000</v>
      </c>
      <c r="I71" s="35">
        <v>2559.6799999999998</v>
      </c>
      <c r="J71" s="35">
        <v>0</v>
      </c>
      <c r="K71" s="35">
        <f>H71*2.87%</f>
        <v>1578.5</v>
      </c>
      <c r="L71" s="35">
        <f>H71*7.1%</f>
        <v>3905</v>
      </c>
      <c r="M71" s="52">
        <f t="shared" si="76"/>
        <v>632.5</v>
      </c>
      <c r="N71" s="35">
        <f>H71*3.04%</f>
        <v>1672</v>
      </c>
      <c r="O71" s="35">
        <f>H71*7.09%</f>
        <v>3899.5</v>
      </c>
      <c r="P71" s="35">
        <f t="shared" si="71"/>
        <v>11687.5</v>
      </c>
      <c r="Q71" s="35">
        <f t="shared" si="72"/>
        <v>0</v>
      </c>
      <c r="R71" s="35">
        <f t="shared" si="73"/>
        <v>5810.18</v>
      </c>
      <c r="S71" s="35">
        <f t="shared" si="74"/>
        <v>8437</v>
      </c>
      <c r="T71" s="35">
        <f t="shared" si="75"/>
        <v>49189.82</v>
      </c>
    </row>
    <row r="72" spans="1:20" s="57" customFormat="1" ht="24.95" customHeight="1" x14ac:dyDescent="0.25">
      <c r="A72" s="11">
        <v>49</v>
      </c>
      <c r="B72" s="31" t="s">
        <v>321</v>
      </c>
      <c r="C72" s="39" t="s">
        <v>193</v>
      </c>
      <c r="D72" s="32" t="s">
        <v>22</v>
      </c>
      <c r="E72" s="32" t="s">
        <v>166</v>
      </c>
      <c r="F72" s="34">
        <v>44682</v>
      </c>
      <c r="G72" s="34">
        <v>44866</v>
      </c>
      <c r="H72" s="35">
        <v>55000</v>
      </c>
      <c r="I72" s="35">
        <v>2559.6799999999998</v>
      </c>
      <c r="J72" s="35">
        <v>0</v>
      </c>
      <c r="K72" s="35">
        <f t="shared" ref="K72" si="77">H72*2.87%</f>
        <v>1578.5</v>
      </c>
      <c r="L72" s="35">
        <f t="shared" ref="L72" si="78">H72*7.1%</f>
        <v>3905</v>
      </c>
      <c r="M72" s="60">
        <f t="shared" si="76"/>
        <v>632.5</v>
      </c>
      <c r="N72" s="35">
        <f t="shared" ref="N72" si="79">H72*3.04%</f>
        <v>1672</v>
      </c>
      <c r="O72" s="35">
        <f t="shared" ref="O72" si="80">H72*7.09%</f>
        <v>3899.5</v>
      </c>
      <c r="P72" s="35">
        <f t="shared" si="71"/>
        <v>11687.5</v>
      </c>
      <c r="Q72" s="35">
        <f t="shared" si="72"/>
        <v>0</v>
      </c>
      <c r="R72" s="35">
        <f t="shared" si="73"/>
        <v>5810.18</v>
      </c>
      <c r="S72" s="35">
        <f t="shared" si="74"/>
        <v>8437</v>
      </c>
      <c r="T72" s="35">
        <f t="shared" si="75"/>
        <v>49189.82</v>
      </c>
    </row>
    <row r="73" spans="1:20" s="57" customFormat="1" ht="24.95" customHeight="1" x14ac:dyDescent="0.25">
      <c r="A73" s="11">
        <v>50</v>
      </c>
      <c r="B73" s="31" t="s">
        <v>333</v>
      </c>
      <c r="C73" s="39" t="s">
        <v>193</v>
      </c>
      <c r="D73" s="32" t="s">
        <v>22</v>
      </c>
      <c r="E73" s="32" t="s">
        <v>166</v>
      </c>
      <c r="F73" s="34">
        <v>44682</v>
      </c>
      <c r="G73" s="34">
        <v>44866</v>
      </c>
      <c r="H73" s="35">
        <v>55000</v>
      </c>
      <c r="I73" s="35">
        <v>2559.6799999999998</v>
      </c>
      <c r="J73" s="35">
        <v>0</v>
      </c>
      <c r="K73" s="35">
        <f t="shared" ref="K73" si="81">H73*2.87%</f>
        <v>1578.5</v>
      </c>
      <c r="L73" s="35">
        <f t="shared" ref="L73" si="82">H73*7.1%</f>
        <v>3905</v>
      </c>
      <c r="M73" s="60">
        <f t="shared" si="76"/>
        <v>632.5</v>
      </c>
      <c r="N73" s="35">
        <f t="shared" ref="N73" si="83">H73*3.04%</f>
        <v>1672</v>
      </c>
      <c r="O73" s="35">
        <f t="shared" ref="O73" si="84">H73*7.09%</f>
        <v>3899.5</v>
      </c>
      <c r="P73" s="35">
        <f t="shared" si="71"/>
        <v>11687.5</v>
      </c>
      <c r="Q73" s="35">
        <f t="shared" si="72"/>
        <v>0</v>
      </c>
      <c r="R73" s="35">
        <f t="shared" si="73"/>
        <v>5810.18</v>
      </c>
      <c r="S73" s="35">
        <f t="shared" si="74"/>
        <v>8437</v>
      </c>
      <c r="T73" s="35">
        <f t="shared" si="75"/>
        <v>49189.82</v>
      </c>
    </row>
    <row r="74" spans="1:20" s="36" customFormat="1" ht="24.95" customHeight="1" x14ac:dyDescent="0.25">
      <c r="A74" s="11">
        <v>51</v>
      </c>
      <c r="B74" s="31" t="s">
        <v>259</v>
      </c>
      <c r="C74" s="39" t="s">
        <v>193</v>
      </c>
      <c r="D74" s="32" t="s">
        <v>22</v>
      </c>
      <c r="E74" s="32" t="s">
        <v>167</v>
      </c>
      <c r="F74" s="34">
        <v>44586</v>
      </c>
      <c r="G74" s="34">
        <v>44951</v>
      </c>
      <c r="H74" s="35">
        <v>55000</v>
      </c>
      <c r="I74" s="35">
        <v>2559.6799999999998</v>
      </c>
      <c r="J74" s="35">
        <v>0</v>
      </c>
      <c r="K74" s="35">
        <f>H74*2.87%</f>
        <v>1578.5</v>
      </c>
      <c r="L74" s="35">
        <f>H74*7.1%</f>
        <v>3905</v>
      </c>
      <c r="M74" s="52">
        <f t="shared" si="76"/>
        <v>632.5</v>
      </c>
      <c r="N74" s="35">
        <f>H74*3.04%</f>
        <v>1672</v>
      </c>
      <c r="O74" s="35">
        <f>H74*7.09%</f>
        <v>3899.5</v>
      </c>
      <c r="P74" s="35">
        <f t="shared" si="71"/>
        <v>11687.5</v>
      </c>
      <c r="Q74" s="35">
        <f t="shared" si="72"/>
        <v>0</v>
      </c>
      <c r="R74" s="35">
        <f t="shared" si="73"/>
        <v>5810.18</v>
      </c>
      <c r="S74" s="35">
        <f t="shared" si="74"/>
        <v>8437</v>
      </c>
      <c r="T74" s="35">
        <f t="shared" si="75"/>
        <v>49189.82</v>
      </c>
    </row>
    <row r="75" spans="1:20" s="13" customFormat="1" ht="24.95" customHeight="1" x14ac:dyDescent="0.3">
      <c r="A75" s="62" t="s">
        <v>431</v>
      </c>
      <c r="B75" s="12"/>
      <c r="C75" s="12"/>
      <c r="D75" s="12"/>
      <c r="E75" s="12"/>
      <c r="F75" s="25"/>
      <c r="G75" s="25"/>
      <c r="H75" s="12"/>
      <c r="I75" s="12"/>
      <c r="J75" s="12"/>
      <c r="K75" s="12"/>
      <c r="L75" s="12"/>
      <c r="M75" s="47"/>
      <c r="N75" s="12"/>
      <c r="O75" s="12"/>
      <c r="P75" s="12"/>
      <c r="Q75" s="12"/>
      <c r="R75" s="12"/>
      <c r="S75" s="12"/>
      <c r="T75" s="12"/>
    </row>
    <row r="76" spans="1:20" s="36" customFormat="1" ht="24.95" customHeight="1" x14ac:dyDescent="0.25">
      <c r="A76" s="11">
        <v>52</v>
      </c>
      <c r="B76" s="31" t="s">
        <v>141</v>
      </c>
      <c r="C76" s="39" t="s">
        <v>30</v>
      </c>
      <c r="D76" s="32" t="s">
        <v>22</v>
      </c>
      <c r="E76" s="33" t="s">
        <v>167</v>
      </c>
      <c r="F76" s="15">
        <v>44805</v>
      </c>
      <c r="G76" s="15">
        <v>44986</v>
      </c>
      <c r="H76" s="35">
        <v>50000</v>
      </c>
      <c r="I76" s="35">
        <v>1854</v>
      </c>
      <c r="J76" s="35">
        <v>0</v>
      </c>
      <c r="K76" s="35">
        <v>1435</v>
      </c>
      <c r="L76" s="35">
        <v>3550</v>
      </c>
      <c r="M76" s="52">
        <f t="shared" ref="M76:M83" si="85">H76*1.15%</f>
        <v>575</v>
      </c>
      <c r="N76" s="35">
        <v>1520</v>
      </c>
      <c r="O76" s="16">
        <f t="shared" ref="O76:O81" si="86">H76*7.09%</f>
        <v>3545</v>
      </c>
      <c r="P76" s="35">
        <f t="shared" ref="P76:P83" si="87">K76+L76+M76+N76+O76</f>
        <v>10625</v>
      </c>
      <c r="Q76" s="35">
        <f t="shared" ref="Q76:Q82" si="88">J76</f>
        <v>0</v>
      </c>
      <c r="R76" s="35">
        <f t="shared" ref="R76:R83" si="89">I76+K76+N76+Q76</f>
        <v>4809</v>
      </c>
      <c r="S76" s="35">
        <f t="shared" ref="S76:S83" si="90">L76+M76+O76</f>
        <v>7670</v>
      </c>
      <c r="T76" s="35">
        <f t="shared" ref="T76:T83" si="91">H76-R76</f>
        <v>45191</v>
      </c>
    </row>
    <row r="77" spans="1:20" s="36" customFormat="1" ht="24.95" customHeight="1" x14ac:dyDescent="0.25">
      <c r="A77" s="11">
        <v>53</v>
      </c>
      <c r="B77" s="31" t="s">
        <v>200</v>
      </c>
      <c r="C77" s="39" t="s">
        <v>193</v>
      </c>
      <c r="D77" s="32" t="s">
        <v>22</v>
      </c>
      <c r="E77" s="32" t="s">
        <v>166</v>
      </c>
      <c r="F77" s="34">
        <v>44774</v>
      </c>
      <c r="G77" s="34">
        <v>44958</v>
      </c>
      <c r="H77" s="35">
        <v>50000</v>
      </c>
      <c r="I77" s="35">
        <v>1854</v>
      </c>
      <c r="J77" s="35">
        <v>0</v>
      </c>
      <c r="K77" s="35">
        <v>1435</v>
      </c>
      <c r="L77" s="35">
        <v>3550</v>
      </c>
      <c r="M77" s="52">
        <f t="shared" si="85"/>
        <v>575</v>
      </c>
      <c r="N77" s="35">
        <v>1520</v>
      </c>
      <c r="O77" s="16">
        <f t="shared" si="86"/>
        <v>3545</v>
      </c>
      <c r="P77" s="35">
        <f t="shared" si="87"/>
        <v>10625</v>
      </c>
      <c r="Q77" s="35">
        <f t="shared" si="88"/>
        <v>0</v>
      </c>
      <c r="R77" s="35">
        <f t="shared" si="89"/>
        <v>4809</v>
      </c>
      <c r="S77" s="35">
        <f t="shared" si="90"/>
        <v>7670</v>
      </c>
      <c r="T77" s="35">
        <f t="shared" si="91"/>
        <v>45191</v>
      </c>
    </row>
    <row r="78" spans="1:20" s="36" customFormat="1" ht="24.95" customHeight="1" x14ac:dyDescent="0.25">
      <c r="A78" s="11">
        <v>54</v>
      </c>
      <c r="B78" s="31" t="s">
        <v>241</v>
      </c>
      <c r="C78" s="39" t="s">
        <v>193</v>
      </c>
      <c r="D78" s="32" t="s">
        <v>22</v>
      </c>
      <c r="E78" s="32" t="s">
        <v>167</v>
      </c>
      <c r="F78" s="34">
        <v>44470</v>
      </c>
      <c r="G78" s="34">
        <v>44835</v>
      </c>
      <c r="H78" s="35">
        <v>50000</v>
      </c>
      <c r="I78" s="35">
        <v>1854</v>
      </c>
      <c r="J78" s="35">
        <v>0</v>
      </c>
      <c r="K78" s="35">
        <v>1435</v>
      </c>
      <c r="L78" s="35">
        <v>3550</v>
      </c>
      <c r="M78" s="52">
        <f t="shared" si="85"/>
        <v>575</v>
      </c>
      <c r="N78" s="35">
        <v>1520</v>
      </c>
      <c r="O78" s="16">
        <f t="shared" si="86"/>
        <v>3545</v>
      </c>
      <c r="P78" s="35">
        <f t="shared" si="87"/>
        <v>10625</v>
      </c>
      <c r="Q78" s="35">
        <f t="shared" si="88"/>
        <v>0</v>
      </c>
      <c r="R78" s="35">
        <f t="shared" si="89"/>
        <v>4809</v>
      </c>
      <c r="S78" s="35">
        <f t="shared" si="90"/>
        <v>7670</v>
      </c>
      <c r="T78" s="35">
        <f t="shared" si="91"/>
        <v>45191</v>
      </c>
    </row>
    <row r="79" spans="1:20" s="36" customFormat="1" ht="24.95" customHeight="1" x14ac:dyDescent="0.25">
      <c r="A79" s="11">
        <v>55</v>
      </c>
      <c r="B79" s="31" t="s">
        <v>243</v>
      </c>
      <c r="C79" s="39" t="s">
        <v>31</v>
      </c>
      <c r="D79" s="32" t="s">
        <v>22</v>
      </c>
      <c r="E79" s="32" t="s">
        <v>167</v>
      </c>
      <c r="F79" s="34">
        <v>44586</v>
      </c>
      <c r="G79" s="34">
        <v>44951</v>
      </c>
      <c r="H79" s="35">
        <v>45000</v>
      </c>
      <c r="I79" s="35">
        <v>1148.33</v>
      </c>
      <c r="J79" s="35">
        <v>0</v>
      </c>
      <c r="K79" s="35">
        <f>H79*2.87%</f>
        <v>1291.5</v>
      </c>
      <c r="L79" s="35">
        <f>H79*7.1%</f>
        <v>3195</v>
      </c>
      <c r="M79" s="52">
        <f t="shared" si="85"/>
        <v>517.5</v>
      </c>
      <c r="N79" s="35">
        <f>H79*3.04%</f>
        <v>1368</v>
      </c>
      <c r="O79" s="35">
        <f t="shared" si="86"/>
        <v>3190.5</v>
      </c>
      <c r="P79" s="35">
        <f t="shared" si="87"/>
        <v>9562.5</v>
      </c>
      <c r="Q79" s="35">
        <f t="shared" si="88"/>
        <v>0</v>
      </c>
      <c r="R79" s="35">
        <f t="shared" si="89"/>
        <v>3807.83</v>
      </c>
      <c r="S79" s="35">
        <f t="shared" si="90"/>
        <v>6903</v>
      </c>
      <c r="T79" s="35">
        <f t="shared" si="91"/>
        <v>41192.17</v>
      </c>
    </row>
    <row r="80" spans="1:20" s="36" customFormat="1" ht="24.95" customHeight="1" x14ac:dyDescent="0.25">
      <c r="A80" s="11">
        <v>56</v>
      </c>
      <c r="B80" s="31" t="s">
        <v>247</v>
      </c>
      <c r="C80" s="39" t="s">
        <v>193</v>
      </c>
      <c r="D80" s="32" t="s">
        <v>22</v>
      </c>
      <c r="E80" s="32" t="s">
        <v>167</v>
      </c>
      <c r="F80" s="34">
        <v>44586</v>
      </c>
      <c r="G80" s="34">
        <v>44951</v>
      </c>
      <c r="H80" s="35">
        <v>55000</v>
      </c>
      <c r="I80" s="35">
        <v>2559.6799999999998</v>
      </c>
      <c r="J80" s="35">
        <v>0</v>
      </c>
      <c r="K80" s="35">
        <f>H80*2.87%</f>
        <v>1578.5</v>
      </c>
      <c r="L80" s="35">
        <f>H80*7.1%</f>
        <v>3905</v>
      </c>
      <c r="M80" s="52">
        <f t="shared" si="85"/>
        <v>632.5</v>
      </c>
      <c r="N80" s="35">
        <f>H80*3.04%</f>
        <v>1672</v>
      </c>
      <c r="O80" s="35">
        <f t="shared" si="86"/>
        <v>3899.5</v>
      </c>
      <c r="P80" s="35">
        <f t="shared" si="87"/>
        <v>11687.5</v>
      </c>
      <c r="Q80" s="35">
        <f t="shared" si="88"/>
        <v>0</v>
      </c>
      <c r="R80" s="35">
        <f t="shared" si="89"/>
        <v>5810.18</v>
      </c>
      <c r="S80" s="35">
        <f t="shared" si="90"/>
        <v>8437</v>
      </c>
      <c r="T80" s="35">
        <f t="shared" si="91"/>
        <v>49189.82</v>
      </c>
    </row>
    <row r="81" spans="1:20" s="36" customFormat="1" ht="24.95" customHeight="1" x14ac:dyDescent="0.25">
      <c r="A81" s="11">
        <v>57</v>
      </c>
      <c r="B81" s="31" t="s">
        <v>262</v>
      </c>
      <c r="C81" s="39" t="s">
        <v>193</v>
      </c>
      <c r="D81" s="32" t="s">
        <v>22</v>
      </c>
      <c r="E81" s="32" t="s">
        <v>167</v>
      </c>
      <c r="F81" s="34">
        <v>44586</v>
      </c>
      <c r="G81" s="34">
        <v>44951</v>
      </c>
      <c r="H81" s="35">
        <v>60000</v>
      </c>
      <c r="I81" s="35">
        <v>3486.68</v>
      </c>
      <c r="J81" s="35">
        <v>0</v>
      </c>
      <c r="K81" s="35">
        <f>H81*2.87%</f>
        <v>1722</v>
      </c>
      <c r="L81" s="35">
        <f>H81*7.1%</f>
        <v>4260</v>
      </c>
      <c r="M81" s="52">
        <f t="shared" si="85"/>
        <v>690</v>
      </c>
      <c r="N81" s="35">
        <f>H81*3.04%</f>
        <v>1824</v>
      </c>
      <c r="O81" s="35">
        <f t="shared" si="86"/>
        <v>4254</v>
      </c>
      <c r="P81" s="35">
        <f t="shared" si="87"/>
        <v>12750</v>
      </c>
      <c r="Q81" s="35">
        <f t="shared" si="88"/>
        <v>0</v>
      </c>
      <c r="R81" s="35">
        <f t="shared" si="89"/>
        <v>7032.68</v>
      </c>
      <c r="S81" s="35">
        <f t="shared" si="90"/>
        <v>9204</v>
      </c>
      <c r="T81" s="35">
        <f t="shared" si="91"/>
        <v>52967.32</v>
      </c>
    </row>
    <row r="82" spans="1:20" s="36" customFormat="1" ht="24.95" customHeight="1" x14ac:dyDescent="0.25">
      <c r="A82" s="11">
        <v>58</v>
      </c>
      <c r="B82" s="31" t="s">
        <v>296</v>
      </c>
      <c r="C82" s="39" t="s">
        <v>193</v>
      </c>
      <c r="D82" s="32" t="s">
        <v>22</v>
      </c>
      <c r="E82" s="32" t="s">
        <v>166</v>
      </c>
      <c r="F82" s="34">
        <v>44805</v>
      </c>
      <c r="G82" s="34">
        <v>44986</v>
      </c>
      <c r="H82" s="35">
        <v>55000</v>
      </c>
      <c r="I82" s="35">
        <v>2559.6799999999998</v>
      </c>
      <c r="J82" s="35">
        <v>0</v>
      </c>
      <c r="K82" s="35">
        <f t="shared" ref="K82" si="92">H82*2.87%</f>
        <v>1578.5</v>
      </c>
      <c r="L82" s="35">
        <f t="shared" ref="L82" si="93">H82*7.1%</f>
        <v>3905</v>
      </c>
      <c r="M82" s="52">
        <f t="shared" si="85"/>
        <v>632.5</v>
      </c>
      <c r="N82" s="35">
        <f t="shared" ref="N82" si="94">H82*3.04%</f>
        <v>1672</v>
      </c>
      <c r="O82" s="35">
        <f t="shared" ref="O82" si="95">H82*7.09%</f>
        <v>3899.5</v>
      </c>
      <c r="P82" s="35">
        <f t="shared" si="87"/>
        <v>11687.5</v>
      </c>
      <c r="Q82" s="35">
        <f t="shared" si="88"/>
        <v>0</v>
      </c>
      <c r="R82" s="35">
        <f t="shared" si="89"/>
        <v>5810.18</v>
      </c>
      <c r="S82" s="35">
        <f t="shared" si="90"/>
        <v>8437</v>
      </c>
      <c r="T82" s="35">
        <f t="shared" si="91"/>
        <v>49189.82</v>
      </c>
    </row>
    <row r="83" spans="1:20" s="57" customFormat="1" ht="24.95" customHeight="1" x14ac:dyDescent="0.25">
      <c r="A83" s="11">
        <v>59</v>
      </c>
      <c r="B83" s="31" t="s">
        <v>185</v>
      </c>
      <c r="C83" s="39" t="s">
        <v>193</v>
      </c>
      <c r="D83" s="32" t="s">
        <v>22</v>
      </c>
      <c r="E83" s="33" t="s">
        <v>167</v>
      </c>
      <c r="F83" s="34">
        <v>44562</v>
      </c>
      <c r="G83" s="34">
        <v>44927</v>
      </c>
      <c r="H83" s="35">
        <v>60000</v>
      </c>
      <c r="I83" s="35">
        <v>3486.68</v>
      </c>
      <c r="J83" s="35">
        <v>0</v>
      </c>
      <c r="K83" s="35">
        <v>1722</v>
      </c>
      <c r="L83" s="35">
        <v>4260</v>
      </c>
      <c r="M83" s="52">
        <f t="shared" si="85"/>
        <v>690</v>
      </c>
      <c r="N83" s="35">
        <v>1824</v>
      </c>
      <c r="O83" s="35">
        <f>H83*7.09%</f>
        <v>4254</v>
      </c>
      <c r="P83" s="35">
        <f t="shared" si="87"/>
        <v>12750</v>
      </c>
      <c r="Q83" s="35">
        <v>0</v>
      </c>
      <c r="R83" s="35">
        <f t="shared" si="89"/>
        <v>7032.68</v>
      </c>
      <c r="S83" s="35">
        <f t="shared" si="90"/>
        <v>9204</v>
      </c>
      <c r="T83" s="35">
        <f t="shared" si="91"/>
        <v>52967.32</v>
      </c>
    </row>
    <row r="84" spans="1:20" s="13" customFormat="1" ht="24.95" customHeight="1" x14ac:dyDescent="0.3">
      <c r="A84" s="62" t="s">
        <v>414</v>
      </c>
      <c r="B84" s="12"/>
      <c r="C84" s="12"/>
      <c r="D84" s="12"/>
      <c r="E84" s="12"/>
      <c r="F84" s="25"/>
      <c r="G84" s="25"/>
      <c r="H84" s="12"/>
      <c r="I84" s="12"/>
      <c r="J84" s="12"/>
      <c r="K84" s="12"/>
      <c r="L84" s="12"/>
      <c r="M84" s="47"/>
      <c r="N84" s="12"/>
      <c r="O84" s="12"/>
      <c r="P84" s="12"/>
      <c r="Q84" s="12"/>
      <c r="R84" s="12"/>
      <c r="S84" s="12"/>
      <c r="T84" s="12"/>
    </row>
    <row r="85" spans="1:20" s="36" customFormat="1" ht="24.95" customHeight="1" x14ac:dyDescent="0.25">
      <c r="A85" s="32">
        <v>60</v>
      </c>
      <c r="B85" s="31" t="s">
        <v>248</v>
      </c>
      <c r="C85" s="48" t="s">
        <v>134</v>
      </c>
      <c r="D85" s="32" t="s">
        <v>22</v>
      </c>
      <c r="E85" s="32" t="s">
        <v>167</v>
      </c>
      <c r="F85" s="34">
        <v>44564</v>
      </c>
      <c r="G85" s="34">
        <v>44929</v>
      </c>
      <c r="H85" s="41">
        <v>170000</v>
      </c>
      <c r="I85" s="41">
        <v>28627.17</v>
      </c>
      <c r="J85" s="41">
        <v>0</v>
      </c>
      <c r="K85" s="41">
        <v>4879</v>
      </c>
      <c r="L85" s="41">
        <v>12070</v>
      </c>
      <c r="M85" s="41">
        <v>748.08</v>
      </c>
      <c r="N85" s="41">
        <v>4943.8</v>
      </c>
      <c r="O85" s="41">
        <v>11530.11</v>
      </c>
      <c r="P85" s="35">
        <f>K85+L85+M85+N85+O85</f>
        <v>34170.99</v>
      </c>
      <c r="Q85" s="35">
        <v>5146</v>
      </c>
      <c r="R85" s="35">
        <f>I85+K85+N85+Q85</f>
        <v>43595.97</v>
      </c>
      <c r="S85" s="35">
        <f>L85+M85+O85</f>
        <v>24348.19</v>
      </c>
      <c r="T85" s="35">
        <f>H85-R85</f>
        <v>126404.03</v>
      </c>
    </row>
    <row r="86" spans="1:20" s="18" customFormat="1" ht="24.95" customHeight="1" x14ac:dyDescent="0.25">
      <c r="A86" s="11">
        <v>61</v>
      </c>
      <c r="B86" s="31" t="s">
        <v>35</v>
      </c>
      <c r="C86" s="39" t="s">
        <v>34</v>
      </c>
      <c r="D86" s="32" t="s">
        <v>22</v>
      </c>
      <c r="E86" s="33" t="s">
        <v>167</v>
      </c>
      <c r="F86" s="34">
        <v>44811</v>
      </c>
      <c r="G86" s="34">
        <v>44992</v>
      </c>
      <c r="H86" s="35">
        <v>90000</v>
      </c>
      <c r="I86" s="35">
        <v>9753.1200000000008</v>
      </c>
      <c r="J86" s="35">
        <v>0</v>
      </c>
      <c r="K86" s="35">
        <f>H86*2.87%</f>
        <v>2583</v>
      </c>
      <c r="L86" s="35">
        <f>H86*7.1%</f>
        <v>6390</v>
      </c>
      <c r="M86" s="17">
        <v>748.08</v>
      </c>
      <c r="N86" s="35">
        <f>H86*3.04%</f>
        <v>2736</v>
      </c>
      <c r="O86" s="35">
        <f>H86*7.09%</f>
        <v>6381</v>
      </c>
      <c r="P86" s="35">
        <f>K86+L86+M86+N86+O86</f>
        <v>18838.080000000002</v>
      </c>
      <c r="Q86" s="35">
        <f>J86</f>
        <v>0</v>
      </c>
      <c r="R86" s="35">
        <f>I86+K86+N86+Q86</f>
        <v>15072.12</v>
      </c>
      <c r="S86" s="35">
        <f>L86+M86+O86</f>
        <v>13519.08</v>
      </c>
      <c r="T86" s="35">
        <f>H86-R86</f>
        <v>74927.88</v>
      </c>
    </row>
    <row r="87" spans="1:20" s="36" customFormat="1" ht="24.95" customHeight="1" x14ac:dyDescent="0.25">
      <c r="A87" s="11">
        <v>62</v>
      </c>
      <c r="B87" s="31" t="s">
        <v>345</v>
      </c>
      <c r="C87" s="39" t="s">
        <v>34</v>
      </c>
      <c r="D87" s="32" t="s">
        <v>22</v>
      </c>
      <c r="E87" s="32" t="s">
        <v>166</v>
      </c>
      <c r="F87" s="34">
        <v>44692</v>
      </c>
      <c r="G87" s="34">
        <v>44876</v>
      </c>
      <c r="H87" s="35">
        <v>55000</v>
      </c>
      <c r="I87" s="35">
        <v>2559.6799999999998</v>
      </c>
      <c r="J87" s="35">
        <v>0</v>
      </c>
      <c r="K87" s="35">
        <f>H87*2.87%</f>
        <v>1578.5</v>
      </c>
      <c r="L87" s="35">
        <f>H87*7.1%</f>
        <v>3905</v>
      </c>
      <c r="M87" s="60">
        <f t="shared" ref="M87" si="96">H87*1.15%</f>
        <v>632.5</v>
      </c>
      <c r="N87" s="35">
        <f>H87*3.04%</f>
        <v>1672</v>
      </c>
      <c r="O87" s="35">
        <f>H87*7.09%</f>
        <v>3899.5</v>
      </c>
      <c r="P87" s="35">
        <f>K87+L87+M87+N87+O87</f>
        <v>11687.5</v>
      </c>
      <c r="Q87" s="35">
        <f>J87</f>
        <v>0</v>
      </c>
      <c r="R87" s="35">
        <f>I87+K87+N87+Q87</f>
        <v>5810.18</v>
      </c>
      <c r="S87" s="35">
        <f>L87+M87+O87</f>
        <v>8437</v>
      </c>
      <c r="T87" s="35">
        <f>H87-R87</f>
        <v>49189.82</v>
      </c>
    </row>
    <row r="88" spans="1:20" s="18" customFormat="1" ht="24.95" customHeight="1" x14ac:dyDescent="0.25">
      <c r="A88" s="32">
        <v>63</v>
      </c>
      <c r="B88" s="14" t="s">
        <v>195</v>
      </c>
      <c r="C88" s="10" t="s">
        <v>34</v>
      </c>
      <c r="D88" s="11" t="s">
        <v>22</v>
      </c>
      <c r="E88" s="20" t="s">
        <v>167</v>
      </c>
      <c r="F88" s="34">
        <v>44774</v>
      </c>
      <c r="G88" s="34">
        <v>44958</v>
      </c>
      <c r="H88" s="16">
        <v>65000</v>
      </c>
      <c r="I88" s="35">
        <v>4157.55</v>
      </c>
      <c r="J88" s="35">
        <v>0</v>
      </c>
      <c r="K88" s="35">
        <f t="shared" ref="K88" si="97">H88*2.87%</f>
        <v>1865.5</v>
      </c>
      <c r="L88" s="35">
        <f t="shared" ref="L88" si="98">H88*7.1%</f>
        <v>4615</v>
      </c>
      <c r="M88" s="35">
        <f>H88*1.15%</f>
        <v>747.5</v>
      </c>
      <c r="N88" s="35">
        <f t="shared" ref="N88" si="99">H88*3.04%</f>
        <v>1976</v>
      </c>
      <c r="O88" s="35">
        <f t="shared" ref="O88" si="100">H88*7.09%</f>
        <v>4608.5</v>
      </c>
      <c r="P88" s="35">
        <f t="shared" ref="P88" si="101">K88+L88+M88+N88+O88</f>
        <v>13812.5</v>
      </c>
      <c r="Q88" s="35">
        <v>11396.12</v>
      </c>
      <c r="R88" s="35">
        <f t="shared" ref="R88" si="102">I88+K88+N88+Q88</f>
        <v>19395.169999999998</v>
      </c>
      <c r="S88" s="35">
        <f t="shared" ref="S88" si="103">L88+M88+O88</f>
        <v>9971</v>
      </c>
      <c r="T88" s="35">
        <f t="shared" ref="T88" si="104">H88-R88</f>
        <v>45604.83</v>
      </c>
    </row>
    <row r="89" spans="1:20" s="18" customFormat="1" ht="24.95" customHeight="1" x14ac:dyDescent="0.25">
      <c r="A89" s="62" t="s">
        <v>415</v>
      </c>
      <c r="B89" s="42"/>
      <c r="C89" s="43"/>
      <c r="D89" s="44"/>
      <c r="E89" s="45"/>
      <c r="F89" s="46"/>
      <c r="G89" s="46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</row>
    <row r="90" spans="1:20" s="36" customFormat="1" ht="24.95" customHeight="1" x14ac:dyDescent="0.25">
      <c r="A90" s="30">
        <v>64</v>
      </c>
      <c r="B90" s="31" t="s">
        <v>273</v>
      </c>
      <c r="C90" s="39" t="s">
        <v>34</v>
      </c>
      <c r="D90" s="32" t="s">
        <v>22</v>
      </c>
      <c r="E90" s="33" t="s">
        <v>166</v>
      </c>
      <c r="F90" s="34">
        <v>44805</v>
      </c>
      <c r="G90" s="34">
        <v>44986</v>
      </c>
      <c r="H90" s="35">
        <v>60000</v>
      </c>
      <c r="I90" s="35">
        <v>3486.68</v>
      </c>
      <c r="J90" s="35">
        <v>0</v>
      </c>
      <c r="K90" s="35">
        <f>H90*2.87%</f>
        <v>1722</v>
      </c>
      <c r="L90" s="35">
        <f>H90*7.1%</f>
        <v>4260</v>
      </c>
      <c r="M90" s="52">
        <f>H90*1.15%</f>
        <v>690</v>
      </c>
      <c r="N90" s="35">
        <f>H90*3.04%</f>
        <v>1824</v>
      </c>
      <c r="O90" s="35">
        <f>H90*7.09%</f>
        <v>4254</v>
      </c>
      <c r="P90" s="35">
        <f>K90+L90+M90+N90+O90</f>
        <v>12750</v>
      </c>
      <c r="Q90" s="35">
        <f>J90</f>
        <v>0</v>
      </c>
      <c r="R90" s="35">
        <f>I90+K90+N90+Q90</f>
        <v>7032.68</v>
      </c>
      <c r="S90" s="35">
        <f>L90+M90+O90</f>
        <v>9204</v>
      </c>
      <c r="T90" s="35">
        <f>H90-R90</f>
        <v>52967.32</v>
      </c>
    </row>
    <row r="91" spans="1:20" s="13" customFormat="1" ht="24.95" customHeight="1" x14ac:dyDescent="0.3">
      <c r="A91" s="62" t="s">
        <v>416</v>
      </c>
      <c r="B91" s="12"/>
      <c r="C91" s="12"/>
      <c r="D91" s="12"/>
      <c r="E91" s="12"/>
      <c r="F91" s="25"/>
      <c r="G91" s="25"/>
      <c r="H91" s="12"/>
      <c r="I91" s="12"/>
      <c r="J91" s="12"/>
      <c r="K91" s="12"/>
      <c r="L91" s="12"/>
      <c r="M91" s="47"/>
      <c r="N91" s="12"/>
      <c r="O91" s="12"/>
      <c r="P91" s="12"/>
      <c r="Q91" s="12"/>
      <c r="R91" s="12"/>
      <c r="S91" s="12"/>
      <c r="T91" s="12"/>
    </row>
    <row r="92" spans="1:20" s="18" customFormat="1" ht="24.95" customHeight="1" x14ac:dyDescent="0.25">
      <c r="A92" s="11">
        <v>65</v>
      </c>
      <c r="B92" s="14" t="s">
        <v>33</v>
      </c>
      <c r="C92" s="10" t="s">
        <v>34</v>
      </c>
      <c r="D92" s="11" t="s">
        <v>22</v>
      </c>
      <c r="E92" s="20" t="s">
        <v>167</v>
      </c>
      <c r="F92" s="15">
        <v>44501</v>
      </c>
      <c r="G92" s="15">
        <v>44866</v>
      </c>
      <c r="H92" s="35">
        <v>75000</v>
      </c>
      <c r="I92" s="35">
        <v>6309.38</v>
      </c>
      <c r="J92" s="35">
        <v>0</v>
      </c>
      <c r="K92" s="35">
        <v>2152.5</v>
      </c>
      <c r="L92" s="35">
        <v>5325</v>
      </c>
      <c r="M92" s="17">
        <v>748.08</v>
      </c>
      <c r="N92" s="35">
        <v>2280</v>
      </c>
      <c r="O92" s="35">
        <v>5317.5</v>
      </c>
      <c r="P92" s="35">
        <f t="shared" ref="P92" si="105">K92+L92+M92+N92+O92</f>
        <v>15823.08</v>
      </c>
      <c r="Q92" s="35">
        <f t="shared" ref="Q92" si="106">J92</f>
        <v>0</v>
      </c>
      <c r="R92" s="35">
        <f t="shared" ref="R92" si="107">I92+K92+N92+Q92</f>
        <v>10741.88</v>
      </c>
      <c r="S92" s="35">
        <f t="shared" ref="S92" si="108">L92+M92+O92</f>
        <v>11390.58</v>
      </c>
      <c r="T92" s="35">
        <f t="shared" ref="T92" si="109">H92-R92</f>
        <v>64258.12</v>
      </c>
    </row>
    <row r="93" spans="1:20" s="13" customFormat="1" ht="24.95" customHeight="1" x14ac:dyDescent="0.3">
      <c r="A93" s="26" t="s">
        <v>215</v>
      </c>
      <c r="B93" s="12"/>
      <c r="C93" s="12"/>
      <c r="D93" s="12"/>
      <c r="E93" s="12"/>
      <c r="F93" s="25"/>
      <c r="G93" s="25"/>
      <c r="H93" s="12"/>
      <c r="I93" s="12"/>
      <c r="J93" s="12"/>
      <c r="K93" s="12"/>
      <c r="L93" s="12"/>
      <c r="M93" s="47"/>
      <c r="N93" s="12"/>
      <c r="O93" s="12"/>
      <c r="P93" s="12"/>
      <c r="Q93" s="12"/>
      <c r="R93" s="12"/>
      <c r="S93" s="12"/>
      <c r="T93" s="12"/>
    </row>
    <row r="94" spans="1:20" s="18" customFormat="1" ht="24.95" customHeight="1" x14ac:dyDescent="0.25">
      <c r="A94" s="11">
        <v>66</v>
      </c>
      <c r="B94" s="14" t="s">
        <v>187</v>
      </c>
      <c r="C94" s="10" t="s">
        <v>34</v>
      </c>
      <c r="D94" s="11" t="s">
        <v>22</v>
      </c>
      <c r="E94" s="20" t="s">
        <v>167</v>
      </c>
      <c r="F94" s="15">
        <v>44562</v>
      </c>
      <c r="G94" s="15">
        <v>44927</v>
      </c>
      <c r="H94" s="35">
        <v>70000</v>
      </c>
      <c r="I94" s="35">
        <v>5368.48</v>
      </c>
      <c r="J94" s="35">
        <v>0</v>
      </c>
      <c r="K94" s="35">
        <f t="shared" ref="K94" si="110">H94*2.87%</f>
        <v>2009</v>
      </c>
      <c r="L94" s="35">
        <f t="shared" ref="L94" si="111">H94*7.1%</f>
        <v>4970</v>
      </c>
      <c r="M94" s="35">
        <v>748.08</v>
      </c>
      <c r="N94" s="35">
        <f t="shared" ref="N94" si="112">H94*3.04%</f>
        <v>2128</v>
      </c>
      <c r="O94" s="35">
        <f t="shared" ref="O94" si="113">H94*7.09%</f>
        <v>4963</v>
      </c>
      <c r="P94" s="35">
        <f t="shared" ref="P94" si="114">K94+L94+M94+N94+O94</f>
        <v>14818.08</v>
      </c>
      <c r="Q94" s="35">
        <v>14046</v>
      </c>
      <c r="R94" s="35">
        <f t="shared" ref="R94" si="115">I94+K94+N94+Q94</f>
        <v>23551.48</v>
      </c>
      <c r="S94" s="35">
        <f t="shared" ref="S94" si="116">L94+M94+O94</f>
        <v>10681.08</v>
      </c>
      <c r="T94" s="35">
        <f t="shared" ref="T94" si="117">H94-R94</f>
        <v>46448.52</v>
      </c>
    </row>
    <row r="95" spans="1:20" s="36" customFormat="1" ht="24.95" customHeight="1" x14ac:dyDescent="0.25">
      <c r="A95" s="30">
        <v>67</v>
      </c>
      <c r="B95" s="31" t="s">
        <v>277</v>
      </c>
      <c r="C95" s="39" t="s">
        <v>34</v>
      </c>
      <c r="D95" s="32" t="s">
        <v>22</v>
      </c>
      <c r="E95" s="33" t="s">
        <v>167</v>
      </c>
      <c r="F95" s="34">
        <v>44579</v>
      </c>
      <c r="G95" s="34">
        <v>44944</v>
      </c>
      <c r="H95" s="35">
        <v>80000</v>
      </c>
      <c r="I95" s="35">
        <v>7063.34</v>
      </c>
      <c r="J95" s="35">
        <v>0</v>
      </c>
      <c r="K95" s="35">
        <f>H95*2.87%</f>
        <v>2296</v>
      </c>
      <c r="L95" s="35">
        <f>H95*7.1%</f>
        <v>5680</v>
      </c>
      <c r="M95" s="16">
        <v>748.08</v>
      </c>
      <c r="N95" s="35">
        <f>H95*3.04%</f>
        <v>2432</v>
      </c>
      <c r="O95" s="35">
        <f>H95*7.09%</f>
        <v>5672</v>
      </c>
      <c r="P95" s="35">
        <f>K95+L95+M95+N95+O95</f>
        <v>16828.080000000002</v>
      </c>
      <c r="Q95" s="35">
        <v>1350.12</v>
      </c>
      <c r="R95" s="35">
        <f>I95+K95+N95+Q95</f>
        <v>13141.46</v>
      </c>
      <c r="S95" s="35">
        <f>L95+M95+O95</f>
        <v>12100.08</v>
      </c>
      <c r="T95" s="35">
        <f>H95-R95</f>
        <v>66858.539999999994</v>
      </c>
    </row>
    <row r="96" spans="1:20" s="13" customFormat="1" ht="24.95" customHeight="1" x14ac:dyDescent="0.3">
      <c r="A96" s="62" t="s">
        <v>417</v>
      </c>
      <c r="B96" s="12"/>
      <c r="C96" s="12"/>
      <c r="D96" s="12"/>
      <c r="E96" s="12"/>
      <c r="F96" s="25"/>
      <c r="G96" s="25"/>
      <c r="H96" s="12"/>
      <c r="I96" s="12"/>
      <c r="J96" s="12"/>
      <c r="K96" s="12"/>
      <c r="L96" s="12"/>
      <c r="M96" s="47"/>
      <c r="N96" s="12"/>
      <c r="O96" s="12"/>
      <c r="P96" s="12"/>
      <c r="Q96" s="12"/>
      <c r="R96" s="12"/>
      <c r="S96" s="12"/>
      <c r="T96" s="12"/>
    </row>
    <row r="97" spans="1:20" s="40" customFormat="1" ht="24.95" customHeight="1" x14ac:dyDescent="0.25">
      <c r="A97" s="69">
        <v>68</v>
      </c>
      <c r="B97" s="31" t="s">
        <v>402</v>
      </c>
      <c r="C97" s="39" t="s">
        <v>403</v>
      </c>
      <c r="D97" s="32" t="s">
        <v>22</v>
      </c>
      <c r="E97" s="33" t="s">
        <v>167</v>
      </c>
      <c r="F97" s="34">
        <v>44768</v>
      </c>
      <c r="G97" s="34">
        <v>44952</v>
      </c>
      <c r="H97" s="41">
        <v>170000</v>
      </c>
      <c r="I97" s="41">
        <v>28627.17</v>
      </c>
      <c r="J97" s="41">
        <v>0</v>
      </c>
      <c r="K97" s="41">
        <v>4879</v>
      </c>
      <c r="L97" s="41">
        <v>12070</v>
      </c>
      <c r="M97" s="41">
        <v>748.08</v>
      </c>
      <c r="N97" s="41">
        <v>4943.8</v>
      </c>
      <c r="O97" s="41">
        <v>11530.11</v>
      </c>
      <c r="P97" s="35">
        <f>K97+L97+M97+N97+O97</f>
        <v>34170.99</v>
      </c>
      <c r="Q97" s="35">
        <v>0</v>
      </c>
      <c r="R97" s="35">
        <f>I97+K97+N97+Q97</f>
        <v>38449.97</v>
      </c>
      <c r="S97" s="35">
        <f>L97+M97+O97</f>
        <v>24348.19</v>
      </c>
      <c r="T97" s="35">
        <f>H97-R97</f>
        <v>131550.03</v>
      </c>
    </row>
    <row r="98" spans="1:20" s="18" customFormat="1" ht="24.95" customHeight="1" x14ac:dyDescent="0.25">
      <c r="A98" s="51">
        <v>69</v>
      </c>
      <c r="B98" s="31" t="s">
        <v>335</v>
      </c>
      <c r="C98" s="39" t="s">
        <v>193</v>
      </c>
      <c r="D98" s="32" t="s">
        <v>22</v>
      </c>
      <c r="E98" s="33" t="s">
        <v>167</v>
      </c>
      <c r="F98" s="34">
        <v>44684</v>
      </c>
      <c r="G98" s="34">
        <v>44868</v>
      </c>
      <c r="H98" s="35">
        <v>55000</v>
      </c>
      <c r="I98" s="35">
        <v>2559.6799999999998</v>
      </c>
      <c r="J98" s="35">
        <v>0</v>
      </c>
      <c r="K98" s="35">
        <f>H98*2.87%</f>
        <v>1578.5</v>
      </c>
      <c r="L98" s="35">
        <f>H98*7.1%</f>
        <v>3905</v>
      </c>
      <c r="M98" s="60">
        <f>H98*1.15%</f>
        <v>632.5</v>
      </c>
      <c r="N98" s="35">
        <f>H98*3.04%</f>
        <v>1672</v>
      </c>
      <c r="O98" s="35">
        <f>H98*7.09%</f>
        <v>3899.5</v>
      </c>
      <c r="P98" s="35">
        <f>K98+L98+M98+N98+O98</f>
        <v>11687.5</v>
      </c>
      <c r="Q98" s="35">
        <f>J98</f>
        <v>0</v>
      </c>
      <c r="R98" s="35">
        <f>I98+K98+N98+Q98</f>
        <v>5810.18</v>
      </c>
      <c r="S98" s="35">
        <f>L98+M98+O98</f>
        <v>8437</v>
      </c>
      <c r="T98" s="35">
        <f>H98-R98</f>
        <v>49189.82</v>
      </c>
    </row>
    <row r="99" spans="1:20" s="18" customFormat="1" ht="24.95" customHeight="1" x14ac:dyDescent="0.25">
      <c r="A99" s="69">
        <v>70</v>
      </c>
      <c r="B99" s="31" t="s">
        <v>294</v>
      </c>
      <c r="C99" s="48" t="s">
        <v>112</v>
      </c>
      <c r="D99" s="33" t="s">
        <v>22</v>
      </c>
      <c r="E99" s="33" t="s">
        <v>167</v>
      </c>
      <c r="F99" s="34">
        <v>44805</v>
      </c>
      <c r="G99" s="34">
        <v>44986</v>
      </c>
      <c r="H99" s="41">
        <v>85000</v>
      </c>
      <c r="I99" s="41">
        <v>8576.99</v>
      </c>
      <c r="J99" s="41">
        <v>0</v>
      </c>
      <c r="K99" s="41">
        <f>H99*2.87%</f>
        <v>2439.5</v>
      </c>
      <c r="L99" s="41">
        <f>H99*7.1%</f>
        <v>6035</v>
      </c>
      <c r="M99" s="17">
        <v>748.08</v>
      </c>
      <c r="N99" s="41">
        <f>H99*3.04%</f>
        <v>2584</v>
      </c>
      <c r="O99" s="41">
        <f>H99*7.09%</f>
        <v>6026.5</v>
      </c>
      <c r="P99" s="35">
        <f>K99+L99+M99+N99+O99</f>
        <v>17833.080000000002</v>
      </c>
      <c r="Q99" s="35">
        <v>0</v>
      </c>
      <c r="R99" s="35">
        <f>I99+K99+N99+Q99</f>
        <v>13600.49</v>
      </c>
      <c r="S99" s="35">
        <f>L99+M99+O99</f>
        <v>12809.58</v>
      </c>
      <c r="T99" s="35">
        <f>H99-R99</f>
        <v>71399.509999999995</v>
      </c>
    </row>
    <row r="100" spans="1:20" s="36" customFormat="1" ht="24.95" customHeight="1" x14ac:dyDescent="0.25">
      <c r="A100" s="51">
        <v>71</v>
      </c>
      <c r="B100" s="31" t="s">
        <v>52</v>
      </c>
      <c r="C100" s="48" t="s">
        <v>131</v>
      </c>
      <c r="D100" s="33" t="s">
        <v>22</v>
      </c>
      <c r="E100" s="33" t="s">
        <v>167</v>
      </c>
      <c r="F100" s="34">
        <v>44501</v>
      </c>
      <c r="G100" s="34">
        <v>44866</v>
      </c>
      <c r="H100" s="41">
        <v>90000</v>
      </c>
      <c r="I100" s="41">
        <v>9753.1200000000008</v>
      </c>
      <c r="J100" s="41">
        <v>0</v>
      </c>
      <c r="K100" s="41">
        <v>2583</v>
      </c>
      <c r="L100" s="41">
        <v>6390</v>
      </c>
      <c r="M100" s="17">
        <v>748.08</v>
      </c>
      <c r="N100" s="41">
        <v>2736</v>
      </c>
      <c r="O100" s="41">
        <v>6381</v>
      </c>
      <c r="P100" s="35">
        <f t="shared" ref="P100:P104" si="118">K100+L100+M100+N100+O100</f>
        <v>18838.080000000002</v>
      </c>
      <c r="Q100" s="35">
        <v>16651.060000000001</v>
      </c>
      <c r="R100" s="35">
        <f t="shared" ref="R100:R104" si="119">I100+K100+N100+Q100</f>
        <v>31723.18</v>
      </c>
      <c r="S100" s="35">
        <f t="shared" ref="S100:S104" si="120">L100+M100+O100</f>
        <v>13519.08</v>
      </c>
      <c r="T100" s="35">
        <f t="shared" ref="T100:T104" si="121">H100-R100</f>
        <v>58276.82</v>
      </c>
    </row>
    <row r="101" spans="1:20" s="18" customFormat="1" ht="24.95" customHeight="1" x14ac:dyDescent="0.25">
      <c r="A101" s="69">
        <v>72</v>
      </c>
      <c r="B101" s="14" t="s">
        <v>37</v>
      </c>
      <c r="C101" s="10" t="s">
        <v>46</v>
      </c>
      <c r="D101" s="11" t="s">
        <v>22</v>
      </c>
      <c r="E101" s="20" t="s">
        <v>166</v>
      </c>
      <c r="F101" s="15">
        <v>44501</v>
      </c>
      <c r="G101" s="34">
        <v>44866</v>
      </c>
      <c r="H101" s="16">
        <v>43000</v>
      </c>
      <c r="I101" s="16">
        <v>866.06</v>
      </c>
      <c r="J101" s="16">
        <v>0</v>
      </c>
      <c r="K101" s="16">
        <v>1234.0999999999999</v>
      </c>
      <c r="L101" s="16">
        <v>3053</v>
      </c>
      <c r="M101" s="52">
        <f t="shared" ref="M101:M103" si="122">H101*1.15%</f>
        <v>494.5</v>
      </c>
      <c r="N101" s="16">
        <v>1307.2</v>
      </c>
      <c r="O101" s="16">
        <f t="shared" ref="O101:O103" si="123">H101*7.09%</f>
        <v>3048.7</v>
      </c>
      <c r="P101" s="16">
        <f t="shared" si="118"/>
        <v>9137.5</v>
      </c>
      <c r="Q101" s="16">
        <f>J101</f>
        <v>0</v>
      </c>
      <c r="R101" s="16">
        <f t="shared" si="119"/>
        <v>3407.36</v>
      </c>
      <c r="S101" s="16">
        <f t="shared" si="120"/>
        <v>6596.2</v>
      </c>
      <c r="T101" s="16">
        <f t="shared" si="121"/>
        <v>39592.639999999999</v>
      </c>
    </row>
    <row r="102" spans="1:20" s="18" customFormat="1" ht="24.95" customHeight="1" x14ac:dyDescent="0.25">
      <c r="A102" s="51">
        <v>73</v>
      </c>
      <c r="B102" s="14" t="s">
        <v>50</v>
      </c>
      <c r="C102" s="10" t="s">
        <v>46</v>
      </c>
      <c r="D102" s="11" t="s">
        <v>22</v>
      </c>
      <c r="E102" s="20" t="s">
        <v>166</v>
      </c>
      <c r="F102" s="15">
        <v>44501</v>
      </c>
      <c r="G102" s="34">
        <v>44866</v>
      </c>
      <c r="H102" s="16">
        <v>43000</v>
      </c>
      <c r="I102" s="16">
        <v>866.06</v>
      </c>
      <c r="J102" s="16">
        <v>0</v>
      </c>
      <c r="K102" s="16">
        <v>1234.0999999999999</v>
      </c>
      <c r="L102" s="16">
        <v>3053</v>
      </c>
      <c r="M102" s="52">
        <f t="shared" si="122"/>
        <v>494.5</v>
      </c>
      <c r="N102" s="16">
        <v>1307.2</v>
      </c>
      <c r="O102" s="16">
        <f t="shared" si="123"/>
        <v>3048.7</v>
      </c>
      <c r="P102" s="16">
        <f t="shared" si="118"/>
        <v>9137.5</v>
      </c>
      <c r="Q102" s="16">
        <f>J102</f>
        <v>0</v>
      </c>
      <c r="R102" s="16">
        <f t="shared" si="119"/>
        <v>3407.36</v>
      </c>
      <c r="S102" s="16">
        <f t="shared" si="120"/>
        <v>6596.2</v>
      </c>
      <c r="T102" s="16">
        <f t="shared" si="121"/>
        <v>39592.639999999999</v>
      </c>
    </row>
    <row r="103" spans="1:20" s="18" customFormat="1" ht="24.95" customHeight="1" x14ac:dyDescent="0.25">
      <c r="A103" s="69">
        <v>74</v>
      </c>
      <c r="B103" s="14" t="s">
        <v>45</v>
      </c>
      <c r="C103" s="10" t="s">
        <v>46</v>
      </c>
      <c r="D103" s="11" t="s">
        <v>22</v>
      </c>
      <c r="E103" s="20" t="s">
        <v>167</v>
      </c>
      <c r="F103" s="15">
        <v>44501</v>
      </c>
      <c r="G103" s="34">
        <v>44866</v>
      </c>
      <c r="H103" s="16">
        <v>43000</v>
      </c>
      <c r="I103" s="16">
        <v>866.06</v>
      </c>
      <c r="J103" s="16">
        <v>0</v>
      </c>
      <c r="K103" s="16">
        <v>1234.0999999999999</v>
      </c>
      <c r="L103" s="16">
        <v>3053</v>
      </c>
      <c r="M103" s="16">
        <f t="shared" si="122"/>
        <v>494.5</v>
      </c>
      <c r="N103" s="16">
        <v>1307.2</v>
      </c>
      <c r="O103" s="16">
        <f t="shared" si="123"/>
        <v>3048.7</v>
      </c>
      <c r="P103" s="16">
        <f t="shared" si="118"/>
        <v>9137.5</v>
      </c>
      <c r="Q103" s="16">
        <f>J103</f>
        <v>0</v>
      </c>
      <c r="R103" s="16">
        <f t="shared" si="119"/>
        <v>3407.36</v>
      </c>
      <c r="S103" s="16">
        <f t="shared" si="120"/>
        <v>6596.2</v>
      </c>
      <c r="T103" s="16">
        <f t="shared" si="121"/>
        <v>39592.639999999999</v>
      </c>
    </row>
    <row r="104" spans="1:20" s="18" customFormat="1" ht="24.95" customHeight="1" x14ac:dyDescent="0.25">
      <c r="A104" s="51">
        <v>75</v>
      </c>
      <c r="B104" s="14" t="s">
        <v>43</v>
      </c>
      <c r="C104" s="10" t="s">
        <v>40</v>
      </c>
      <c r="D104" s="11" t="s">
        <v>22</v>
      </c>
      <c r="E104" s="20" t="s">
        <v>167</v>
      </c>
      <c r="F104" s="15">
        <v>44501</v>
      </c>
      <c r="G104" s="34">
        <v>44866</v>
      </c>
      <c r="H104" s="16">
        <v>50000</v>
      </c>
      <c r="I104" s="16">
        <v>1651.48</v>
      </c>
      <c r="J104" s="16">
        <v>0</v>
      </c>
      <c r="K104" s="16">
        <v>1435</v>
      </c>
      <c r="L104" s="16">
        <v>3550</v>
      </c>
      <c r="M104" s="52">
        <f>H104*1.15%</f>
        <v>575</v>
      </c>
      <c r="N104" s="16">
        <v>1520</v>
      </c>
      <c r="O104" s="16">
        <f>H104*7.09%</f>
        <v>3545</v>
      </c>
      <c r="P104" s="16">
        <f t="shared" si="118"/>
        <v>10625</v>
      </c>
      <c r="Q104" s="16">
        <v>1350.12</v>
      </c>
      <c r="R104" s="16">
        <f t="shared" si="119"/>
        <v>5956.6</v>
      </c>
      <c r="S104" s="16">
        <f t="shared" si="120"/>
        <v>7670</v>
      </c>
      <c r="T104" s="16">
        <f t="shared" si="121"/>
        <v>44043.4</v>
      </c>
    </row>
    <row r="105" spans="1:20" s="18" customFormat="1" ht="24.95" customHeight="1" x14ac:dyDescent="0.3">
      <c r="A105" s="62" t="s">
        <v>418</v>
      </c>
      <c r="B105" s="12"/>
      <c r="C105" s="12"/>
      <c r="D105" s="12"/>
      <c r="E105" s="12"/>
      <c r="F105" s="25"/>
      <c r="G105" s="25"/>
      <c r="H105" s="12"/>
      <c r="I105" s="12"/>
      <c r="J105" s="12"/>
      <c r="K105" s="12"/>
      <c r="L105" s="12"/>
      <c r="M105" s="47"/>
      <c r="N105" s="12"/>
      <c r="O105" s="12"/>
      <c r="P105" s="12"/>
      <c r="Q105" s="12"/>
      <c r="R105" s="12"/>
      <c r="S105" s="12"/>
      <c r="T105" s="12"/>
    </row>
    <row r="106" spans="1:20" s="18" customFormat="1" ht="24.95" customHeight="1" x14ac:dyDescent="0.25">
      <c r="A106" s="30">
        <v>76</v>
      </c>
      <c r="B106" s="31" t="s">
        <v>265</v>
      </c>
      <c r="C106" s="39" t="s">
        <v>29</v>
      </c>
      <c r="D106" s="32" t="s">
        <v>22</v>
      </c>
      <c r="E106" s="33" t="s">
        <v>167</v>
      </c>
      <c r="F106" s="34">
        <v>44732</v>
      </c>
      <c r="G106" s="34">
        <v>44915</v>
      </c>
      <c r="H106" s="35">
        <v>140000</v>
      </c>
      <c r="I106" s="35">
        <v>21514.37</v>
      </c>
      <c r="J106" s="35">
        <v>0</v>
      </c>
      <c r="K106" s="35">
        <f>H106*2.87%</f>
        <v>4018</v>
      </c>
      <c r="L106" s="35">
        <f>H106*7.1%</f>
        <v>9940</v>
      </c>
      <c r="M106" s="16">
        <v>748.08</v>
      </c>
      <c r="N106" s="35">
        <f>H106*3.04%</f>
        <v>4256</v>
      </c>
      <c r="O106" s="35">
        <f>H106*7.09%</f>
        <v>9926</v>
      </c>
      <c r="P106" s="35">
        <f t="shared" ref="P106" si="124">K106+L106+M106+N106+O106</f>
        <v>28888.080000000002</v>
      </c>
      <c r="Q106" s="35">
        <v>15046</v>
      </c>
      <c r="R106" s="35">
        <f t="shared" ref="R106" si="125">I106+K106+N106+Q106</f>
        <v>44834.37</v>
      </c>
      <c r="S106" s="35">
        <f t="shared" ref="S106" si="126">L106+M106+O106</f>
        <v>20614.080000000002</v>
      </c>
      <c r="T106" s="35">
        <f t="shared" ref="T106" si="127">H106-R106</f>
        <v>95165.63</v>
      </c>
    </row>
    <row r="107" spans="1:20" s="13" customFormat="1" ht="24.95" customHeight="1" x14ac:dyDescent="0.3">
      <c r="A107" s="26" t="s">
        <v>227</v>
      </c>
      <c r="B107" s="12"/>
      <c r="C107" s="12"/>
      <c r="D107" s="12"/>
      <c r="E107" s="12"/>
      <c r="F107" s="25"/>
      <c r="G107" s="25"/>
      <c r="H107" s="12"/>
      <c r="I107" s="12"/>
      <c r="J107" s="12"/>
      <c r="K107" s="12"/>
      <c r="L107" s="12"/>
      <c r="M107" s="47"/>
      <c r="N107" s="12"/>
      <c r="O107" s="12"/>
      <c r="P107" s="12"/>
      <c r="Q107" s="12"/>
      <c r="R107" s="12"/>
      <c r="S107" s="12"/>
      <c r="T107" s="12"/>
    </row>
    <row r="108" spans="1:20" s="36" customFormat="1" ht="24.95" customHeight="1" x14ac:dyDescent="0.25">
      <c r="A108" s="30">
        <v>77</v>
      </c>
      <c r="B108" s="31" t="s">
        <v>286</v>
      </c>
      <c r="C108" s="39" t="s">
        <v>29</v>
      </c>
      <c r="D108" s="32" t="s">
        <v>22</v>
      </c>
      <c r="E108" s="33" t="s">
        <v>166</v>
      </c>
      <c r="F108" s="34">
        <v>44812</v>
      </c>
      <c r="G108" s="34">
        <v>44993</v>
      </c>
      <c r="H108" s="35">
        <v>110000</v>
      </c>
      <c r="I108" s="35">
        <v>14457.62</v>
      </c>
      <c r="J108" s="35">
        <v>0</v>
      </c>
      <c r="K108" s="35">
        <f t="shared" ref="K108" si="128">H108*2.87%</f>
        <v>3157</v>
      </c>
      <c r="L108" s="35">
        <f t="shared" ref="L108" si="129">H108*7.1%</f>
        <v>7810</v>
      </c>
      <c r="M108" s="16">
        <v>748.08</v>
      </c>
      <c r="N108" s="35">
        <f t="shared" ref="N108" si="130">H108*3.04%</f>
        <v>3344</v>
      </c>
      <c r="O108" s="35">
        <f t="shared" ref="O108" si="131">H108*7.09%</f>
        <v>7799</v>
      </c>
      <c r="P108" s="35">
        <f>K108+L108+M108+N108+O108</f>
        <v>22858.080000000002</v>
      </c>
      <c r="Q108" s="35">
        <f>J108</f>
        <v>0</v>
      </c>
      <c r="R108" s="35">
        <f>I108+K108+N108+Q108</f>
        <v>20958.62</v>
      </c>
      <c r="S108" s="35">
        <f>L108+M108+O108</f>
        <v>16357.08</v>
      </c>
      <c r="T108" s="35">
        <f>H108-R108</f>
        <v>89041.38</v>
      </c>
    </row>
    <row r="109" spans="1:20" s="36" customFormat="1" ht="24.95" customHeight="1" x14ac:dyDescent="0.25">
      <c r="A109" s="32">
        <v>78</v>
      </c>
      <c r="B109" s="31" t="s">
        <v>55</v>
      </c>
      <c r="C109" s="39" t="s">
        <v>46</v>
      </c>
      <c r="D109" s="32" t="s">
        <v>22</v>
      </c>
      <c r="E109" s="33" t="s">
        <v>167</v>
      </c>
      <c r="F109" s="34">
        <v>44501</v>
      </c>
      <c r="G109" s="34">
        <v>44866</v>
      </c>
      <c r="H109" s="35">
        <v>43000</v>
      </c>
      <c r="I109" s="35">
        <v>866.06</v>
      </c>
      <c r="J109" s="35">
        <v>0</v>
      </c>
      <c r="K109" s="35">
        <v>1234.0999999999999</v>
      </c>
      <c r="L109" s="35">
        <v>3053</v>
      </c>
      <c r="M109" s="16">
        <f>H109*1.15%</f>
        <v>494.5</v>
      </c>
      <c r="N109" s="35">
        <v>1307.2</v>
      </c>
      <c r="O109" s="35">
        <f>H109*7.09%</f>
        <v>3048.7</v>
      </c>
      <c r="P109" s="35">
        <f>K109+L109+M109+N109+O109</f>
        <v>9137.5</v>
      </c>
      <c r="Q109" s="35">
        <f>J109</f>
        <v>0</v>
      </c>
      <c r="R109" s="35">
        <f>I109+K109+N109+Q109</f>
        <v>3407.36</v>
      </c>
      <c r="S109" s="35">
        <f>L109+M109+O109</f>
        <v>6596.2</v>
      </c>
      <c r="T109" s="35">
        <f>H109-R109</f>
        <v>39592.639999999999</v>
      </c>
    </row>
    <row r="110" spans="1:20" s="13" customFormat="1" ht="24.95" customHeight="1" x14ac:dyDescent="0.3">
      <c r="A110" s="62" t="s">
        <v>419</v>
      </c>
      <c r="B110" s="12"/>
      <c r="C110" s="12"/>
      <c r="D110" s="12"/>
      <c r="E110" s="12"/>
      <c r="F110" s="25"/>
      <c r="G110" s="25"/>
      <c r="H110" s="12"/>
      <c r="I110" s="12"/>
      <c r="J110" s="12"/>
      <c r="K110" s="12"/>
      <c r="L110" s="12"/>
      <c r="M110" s="47"/>
      <c r="N110" s="12"/>
      <c r="O110" s="12"/>
      <c r="P110" s="12"/>
      <c r="Q110" s="12"/>
      <c r="R110" s="12"/>
      <c r="S110" s="12"/>
      <c r="T110" s="12"/>
    </row>
    <row r="111" spans="1:20" s="13" customFormat="1" ht="24.95" customHeight="1" x14ac:dyDescent="0.25">
      <c r="A111" s="11">
        <v>79</v>
      </c>
      <c r="B111" s="31" t="s">
        <v>316</v>
      </c>
      <c r="C111" s="39" t="s">
        <v>29</v>
      </c>
      <c r="D111" s="32" t="s">
        <v>22</v>
      </c>
      <c r="E111" s="33" t="s">
        <v>166</v>
      </c>
      <c r="F111" s="34">
        <v>44652</v>
      </c>
      <c r="G111" s="34">
        <v>44835</v>
      </c>
      <c r="H111" s="35">
        <v>110000</v>
      </c>
      <c r="I111" s="35">
        <v>14457.62</v>
      </c>
      <c r="J111" s="35">
        <v>0</v>
      </c>
      <c r="K111" s="35">
        <f t="shared" ref="K111" si="132">H111*2.87%</f>
        <v>3157</v>
      </c>
      <c r="L111" s="35">
        <f t="shared" ref="L111" si="133">H111*7.1%</f>
        <v>7810</v>
      </c>
      <c r="M111" s="41">
        <v>748.08</v>
      </c>
      <c r="N111" s="35">
        <f t="shared" ref="N111" si="134">H111*3.04%</f>
        <v>3344</v>
      </c>
      <c r="O111" s="35">
        <f t="shared" ref="O111" si="135">H111*7.09%</f>
        <v>7799</v>
      </c>
      <c r="P111" s="35">
        <f t="shared" ref="P111:P163" si="136">K111+L111+M111+N111+O111</f>
        <v>22858.080000000002</v>
      </c>
      <c r="Q111" s="35">
        <f t="shared" ref="Q111:Q130" si="137">J111</f>
        <v>0</v>
      </c>
      <c r="R111" s="35">
        <f t="shared" ref="R111:R163" si="138">I111+K111+N111+Q111</f>
        <v>20958.62</v>
      </c>
      <c r="S111" s="35">
        <f t="shared" ref="S111:S163" si="139">L111+M111+O111</f>
        <v>16357.08</v>
      </c>
      <c r="T111" s="35">
        <f t="shared" ref="T111:T163" si="140">H111-R111</f>
        <v>89041.38</v>
      </c>
    </row>
    <row r="112" spans="1:20" s="18" customFormat="1" ht="24.95" customHeight="1" x14ac:dyDescent="0.25">
      <c r="A112" s="11">
        <v>80</v>
      </c>
      <c r="B112" s="14" t="s">
        <v>53</v>
      </c>
      <c r="C112" s="10" t="s">
        <v>112</v>
      </c>
      <c r="D112" s="11" t="s">
        <v>22</v>
      </c>
      <c r="E112" s="20" t="s">
        <v>167</v>
      </c>
      <c r="F112" s="15">
        <v>44501</v>
      </c>
      <c r="G112" s="34">
        <v>44866</v>
      </c>
      <c r="H112" s="16">
        <v>90000</v>
      </c>
      <c r="I112" s="16">
        <v>9753.1200000000008</v>
      </c>
      <c r="J112" s="16">
        <v>0</v>
      </c>
      <c r="K112" s="16">
        <v>2583</v>
      </c>
      <c r="L112" s="16">
        <v>6390</v>
      </c>
      <c r="M112" s="17">
        <v>748.08</v>
      </c>
      <c r="N112" s="16">
        <v>2736</v>
      </c>
      <c r="O112" s="16">
        <v>6381</v>
      </c>
      <c r="P112" s="16">
        <f t="shared" si="136"/>
        <v>18838.080000000002</v>
      </c>
      <c r="Q112" s="16">
        <f t="shared" si="137"/>
        <v>0</v>
      </c>
      <c r="R112" s="16">
        <f t="shared" si="138"/>
        <v>15072.12</v>
      </c>
      <c r="S112" s="16">
        <f t="shared" si="139"/>
        <v>13519.08</v>
      </c>
      <c r="T112" s="16">
        <f t="shared" si="140"/>
        <v>74927.88</v>
      </c>
    </row>
    <row r="113" spans="1:20" s="18" customFormat="1" ht="24.95" customHeight="1" x14ac:dyDescent="0.25">
      <c r="A113" s="11">
        <v>81</v>
      </c>
      <c r="B113" s="14" t="s">
        <v>39</v>
      </c>
      <c r="C113" s="10" t="s">
        <v>40</v>
      </c>
      <c r="D113" s="11" t="s">
        <v>22</v>
      </c>
      <c r="E113" s="20" t="s">
        <v>166</v>
      </c>
      <c r="F113" s="15">
        <v>44470</v>
      </c>
      <c r="G113" s="34">
        <v>44835</v>
      </c>
      <c r="H113" s="16">
        <v>60000</v>
      </c>
      <c r="I113" s="16">
        <v>3486.68</v>
      </c>
      <c r="J113" s="16">
        <v>0</v>
      </c>
      <c r="K113" s="16">
        <v>1722</v>
      </c>
      <c r="L113" s="16">
        <v>4260</v>
      </c>
      <c r="M113" s="52">
        <f t="shared" ref="M113:M122" si="141">H113*1.15%</f>
        <v>690</v>
      </c>
      <c r="N113" s="16">
        <v>1824</v>
      </c>
      <c r="O113" s="16">
        <f t="shared" ref="O113:O163" si="142">H113*7.09%</f>
        <v>4254</v>
      </c>
      <c r="P113" s="16">
        <f t="shared" si="136"/>
        <v>12750</v>
      </c>
      <c r="Q113" s="16">
        <f t="shared" si="137"/>
        <v>0</v>
      </c>
      <c r="R113" s="16">
        <f t="shared" si="138"/>
        <v>7032.68</v>
      </c>
      <c r="S113" s="16">
        <f t="shared" si="139"/>
        <v>9204</v>
      </c>
      <c r="T113" s="16">
        <f t="shared" si="140"/>
        <v>52967.32</v>
      </c>
    </row>
    <row r="114" spans="1:20" s="18" customFormat="1" ht="24.95" customHeight="1" x14ac:dyDescent="0.25">
      <c r="A114" s="11">
        <v>82</v>
      </c>
      <c r="B114" s="14" t="s">
        <v>41</v>
      </c>
      <c r="C114" s="10" t="s">
        <v>40</v>
      </c>
      <c r="D114" s="11" t="s">
        <v>22</v>
      </c>
      <c r="E114" s="20" t="s">
        <v>166</v>
      </c>
      <c r="F114" s="15">
        <v>44470</v>
      </c>
      <c r="G114" s="34">
        <v>44835</v>
      </c>
      <c r="H114" s="16">
        <v>60000</v>
      </c>
      <c r="I114" s="16">
        <v>3486.68</v>
      </c>
      <c r="J114" s="16">
        <v>0</v>
      </c>
      <c r="K114" s="16">
        <v>1722</v>
      </c>
      <c r="L114" s="16">
        <v>4260</v>
      </c>
      <c r="M114" s="52">
        <f t="shared" si="141"/>
        <v>690</v>
      </c>
      <c r="N114" s="16">
        <v>1824</v>
      </c>
      <c r="O114" s="16">
        <f t="shared" si="142"/>
        <v>4254</v>
      </c>
      <c r="P114" s="16">
        <f t="shared" si="136"/>
        <v>12750</v>
      </c>
      <c r="Q114" s="16">
        <f t="shared" si="137"/>
        <v>0</v>
      </c>
      <c r="R114" s="16">
        <f t="shared" si="138"/>
        <v>7032.68</v>
      </c>
      <c r="S114" s="16">
        <f t="shared" si="139"/>
        <v>9204</v>
      </c>
      <c r="T114" s="16">
        <f t="shared" si="140"/>
        <v>52967.32</v>
      </c>
    </row>
    <row r="115" spans="1:20" s="18" customFormat="1" ht="24.95" customHeight="1" x14ac:dyDescent="0.25">
      <c r="A115" s="11">
        <v>83</v>
      </c>
      <c r="B115" s="14" t="s">
        <v>142</v>
      </c>
      <c r="C115" s="10" t="s">
        <v>40</v>
      </c>
      <c r="D115" s="11" t="s">
        <v>22</v>
      </c>
      <c r="E115" s="20" t="s">
        <v>167</v>
      </c>
      <c r="F115" s="15">
        <v>44805</v>
      </c>
      <c r="G115" s="15">
        <v>44986</v>
      </c>
      <c r="H115" s="16">
        <v>55000</v>
      </c>
      <c r="I115" s="16">
        <v>2559.6799999999998</v>
      </c>
      <c r="J115" s="16">
        <v>0</v>
      </c>
      <c r="K115" s="16">
        <v>1578.5</v>
      </c>
      <c r="L115" s="16">
        <v>3905</v>
      </c>
      <c r="M115" s="52">
        <f t="shared" si="141"/>
        <v>632.5</v>
      </c>
      <c r="N115" s="16">
        <v>1672</v>
      </c>
      <c r="O115" s="16">
        <f t="shared" si="142"/>
        <v>3899.5</v>
      </c>
      <c r="P115" s="16">
        <f t="shared" si="136"/>
        <v>11687.5</v>
      </c>
      <c r="Q115" s="16">
        <f t="shared" si="137"/>
        <v>0</v>
      </c>
      <c r="R115" s="16">
        <f t="shared" si="138"/>
        <v>5810.18</v>
      </c>
      <c r="S115" s="16">
        <f t="shared" si="139"/>
        <v>8437</v>
      </c>
      <c r="T115" s="16">
        <f t="shared" si="140"/>
        <v>49189.82</v>
      </c>
    </row>
    <row r="116" spans="1:20" s="18" customFormat="1" ht="24.95" customHeight="1" x14ac:dyDescent="0.25">
      <c r="A116" s="11">
        <v>84</v>
      </c>
      <c r="B116" s="14" t="s">
        <v>42</v>
      </c>
      <c r="C116" s="10" t="s">
        <v>40</v>
      </c>
      <c r="D116" s="11" t="s">
        <v>22</v>
      </c>
      <c r="E116" s="20" t="s">
        <v>167</v>
      </c>
      <c r="F116" s="15">
        <v>44501</v>
      </c>
      <c r="G116" s="34">
        <v>44866</v>
      </c>
      <c r="H116" s="16">
        <v>50000</v>
      </c>
      <c r="I116" s="16">
        <v>1854</v>
      </c>
      <c r="J116" s="16">
        <v>0</v>
      </c>
      <c r="K116" s="16">
        <v>1435</v>
      </c>
      <c r="L116" s="16">
        <v>3550</v>
      </c>
      <c r="M116" s="52">
        <f t="shared" si="141"/>
        <v>575</v>
      </c>
      <c r="N116" s="16">
        <v>1520</v>
      </c>
      <c r="O116" s="16">
        <f t="shared" si="142"/>
        <v>3545</v>
      </c>
      <c r="P116" s="16">
        <f t="shared" si="136"/>
        <v>10625</v>
      </c>
      <c r="Q116" s="16">
        <f t="shared" si="137"/>
        <v>0</v>
      </c>
      <c r="R116" s="16">
        <f t="shared" si="138"/>
        <v>4809</v>
      </c>
      <c r="S116" s="16">
        <f t="shared" si="139"/>
        <v>7670</v>
      </c>
      <c r="T116" s="16">
        <f t="shared" si="140"/>
        <v>45191</v>
      </c>
    </row>
    <row r="117" spans="1:20" s="18" customFormat="1" ht="24.95" customHeight="1" x14ac:dyDescent="0.25">
      <c r="A117" s="11">
        <v>85</v>
      </c>
      <c r="B117" s="14" t="s">
        <v>96</v>
      </c>
      <c r="C117" s="10" t="s">
        <v>40</v>
      </c>
      <c r="D117" s="11" t="s">
        <v>22</v>
      </c>
      <c r="E117" s="20" t="s">
        <v>166</v>
      </c>
      <c r="F117" s="15">
        <v>44501</v>
      </c>
      <c r="G117" s="34">
        <v>44866</v>
      </c>
      <c r="H117" s="16">
        <v>50000</v>
      </c>
      <c r="I117" s="16">
        <v>1854</v>
      </c>
      <c r="J117" s="16">
        <v>0</v>
      </c>
      <c r="K117" s="16">
        <v>1435</v>
      </c>
      <c r="L117" s="16">
        <v>3550</v>
      </c>
      <c r="M117" s="52">
        <f t="shared" si="141"/>
        <v>575</v>
      </c>
      <c r="N117" s="16">
        <v>1520</v>
      </c>
      <c r="O117" s="16">
        <f t="shared" si="142"/>
        <v>3545</v>
      </c>
      <c r="P117" s="16">
        <f t="shared" si="136"/>
        <v>10625</v>
      </c>
      <c r="Q117" s="16">
        <f t="shared" si="137"/>
        <v>0</v>
      </c>
      <c r="R117" s="16">
        <f t="shared" si="138"/>
        <v>4809</v>
      </c>
      <c r="S117" s="16">
        <f t="shared" si="139"/>
        <v>7670</v>
      </c>
      <c r="T117" s="16">
        <f t="shared" si="140"/>
        <v>45191</v>
      </c>
    </row>
    <row r="118" spans="1:20" s="18" customFormat="1" ht="24.95" customHeight="1" x14ac:dyDescent="0.25">
      <c r="A118" s="11">
        <v>86</v>
      </c>
      <c r="B118" s="14" t="s">
        <v>120</v>
      </c>
      <c r="C118" s="10" t="s">
        <v>40</v>
      </c>
      <c r="D118" s="11" t="s">
        <v>22</v>
      </c>
      <c r="E118" s="20" t="s">
        <v>167</v>
      </c>
      <c r="F118" s="34">
        <v>44774</v>
      </c>
      <c r="G118" s="34">
        <v>44958</v>
      </c>
      <c r="H118" s="16">
        <v>50000</v>
      </c>
      <c r="I118" s="16">
        <v>1854</v>
      </c>
      <c r="J118" s="16">
        <v>0</v>
      </c>
      <c r="K118" s="16">
        <v>1435</v>
      </c>
      <c r="L118" s="16">
        <v>3550</v>
      </c>
      <c r="M118" s="52">
        <f t="shared" si="141"/>
        <v>575</v>
      </c>
      <c r="N118" s="16">
        <v>1520</v>
      </c>
      <c r="O118" s="16">
        <f t="shared" si="142"/>
        <v>3545</v>
      </c>
      <c r="P118" s="16">
        <f t="shared" si="136"/>
        <v>10625</v>
      </c>
      <c r="Q118" s="16">
        <f t="shared" si="137"/>
        <v>0</v>
      </c>
      <c r="R118" s="16">
        <f t="shared" si="138"/>
        <v>4809</v>
      </c>
      <c r="S118" s="16">
        <f t="shared" si="139"/>
        <v>7670</v>
      </c>
      <c r="T118" s="16">
        <f t="shared" si="140"/>
        <v>45191</v>
      </c>
    </row>
    <row r="119" spans="1:20" s="18" customFormat="1" ht="24.95" customHeight="1" x14ac:dyDescent="0.25">
      <c r="A119" s="11">
        <v>87</v>
      </c>
      <c r="B119" s="14" t="s">
        <v>190</v>
      </c>
      <c r="C119" s="10" t="s">
        <v>40</v>
      </c>
      <c r="D119" s="11" t="s">
        <v>22</v>
      </c>
      <c r="E119" s="20" t="s">
        <v>167</v>
      </c>
      <c r="F119" s="34">
        <v>44743</v>
      </c>
      <c r="G119" s="34">
        <v>44927</v>
      </c>
      <c r="H119" s="16">
        <v>50000</v>
      </c>
      <c r="I119" s="16">
        <v>1854</v>
      </c>
      <c r="J119" s="16">
        <v>0</v>
      </c>
      <c r="K119" s="16">
        <v>1435</v>
      </c>
      <c r="L119" s="16">
        <v>3550</v>
      </c>
      <c r="M119" s="52">
        <f t="shared" si="141"/>
        <v>575</v>
      </c>
      <c r="N119" s="16">
        <v>1520</v>
      </c>
      <c r="O119" s="16">
        <f t="shared" si="142"/>
        <v>3545</v>
      </c>
      <c r="P119" s="16">
        <f t="shared" si="136"/>
        <v>10625</v>
      </c>
      <c r="Q119" s="16">
        <f t="shared" si="137"/>
        <v>0</v>
      </c>
      <c r="R119" s="16">
        <f t="shared" si="138"/>
        <v>4809</v>
      </c>
      <c r="S119" s="16">
        <f t="shared" si="139"/>
        <v>7670</v>
      </c>
      <c r="T119" s="16">
        <f t="shared" si="140"/>
        <v>45191</v>
      </c>
    </row>
    <row r="120" spans="1:20" s="18" customFormat="1" ht="24.95" customHeight="1" x14ac:dyDescent="0.25">
      <c r="A120" s="11">
        <v>88</v>
      </c>
      <c r="B120" s="14" t="s">
        <v>202</v>
      </c>
      <c r="C120" s="10" t="s">
        <v>40</v>
      </c>
      <c r="D120" s="11" t="s">
        <v>22</v>
      </c>
      <c r="E120" s="11" t="s">
        <v>166</v>
      </c>
      <c r="F120" s="34">
        <v>44774</v>
      </c>
      <c r="G120" s="34">
        <v>44958</v>
      </c>
      <c r="H120" s="16">
        <v>50000</v>
      </c>
      <c r="I120" s="16">
        <v>1854</v>
      </c>
      <c r="J120" s="16">
        <v>0</v>
      </c>
      <c r="K120" s="16">
        <v>1435</v>
      </c>
      <c r="L120" s="16">
        <v>3550</v>
      </c>
      <c r="M120" s="52">
        <f t="shared" si="141"/>
        <v>575</v>
      </c>
      <c r="N120" s="16">
        <v>1520</v>
      </c>
      <c r="O120" s="16">
        <f t="shared" si="142"/>
        <v>3545</v>
      </c>
      <c r="P120" s="16">
        <f t="shared" si="136"/>
        <v>10625</v>
      </c>
      <c r="Q120" s="16">
        <f t="shared" si="137"/>
        <v>0</v>
      </c>
      <c r="R120" s="16">
        <f t="shared" si="138"/>
        <v>4809</v>
      </c>
      <c r="S120" s="16">
        <f t="shared" si="139"/>
        <v>7670</v>
      </c>
      <c r="T120" s="16">
        <f t="shared" si="140"/>
        <v>45191</v>
      </c>
    </row>
    <row r="121" spans="1:20" s="18" customFormat="1" ht="24.95" customHeight="1" x14ac:dyDescent="0.25">
      <c r="A121" s="11">
        <v>89</v>
      </c>
      <c r="B121" s="14" t="s">
        <v>180</v>
      </c>
      <c r="C121" s="10" t="s">
        <v>40</v>
      </c>
      <c r="D121" s="11" t="s">
        <v>22</v>
      </c>
      <c r="E121" s="20" t="s">
        <v>167</v>
      </c>
      <c r="F121" s="34">
        <v>44501</v>
      </c>
      <c r="G121" s="34">
        <v>44866</v>
      </c>
      <c r="H121" s="16">
        <v>50000</v>
      </c>
      <c r="I121" s="16">
        <v>1854</v>
      </c>
      <c r="J121" s="16">
        <v>0</v>
      </c>
      <c r="K121" s="16">
        <v>1435</v>
      </c>
      <c r="L121" s="16">
        <v>3550</v>
      </c>
      <c r="M121" s="52">
        <f t="shared" si="141"/>
        <v>575</v>
      </c>
      <c r="N121" s="16">
        <v>1520</v>
      </c>
      <c r="O121" s="16">
        <f t="shared" si="142"/>
        <v>3545</v>
      </c>
      <c r="P121" s="16">
        <f t="shared" si="136"/>
        <v>10625</v>
      </c>
      <c r="Q121" s="16">
        <f t="shared" si="137"/>
        <v>0</v>
      </c>
      <c r="R121" s="16">
        <f t="shared" si="138"/>
        <v>4809</v>
      </c>
      <c r="S121" s="16">
        <f t="shared" si="139"/>
        <v>7670</v>
      </c>
      <c r="T121" s="16">
        <f t="shared" si="140"/>
        <v>45191</v>
      </c>
    </row>
    <row r="122" spans="1:20" s="18" customFormat="1" ht="24.95" customHeight="1" x14ac:dyDescent="0.25">
      <c r="A122" s="11">
        <v>90</v>
      </c>
      <c r="B122" s="14" t="s">
        <v>218</v>
      </c>
      <c r="C122" s="10" t="s">
        <v>40</v>
      </c>
      <c r="D122" s="11" t="s">
        <v>22</v>
      </c>
      <c r="E122" s="11" t="s">
        <v>167</v>
      </c>
      <c r="F122" s="34">
        <v>44470</v>
      </c>
      <c r="G122" s="34">
        <v>44835</v>
      </c>
      <c r="H122" s="16">
        <v>50000</v>
      </c>
      <c r="I122" s="16">
        <v>1854</v>
      </c>
      <c r="J122" s="16">
        <v>0</v>
      </c>
      <c r="K122" s="16">
        <v>1435</v>
      </c>
      <c r="L122" s="16">
        <v>3550</v>
      </c>
      <c r="M122" s="16">
        <f t="shared" si="141"/>
        <v>575</v>
      </c>
      <c r="N122" s="16">
        <v>1520</v>
      </c>
      <c r="O122" s="16">
        <f t="shared" si="142"/>
        <v>3545</v>
      </c>
      <c r="P122" s="16">
        <f t="shared" si="136"/>
        <v>10625</v>
      </c>
      <c r="Q122" s="16">
        <f t="shared" si="137"/>
        <v>0</v>
      </c>
      <c r="R122" s="16">
        <f t="shared" si="138"/>
        <v>4809</v>
      </c>
      <c r="S122" s="16">
        <f t="shared" si="139"/>
        <v>7670</v>
      </c>
      <c r="T122" s="16">
        <f t="shared" si="140"/>
        <v>45191</v>
      </c>
    </row>
    <row r="123" spans="1:20" s="18" customFormat="1" ht="24.95" customHeight="1" x14ac:dyDescent="0.25">
      <c r="A123" s="11">
        <v>91</v>
      </c>
      <c r="B123" s="31" t="s">
        <v>153</v>
      </c>
      <c r="C123" s="10" t="s">
        <v>40</v>
      </c>
      <c r="D123" s="11" t="s">
        <v>22</v>
      </c>
      <c r="E123" s="20" t="s">
        <v>166</v>
      </c>
      <c r="F123" s="34">
        <v>44470</v>
      </c>
      <c r="G123" s="34">
        <v>44835</v>
      </c>
      <c r="H123" s="16">
        <v>90000</v>
      </c>
      <c r="I123" s="35">
        <v>9753.1200000000008</v>
      </c>
      <c r="J123" s="35">
        <v>0</v>
      </c>
      <c r="K123" s="35">
        <f>H123*2.87%</f>
        <v>2583</v>
      </c>
      <c r="L123" s="35">
        <f>H123*7.1%</f>
        <v>6390</v>
      </c>
      <c r="M123" s="16">
        <v>748.08</v>
      </c>
      <c r="N123" s="35">
        <f>H123*3.04%</f>
        <v>2736</v>
      </c>
      <c r="O123" s="35">
        <f>H123*7.09%</f>
        <v>6381</v>
      </c>
      <c r="P123" s="35">
        <f t="shared" si="136"/>
        <v>18838.080000000002</v>
      </c>
      <c r="Q123" s="35">
        <f t="shared" si="137"/>
        <v>0</v>
      </c>
      <c r="R123" s="35">
        <f t="shared" si="138"/>
        <v>15072.12</v>
      </c>
      <c r="S123" s="35">
        <f t="shared" si="139"/>
        <v>13519.08</v>
      </c>
      <c r="T123" s="35">
        <f t="shared" si="140"/>
        <v>74927.88</v>
      </c>
    </row>
    <row r="124" spans="1:20" s="18" customFormat="1" ht="24.95" customHeight="1" x14ac:dyDescent="0.25">
      <c r="A124" s="11">
        <v>92</v>
      </c>
      <c r="B124" s="14" t="s">
        <v>119</v>
      </c>
      <c r="C124" s="10" t="s">
        <v>40</v>
      </c>
      <c r="D124" s="11" t="s">
        <v>22</v>
      </c>
      <c r="E124" s="11" t="s">
        <v>167</v>
      </c>
      <c r="F124" s="34">
        <v>44774</v>
      </c>
      <c r="G124" s="34">
        <v>44958</v>
      </c>
      <c r="H124" s="16">
        <v>50000</v>
      </c>
      <c r="I124" s="16">
        <v>1854</v>
      </c>
      <c r="J124" s="16">
        <v>0</v>
      </c>
      <c r="K124" s="16">
        <v>1435</v>
      </c>
      <c r="L124" s="16">
        <v>3550</v>
      </c>
      <c r="M124" s="52">
        <f t="shared" ref="M124:M131" si="143">H124*1.15%</f>
        <v>575</v>
      </c>
      <c r="N124" s="16">
        <v>1520</v>
      </c>
      <c r="O124" s="16">
        <f t="shared" si="142"/>
        <v>3545</v>
      </c>
      <c r="P124" s="16">
        <f t="shared" si="136"/>
        <v>10625</v>
      </c>
      <c r="Q124" s="16">
        <f t="shared" si="137"/>
        <v>0</v>
      </c>
      <c r="R124" s="16">
        <f t="shared" si="138"/>
        <v>4809</v>
      </c>
      <c r="S124" s="16">
        <f t="shared" si="139"/>
        <v>7670</v>
      </c>
      <c r="T124" s="16">
        <f t="shared" si="140"/>
        <v>45191</v>
      </c>
    </row>
    <row r="125" spans="1:20" s="18" customFormat="1" ht="24.95" customHeight="1" x14ac:dyDescent="0.25">
      <c r="A125" s="11">
        <v>93</v>
      </c>
      <c r="B125" s="14" t="s">
        <v>44</v>
      </c>
      <c r="C125" s="10" t="s">
        <v>40</v>
      </c>
      <c r="D125" s="11" t="s">
        <v>22</v>
      </c>
      <c r="E125" s="20" t="s">
        <v>167</v>
      </c>
      <c r="F125" s="34">
        <v>44501</v>
      </c>
      <c r="G125" s="34">
        <v>44866</v>
      </c>
      <c r="H125" s="16">
        <v>50000</v>
      </c>
      <c r="I125" s="16">
        <v>1854</v>
      </c>
      <c r="J125" s="16">
        <v>0</v>
      </c>
      <c r="K125" s="16">
        <v>1435</v>
      </c>
      <c r="L125" s="16">
        <v>3550</v>
      </c>
      <c r="M125" s="52">
        <f t="shared" si="143"/>
        <v>575</v>
      </c>
      <c r="N125" s="16">
        <v>1520</v>
      </c>
      <c r="O125" s="16">
        <f t="shared" si="142"/>
        <v>3545</v>
      </c>
      <c r="P125" s="16">
        <f t="shared" si="136"/>
        <v>10625</v>
      </c>
      <c r="Q125" s="16">
        <f t="shared" si="137"/>
        <v>0</v>
      </c>
      <c r="R125" s="16">
        <f t="shared" si="138"/>
        <v>4809</v>
      </c>
      <c r="S125" s="16">
        <f t="shared" si="139"/>
        <v>7670</v>
      </c>
      <c r="T125" s="16">
        <f t="shared" si="140"/>
        <v>45191</v>
      </c>
    </row>
    <row r="126" spans="1:20" s="18" customFormat="1" ht="24.95" customHeight="1" x14ac:dyDescent="0.25">
      <c r="A126" s="11">
        <v>94</v>
      </c>
      <c r="B126" s="14" t="s">
        <v>152</v>
      </c>
      <c r="C126" s="10" t="s">
        <v>147</v>
      </c>
      <c r="D126" s="11" t="s">
        <v>22</v>
      </c>
      <c r="E126" s="20" t="s">
        <v>166</v>
      </c>
      <c r="F126" s="15">
        <v>44470</v>
      </c>
      <c r="G126" s="34">
        <v>44835</v>
      </c>
      <c r="H126" s="16">
        <v>48000</v>
      </c>
      <c r="I126" s="16">
        <v>1571.73</v>
      </c>
      <c r="J126" s="16">
        <v>0</v>
      </c>
      <c r="K126" s="16">
        <v>1377.6</v>
      </c>
      <c r="L126" s="16">
        <v>3408</v>
      </c>
      <c r="M126" s="52">
        <f t="shared" si="143"/>
        <v>552</v>
      </c>
      <c r="N126" s="16">
        <v>1459.2</v>
      </c>
      <c r="O126" s="16">
        <f t="shared" si="142"/>
        <v>3403.2</v>
      </c>
      <c r="P126" s="16">
        <f t="shared" si="136"/>
        <v>10200</v>
      </c>
      <c r="Q126" s="16">
        <f t="shared" si="137"/>
        <v>0</v>
      </c>
      <c r="R126" s="16">
        <f t="shared" si="138"/>
        <v>4408.53</v>
      </c>
      <c r="S126" s="16">
        <f t="shared" si="139"/>
        <v>7363.2</v>
      </c>
      <c r="T126" s="16">
        <f t="shared" si="140"/>
        <v>43591.47</v>
      </c>
    </row>
    <row r="127" spans="1:20" s="18" customFormat="1" ht="24.95" customHeight="1" x14ac:dyDescent="0.25">
      <c r="A127" s="11">
        <v>95</v>
      </c>
      <c r="B127" s="14" t="s">
        <v>47</v>
      </c>
      <c r="C127" s="10" t="s">
        <v>46</v>
      </c>
      <c r="D127" s="11" t="s">
        <v>22</v>
      </c>
      <c r="E127" s="20" t="s">
        <v>167</v>
      </c>
      <c r="F127" s="15">
        <v>44501</v>
      </c>
      <c r="G127" s="34">
        <v>44866</v>
      </c>
      <c r="H127" s="16">
        <v>43000</v>
      </c>
      <c r="I127" s="16">
        <v>866.06</v>
      </c>
      <c r="J127" s="16">
        <v>0</v>
      </c>
      <c r="K127" s="16">
        <v>1234.0999999999999</v>
      </c>
      <c r="L127" s="16">
        <v>3053</v>
      </c>
      <c r="M127" s="52">
        <f t="shared" si="143"/>
        <v>494.5</v>
      </c>
      <c r="N127" s="16">
        <v>1307.2</v>
      </c>
      <c r="O127" s="16">
        <f t="shared" si="142"/>
        <v>3048.7</v>
      </c>
      <c r="P127" s="16">
        <f t="shared" si="136"/>
        <v>9137.5</v>
      </c>
      <c r="Q127" s="16">
        <f t="shared" si="137"/>
        <v>0</v>
      </c>
      <c r="R127" s="16">
        <f t="shared" si="138"/>
        <v>3407.36</v>
      </c>
      <c r="S127" s="16">
        <f t="shared" si="139"/>
        <v>6596.2</v>
      </c>
      <c r="T127" s="16">
        <f t="shared" si="140"/>
        <v>39592.639999999999</v>
      </c>
    </row>
    <row r="128" spans="1:20" s="18" customFormat="1" ht="24.95" customHeight="1" x14ac:dyDescent="0.25">
      <c r="A128" s="11">
        <v>96</v>
      </c>
      <c r="B128" s="14" t="s">
        <v>48</v>
      </c>
      <c r="C128" s="10" t="s">
        <v>46</v>
      </c>
      <c r="D128" s="11" t="s">
        <v>22</v>
      </c>
      <c r="E128" s="20" t="s">
        <v>167</v>
      </c>
      <c r="F128" s="15">
        <v>44501</v>
      </c>
      <c r="G128" s="34">
        <v>44866</v>
      </c>
      <c r="H128" s="16">
        <v>43000</v>
      </c>
      <c r="I128" s="16">
        <v>866.06</v>
      </c>
      <c r="J128" s="16">
        <v>0</v>
      </c>
      <c r="K128" s="16">
        <v>1234.0999999999999</v>
      </c>
      <c r="L128" s="16">
        <v>3053</v>
      </c>
      <c r="M128" s="52">
        <f t="shared" si="143"/>
        <v>494.5</v>
      </c>
      <c r="N128" s="16">
        <v>1307.2</v>
      </c>
      <c r="O128" s="16">
        <f t="shared" si="142"/>
        <v>3048.7</v>
      </c>
      <c r="P128" s="16">
        <f t="shared" si="136"/>
        <v>9137.5</v>
      </c>
      <c r="Q128" s="16">
        <f t="shared" si="137"/>
        <v>0</v>
      </c>
      <c r="R128" s="16">
        <f t="shared" si="138"/>
        <v>3407.36</v>
      </c>
      <c r="S128" s="16">
        <f t="shared" si="139"/>
        <v>6596.2</v>
      </c>
      <c r="T128" s="16">
        <f t="shared" si="140"/>
        <v>39592.639999999999</v>
      </c>
    </row>
    <row r="129" spans="1:20" s="18" customFormat="1" ht="24.95" customHeight="1" x14ac:dyDescent="0.25">
      <c r="A129" s="11">
        <v>97</v>
      </c>
      <c r="B129" s="14" t="s">
        <v>49</v>
      </c>
      <c r="C129" s="10" t="s">
        <v>46</v>
      </c>
      <c r="D129" s="11" t="s">
        <v>22</v>
      </c>
      <c r="E129" s="20" t="s">
        <v>167</v>
      </c>
      <c r="F129" s="15">
        <v>44501</v>
      </c>
      <c r="G129" s="34">
        <v>44866</v>
      </c>
      <c r="H129" s="16">
        <v>43000</v>
      </c>
      <c r="I129" s="16">
        <v>866.06</v>
      </c>
      <c r="J129" s="16">
        <v>0</v>
      </c>
      <c r="K129" s="16">
        <v>1234.0999999999999</v>
      </c>
      <c r="L129" s="16">
        <v>3053</v>
      </c>
      <c r="M129" s="52">
        <f t="shared" si="143"/>
        <v>494.5</v>
      </c>
      <c r="N129" s="16">
        <v>1307.2</v>
      </c>
      <c r="O129" s="16">
        <f t="shared" si="142"/>
        <v>3048.7</v>
      </c>
      <c r="P129" s="16">
        <f t="shared" si="136"/>
        <v>9137.5</v>
      </c>
      <c r="Q129" s="16">
        <f t="shared" si="137"/>
        <v>0</v>
      </c>
      <c r="R129" s="16">
        <f t="shared" si="138"/>
        <v>3407.36</v>
      </c>
      <c r="S129" s="16">
        <f t="shared" si="139"/>
        <v>6596.2</v>
      </c>
      <c r="T129" s="16">
        <f t="shared" si="140"/>
        <v>39592.639999999999</v>
      </c>
    </row>
    <row r="130" spans="1:20" s="18" customFormat="1" ht="24.95" customHeight="1" x14ac:dyDescent="0.25">
      <c r="A130" s="11">
        <v>98</v>
      </c>
      <c r="B130" s="14" t="s">
        <v>54</v>
      </c>
      <c r="C130" s="10" t="s">
        <v>46</v>
      </c>
      <c r="D130" s="11" t="s">
        <v>22</v>
      </c>
      <c r="E130" s="20" t="s">
        <v>167</v>
      </c>
      <c r="F130" s="15">
        <v>44501</v>
      </c>
      <c r="G130" s="34">
        <v>44866</v>
      </c>
      <c r="H130" s="16">
        <v>43000</v>
      </c>
      <c r="I130" s="16">
        <v>866.06</v>
      </c>
      <c r="J130" s="16">
        <v>0</v>
      </c>
      <c r="K130" s="16">
        <v>1234.0999999999999</v>
      </c>
      <c r="L130" s="16">
        <v>3053</v>
      </c>
      <c r="M130" s="52">
        <f t="shared" si="143"/>
        <v>494.5</v>
      </c>
      <c r="N130" s="16">
        <v>1307.2</v>
      </c>
      <c r="O130" s="16">
        <f t="shared" si="142"/>
        <v>3048.7</v>
      </c>
      <c r="P130" s="16">
        <f t="shared" si="136"/>
        <v>9137.5</v>
      </c>
      <c r="Q130" s="16">
        <f t="shared" si="137"/>
        <v>0</v>
      </c>
      <c r="R130" s="16">
        <f t="shared" si="138"/>
        <v>3407.36</v>
      </c>
      <c r="S130" s="16">
        <f t="shared" si="139"/>
        <v>6596.2</v>
      </c>
      <c r="T130" s="16">
        <f t="shared" si="140"/>
        <v>39592.639999999999</v>
      </c>
    </row>
    <row r="131" spans="1:20" s="18" customFormat="1" ht="24.95" customHeight="1" x14ac:dyDescent="0.25">
      <c r="A131" s="11">
        <v>99</v>
      </c>
      <c r="B131" s="14" t="s">
        <v>224</v>
      </c>
      <c r="C131" s="10" t="s">
        <v>225</v>
      </c>
      <c r="D131" s="11" t="s">
        <v>22</v>
      </c>
      <c r="E131" s="20" t="s">
        <v>167</v>
      </c>
      <c r="F131" s="15">
        <v>44501</v>
      </c>
      <c r="G131" s="34">
        <v>44866</v>
      </c>
      <c r="H131" s="16">
        <v>43000</v>
      </c>
      <c r="I131" s="16">
        <v>461.02</v>
      </c>
      <c r="J131" s="16">
        <v>0</v>
      </c>
      <c r="K131" s="16">
        <v>1234.0999999999999</v>
      </c>
      <c r="L131" s="16">
        <v>3053</v>
      </c>
      <c r="M131" s="52">
        <f t="shared" si="143"/>
        <v>494.5</v>
      </c>
      <c r="N131" s="16">
        <v>1307.2</v>
      </c>
      <c r="O131" s="16">
        <f t="shared" si="142"/>
        <v>3048.7</v>
      </c>
      <c r="P131" s="16">
        <f t="shared" si="136"/>
        <v>9137.5</v>
      </c>
      <c r="Q131" s="16">
        <v>2700.24</v>
      </c>
      <c r="R131" s="16">
        <f t="shared" si="138"/>
        <v>5702.56</v>
      </c>
      <c r="S131" s="16">
        <f t="shared" si="139"/>
        <v>6596.2</v>
      </c>
      <c r="T131" s="16">
        <f t="shared" si="140"/>
        <v>37297.440000000002</v>
      </c>
    </row>
    <row r="132" spans="1:20" s="36" customFormat="1" ht="24.95" customHeight="1" x14ac:dyDescent="0.25">
      <c r="A132" s="11">
        <v>100</v>
      </c>
      <c r="B132" s="14" t="s">
        <v>274</v>
      </c>
      <c r="C132" s="10" t="s">
        <v>225</v>
      </c>
      <c r="D132" s="11" t="s">
        <v>22</v>
      </c>
      <c r="E132" s="20" t="s">
        <v>167</v>
      </c>
      <c r="F132" s="34">
        <v>44781</v>
      </c>
      <c r="G132" s="34">
        <v>44965</v>
      </c>
      <c r="H132" s="35">
        <v>48000</v>
      </c>
      <c r="I132" s="16">
        <v>1571.73</v>
      </c>
      <c r="J132" s="16">
        <v>0</v>
      </c>
      <c r="K132" s="16">
        <v>1377.6</v>
      </c>
      <c r="L132" s="16">
        <v>3408</v>
      </c>
      <c r="M132" s="52">
        <f t="shared" ref="M132" si="144">H132*1.15%</f>
        <v>552</v>
      </c>
      <c r="N132" s="16">
        <v>1459.2</v>
      </c>
      <c r="O132" s="16">
        <f t="shared" ref="O132" si="145">H132*7.09%</f>
        <v>3403.2</v>
      </c>
      <c r="P132" s="16">
        <f t="shared" ref="P132" si="146">K132+L132+M132+N132+O132</f>
        <v>10200</v>
      </c>
      <c r="Q132" s="16">
        <f t="shared" ref="Q132" si="147">J132</f>
        <v>0</v>
      </c>
      <c r="R132" s="16">
        <f t="shared" ref="R132" si="148">I132+K132+N132+Q132</f>
        <v>4408.53</v>
      </c>
      <c r="S132" s="16">
        <f t="shared" ref="S132" si="149">L132+M132+O132</f>
        <v>7363.2</v>
      </c>
      <c r="T132" s="16">
        <f t="shared" ref="T132" si="150">H132-R132</f>
        <v>43591.47</v>
      </c>
    </row>
    <row r="133" spans="1:20" s="36" customFormat="1" ht="24.95" customHeight="1" x14ac:dyDescent="0.25">
      <c r="A133" s="11">
        <v>101</v>
      </c>
      <c r="B133" s="31" t="s">
        <v>309</v>
      </c>
      <c r="C133" s="39" t="s">
        <v>40</v>
      </c>
      <c r="D133" s="32" t="s">
        <v>22</v>
      </c>
      <c r="E133" s="33" t="s">
        <v>167</v>
      </c>
      <c r="F133" s="34">
        <v>44818</v>
      </c>
      <c r="G133" s="34">
        <v>44999</v>
      </c>
      <c r="H133" s="35">
        <v>80000</v>
      </c>
      <c r="I133" s="35">
        <v>7400.87</v>
      </c>
      <c r="J133" s="35">
        <v>0</v>
      </c>
      <c r="K133" s="35">
        <f t="shared" ref="K133:K134" si="151">H133*2.87%</f>
        <v>2296</v>
      </c>
      <c r="L133" s="35">
        <f t="shared" ref="L133:L134" si="152">H133*7.1%</f>
        <v>5680</v>
      </c>
      <c r="M133" s="16">
        <v>748.08</v>
      </c>
      <c r="N133" s="35">
        <f t="shared" ref="N133:N134" si="153">H133*3.04%</f>
        <v>2432</v>
      </c>
      <c r="O133" s="35">
        <f t="shared" ref="O133:O135" si="154">H133*7.09%</f>
        <v>5672</v>
      </c>
      <c r="P133" s="35">
        <f t="shared" si="136"/>
        <v>16828.080000000002</v>
      </c>
      <c r="Q133" s="35">
        <f>J133</f>
        <v>0</v>
      </c>
      <c r="R133" s="35">
        <f t="shared" si="138"/>
        <v>12128.87</v>
      </c>
      <c r="S133" s="35">
        <f t="shared" si="139"/>
        <v>12100.08</v>
      </c>
      <c r="T133" s="35">
        <f t="shared" si="140"/>
        <v>67871.13</v>
      </c>
    </row>
    <row r="134" spans="1:20" s="36" customFormat="1" ht="24.95" customHeight="1" x14ac:dyDescent="0.25">
      <c r="A134" s="11">
        <v>102</v>
      </c>
      <c r="B134" s="31" t="s">
        <v>310</v>
      </c>
      <c r="C134" s="39" t="s">
        <v>40</v>
      </c>
      <c r="D134" s="32" t="s">
        <v>22</v>
      </c>
      <c r="E134" s="32" t="s">
        <v>167</v>
      </c>
      <c r="F134" s="34">
        <v>44652</v>
      </c>
      <c r="G134" s="34">
        <v>44835</v>
      </c>
      <c r="H134" s="35">
        <v>55000</v>
      </c>
      <c r="I134" s="35">
        <v>2559.6799999999998</v>
      </c>
      <c r="J134" s="35">
        <v>0</v>
      </c>
      <c r="K134" s="35">
        <f t="shared" si="151"/>
        <v>1578.5</v>
      </c>
      <c r="L134" s="35">
        <f t="shared" si="152"/>
        <v>3905</v>
      </c>
      <c r="M134" s="52">
        <f t="shared" ref="M134:M163" si="155">H134*1.15%</f>
        <v>632.5</v>
      </c>
      <c r="N134" s="35">
        <f t="shared" si="153"/>
        <v>1672</v>
      </c>
      <c r="O134" s="35">
        <f t="shared" si="154"/>
        <v>3899.5</v>
      </c>
      <c r="P134" s="35">
        <f t="shared" si="136"/>
        <v>11687.5</v>
      </c>
      <c r="Q134" s="35">
        <f>J134</f>
        <v>0</v>
      </c>
      <c r="R134" s="35">
        <f t="shared" si="138"/>
        <v>5810.18</v>
      </c>
      <c r="S134" s="35">
        <f t="shared" si="139"/>
        <v>8437</v>
      </c>
      <c r="T134" s="35">
        <f t="shared" si="140"/>
        <v>49189.82</v>
      </c>
    </row>
    <row r="135" spans="1:20" s="36" customFormat="1" ht="24.95" customHeight="1" x14ac:dyDescent="0.25">
      <c r="A135" s="11">
        <v>103</v>
      </c>
      <c r="B135" s="31" t="s">
        <v>311</v>
      </c>
      <c r="C135" s="39" t="s">
        <v>40</v>
      </c>
      <c r="D135" s="32" t="s">
        <v>22</v>
      </c>
      <c r="E135" s="32" t="s">
        <v>167</v>
      </c>
      <c r="F135" s="34">
        <v>44805</v>
      </c>
      <c r="G135" s="34">
        <v>44986</v>
      </c>
      <c r="H135" s="35">
        <v>60000</v>
      </c>
      <c r="I135" s="35">
        <v>3486.68</v>
      </c>
      <c r="J135" s="35">
        <v>0</v>
      </c>
      <c r="K135" s="35">
        <v>1722</v>
      </c>
      <c r="L135" s="35">
        <v>4260</v>
      </c>
      <c r="M135" s="52">
        <f t="shared" si="155"/>
        <v>690</v>
      </c>
      <c r="N135" s="35">
        <v>1824</v>
      </c>
      <c r="O135" s="35">
        <f t="shared" si="154"/>
        <v>4254</v>
      </c>
      <c r="P135" s="35">
        <f t="shared" si="136"/>
        <v>12750</v>
      </c>
      <c r="Q135" s="35">
        <v>2046</v>
      </c>
      <c r="R135" s="35">
        <f t="shared" si="138"/>
        <v>9078.68</v>
      </c>
      <c r="S135" s="35">
        <f t="shared" si="139"/>
        <v>9204</v>
      </c>
      <c r="T135" s="35">
        <f t="shared" si="140"/>
        <v>50921.32</v>
      </c>
    </row>
    <row r="136" spans="1:20" s="36" customFormat="1" ht="24.95" customHeight="1" x14ac:dyDescent="0.25">
      <c r="A136" s="11">
        <v>104</v>
      </c>
      <c r="B136" s="31" t="s">
        <v>313</v>
      </c>
      <c r="C136" s="39" t="s">
        <v>225</v>
      </c>
      <c r="D136" s="32" t="s">
        <v>22</v>
      </c>
      <c r="E136" s="32" t="s">
        <v>167</v>
      </c>
      <c r="F136" s="34">
        <v>44684</v>
      </c>
      <c r="G136" s="34">
        <v>44868</v>
      </c>
      <c r="H136" s="35">
        <v>45000</v>
      </c>
      <c r="I136" s="35">
        <v>945.81</v>
      </c>
      <c r="J136" s="35">
        <v>0</v>
      </c>
      <c r="K136" s="35">
        <f t="shared" ref="K136:K142" si="156">H136*2.87%</f>
        <v>1291.5</v>
      </c>
      <c r="L136" s="35">
        <f t="shared" ref="L136:L142" si="157">H136*7.1%</f>
        <v>3195</v>
      </c>
      <c r="M136" s="60">
        <f t="shared" si="155"/>
        <v>517.5</v>
      </c>
      <c r="N136" s="35">
        <f t="shared" ref="N136:N142" si="158">H136*3.04%</f>
        <v>1368</v>
      </c>
      <c r="O136" s="35">
        <f t="shared" ref="O136:O142" si="159">H136*7.09%</f>
        <v>3190.5</v>
      </c>
      <c r="P136" s="35">
        <f t="shared" si="136"/>
        <v>9562.5</v>
      </c>
      <c r="Q136" s="35">
        <v>1350.12</v>
      </c>
      <c r="R136" s="35">
        <f t="shared" si="138"/>
        <v>4955.43</v>
      </c>
      <c r="S136" s="35">
        <f t="shared" si="139"/>
        <v>6903</v>
      </c>
      <c r="T136" s="35">
        <f t="shared" si="140"/>
        <v>40044.57</v>
      </c>
    </row>
    <row r="137" spans="1:20" s="36" customFormat="1" ht="24.95" customHeight="1" x14ac:dyDescent="0.25">
      <c r="A137" s="11">
        <v>105</v>
      </c>
      <c r="B137" s="31" t="s">
        <v>314</v>
      </c>
      <c r="C137" s="39" t="s">
        <v>225</v>
      </c>
      <c r="D137" s="32" t="s">
        <v>22</v>
      </c>
      <c r="E137" s="32" t="s">
        <v>167</v>
      </c>
      <c r="F137" s="34">
        <v>44685</v>
      </c>
      <c r="G137" s="34">
        <v>44869</v>
      </c>
      <c r="H137" s="35">
        <v>40000</v>
      </c>
      <c r="I137" s="35">
        <v>442.65</v>
      </c>
      <c r="J137" s="35">
        <v>0</v>
      </c>
      <c r="K137" s="35">
        <f t="shared" si="156"/>
        <v>1148</v>
      </c>
      <c r="L137" s="35">
        <f t="shared" si="157"/>
        <v>2840</v>
      </c>
      <c r="M137" s="60">
        <f t="shared" si="155"/>
        <v>460</v>
      </c>
      <c r="N137" s="35">
        <f t="shared" si="158"/>
        <v>1216</v>
      </c>
      <c r="O137" s="35">
        <f t="shared" si="159"/>
        <v>2836</v>
      </c>
      <c r="P137" s="35">
        <f t="shared" si="136"/>
        <v>8500</v>
      </c>
      <c r="Q137" s="35">
        <f t="shared" ref="Q137:Q150" si="160">J137</f>
        <v>0</v>
      </c>
      <c r="R137" s="35">
        <f t="shared" si="138"/>
        <v>2806.65</v>
      </c>
      <c r="S137" s="35">
        <f t="shared" si="139"/>
        <v>6136</v>
      </c>
      <c r="T137" s="35">
        <f t="shared" si="140"/>
        <v>37193.35</v>
      </c>
    </row>
    <row r="138" spans="1:20" s="36" customFormat="1" ht="24.95" customHeight="1" x14ac:dyDescent="0.25">
      <c r="A138" s="11">
        <v>106</v>
      </c>
      <c r="B138" s="31" t="s">
        <v>319</v>
      </c>
      <c r="C138" s="39" t="s">
        <v>40</v>
      </c>
      <c r="D138" s="32" t="s">
        <v>22</v>
      </c>
      <c r="E138" s="33" t="s">
        <v>166</v>
      </c>
      <c r="F138" s="34">
        <v>44685</v>
      </c>
      <c r="G138" s="34">
        <v>44869</v>
      </c>
      <c r="H138" s="35">
        <v>55000</v>
      </c>
      <c r="I138" s="35">
        <v>2559.6799999999998</v>
      </c>
      <c r="J138" s="35">
        <v>0</v>
      </c>
      <c r="K138" s="35">
        <f t="shared" si="156"/>
        <v>1578.5</v>
      </c>
      <c r="L138" s="35">
        <f t="shared" si="157"/>
        <v>3905</v>
      </c>
      <c r="M138" s="60">
        <f t="shared" si="155"/>
        <v>632.5</v>
      </c>
      <c r="N138" s="35">
        <f t="shared" si="158"/>
        <v>1672</v>
      </c>
      <c r="O138" s="35">
        <f t="shared" si="159"/>
        <v>3899.5</v>
      </c>
      <c r="P138" s="35">
        <f t="shared" si="136"/>
        <v>11687.5</v>
      </c>
      <c r="Q138" s="35">
        <f t="shared" si="160"/>
        <v>0</v>
      </c>
      <c r="R138" s="35">
        <f t="shared" si="138"/>
        <v>5810.18</v>
      </c>
      <c r="S138" s="35">
        <f t="shared" si="139"/>
        <v>8437</v>
      </c>
      <c r="T138" s="35">
        <f t="shared" si="140"/>
        <v>49189.82</v>
      </c>
    </row>
    <row r="139" spans="1:20" s="36" customFormat="1" ht="24.95" customHeight="1" x14ac:dyDescent="0.25">
      <c r="A139" s="11">
        <v>107</v>
      </c>
      <c r="B139" s="31" t="s">
        <v>320</v>
      </c>
      <c r="C139" s="39" t="s">
        <v>40</v>
      </c>
      <c r="D139" s="32" t="s">
        <v>22</v>
      </c>
      <c r="E139" s="32" t="s">
        <v>167</v>
      </c>
      <c r="F139" s="34">
        <v>44684</v>
      </c>
      <c r="G139" s="34">
        <v>44868</v>
      </c>
      <c r="H139" s="35">
        <v>55000</v>
      </c>
      <c r="I139" s="35">
        <v>2559.6799999999998</v>
      </c>
      <c r="J139" s="35">
        <v>0</v>
      </c>
      <c r="K139" s="35">
        <f t="shared" si="156"/>
        <v>1578.5</v>
      </c>
      <c r="L139" s="35">
        <f t="shared" si="157"/>
        <v>3905</v>
      </c>
      <c r="M139" s="60">
        <f t="shared" si="155"/>
        <v>632.5</v>
      </c>
      <c r="N139" s="35">
        <f t="shared" si="158"/>
        <v>1672</v>
      </c>
      <c r="O139" s="35">
        <f t="shared" si="159"/>
        <v>3899.5</v>
      </c>
      <c r="P139" s="35">
        <f t="shared" si="136"/>
        <v>11687.5</v>
      </c>
      <c r="Q139" s="35">
        <f t="shared" si="160"/>
        <v>0</v>
      </c>
      <c r="R139" s="35">
        <f t="shared" si="138"/>
        <v>5810.18</v>
      </c>
      <c r="S139" s="35">
        <f t="shared" si="139"/>
        <v>8437</v>
      </c>
      <c r="T139" s="35">
        <f t="shared" si="140"/>
        <v>49189.82</v>
      </c>
    </row>
    <row r="140" spans="1:20" s="36" customFormat="1" ht="24.95" customHeight="1" x14ac:dyDescent="0.25">
      <c r="A140" s="11">
        <v>108</v>
      </c>
      <c r="B140" s="31" t="s">
        <v>327</v>
      </c>
      <c r="C140" s="39" t="s">
        <v>40</v>
      </c>
      <c r="D140" s="32" t="s">
        <v>22</v>
      </c>
      <c r="E140" s="33" t="s">
        <v>166</v>
      </c>
      <c r="F140" s="34">
        <v>44684</v>
      </c>
      <c r="G140" s="34">
        <v>44868</v>
      </c>
      <c r="H140" s="35">
        <v>55000</v>
      </c>
      <c r="I140" s="35">
        <v>2559.6799999999998</v>
      </c>
      <c r="J140" s="35">
        <v>0</v>
      </c>
      <c r="K140" s="35">
        <f t="shared" si="156"/>
        <v>1578.5</v>
      </c>
      <c r="L140" s="35">
        <f t="shared" si="157"/>
        <v>3905</v>
      </c>
      <c r="M140" s="60">
        <f t="shared" si="155"/>
        <v>632.5</v>
      </c>
      <c r="N140" s="35">
        <f t="shared" si="158"/>
        <v>1672</v>
      </c>
      <c r="O140" s="35">
        <f t="shared" si="159"/>
        <v>3899.5</v>
      </c>
      <c r="P140" s="35">
        <f t="shared" si="136"/>
        <v>11687.5</v>
      </c>
      <c r="Q140" s="35">
        <f t="shared" si="160"/>
        <v>0</v>
      </c>
      <c r="R140" s="35">
        <f t="shared" si="138"/>
        <v>5810.18</v>
      </c>
      <c r="S140" s="35">
        <f t="shared" si="139"/>
        <v>8437</v>
      </c>
      <c r="T140" s="35">
        <f t="shared" si="140"/>
        <v>49189.82</v>
      </c>
    </row>
    <row r="141" spans="1:20" s="36" customFormat="1" ht="24.95" customHeight="1" x14ac:dyDescent="0.25">
      <c r="A141" s="11">
        <v>109</v>
      </c>
      <c r="B141" s="31" t="s">
        <v>330</v>
      </c>
      <c r="C141" s="39" t="s">
        <v>40</v>
      </c>
      <c r="D141" s="32" t="s">
        <v>22</v>
      </c>
      <c r="E141" s="32" t="s">
        <v>167</v>
      </c>
      <c r="F141" s="34">
        <v>44684</v>
      </c>
      <c r="G141" s="34">
        <v>44868</v>
      </c>
      <c r="H141" s="35">
        <v>55000</v>
      </c>
      <c r="I141" s="35">
        <v>2559.6799999999998</v>
      </c>
      <c r="J141" s="35">
        <v>0</v>
      </c>
      <c r="K141" s="35">
        <f t="shared" si="156"/>
        <v>1578.5</v>
      </c>
      <c r="L141" s="35">
        <f t="shared" si="157"/>
        <v>3905</v>
      </c>
      <c r="M141" s="60">
        <f t="shared" si="155"/>
        <v>632.5</v>
      </c>
      <c r="N141" s="35">
        <f t="shared" si="158"/>
        <v>1672</v>
      </c>
      <c r="O141" s="35">
        <f t="shared" si="159"/>
        <v>3899.5</v>
      </c>
      <c r="P141" s="35">
        <f t="shared" si="136"/>
        <v>11687.5</v>
      </c>
      <c r="Q141" s="35">
        <f t="shared" si="160"/>
        <v>0</v>
      </c>
      <c r="R141" s="35">
        <f t="shared" si="138"/>
        <v>5810.18</v>
      </c>
      <c r="S141" s="35">
        <f t="shared" si="139"/>
        <v>8437</v>
      </c>
      <c r="T141" s="35">
        <f t="shared" si="140"/>
        <v>49189.82</v>
      </c>
    </row>
    <row r="142" spans="1:20" s="36" customFormat="1" ht="24.95" customHeight="1" x14ac:dyDescent="0.25">
      <c r="A142" s="11">
        <v>110</v>
      </c>
      <c r="B142" s="31" t="s">
        <v>334</v>
      </c>
      <c r="C142" s="39" t="s">
        <v>40</v>
      </c>
      <c r="D142" s="32" t="s">
        <v>22</v>
      </c>
      <c r="E142" s="32" t="s">
        <v>167</v>
      </c>
      <c r="F142" s="34">
        <v>44684</v>
      </c>
      <c r="G142" s="34">
        <v>44868</v>
      </c>
      <c r="H142" s="35">
        <v>55000</v>
      </c>
      <c r="I142" s="35">
        <v>2559.6799999999998</v>
      </c>
      <c r="J142" s="35">
        <v>0</v>
      </c>
      <c r="K142" s="35">
        <f t="shared" si="156"/>
        <v>1578.5</v>
      </c>
      <c r="L142" s="35">
        <f t="shared" si="157"/>
        <v>3905</v>
      </c>
      <c r="M142" s="60">
        <f t="shared" si="155"/>
        <v>632.5</v>
      </c>
      <c r="N142" s="35">
        <f t="shared" si="158"/>
        <v>1672</v>
      </c>
      <c r="O142" s="35">
        <f t="shared" si="159"/>
        <v>3899.5</v>
      </c>
      <c r="P142" s="35">
        <f t="shared" si="136"/>
        <v>11687.5</v>
      </c>
      <c r="Q142" s="35">
        <f t="shared" si="160"/>
        <v>0</v>
      </c>
      <c r="R142" s="35">
        <f t="shared" si="138"/>
        <v>5810.18</v>
      </c>
      <c r="S142" s="35">
        <f t="shared" si="139"/>
        <v>8437</v>
      </c>
      <c r="T142" s="35">
        <f t="shared" si="140"/>
        <v>49189.82</v>
      </c>
    </row>
    <row r="143" spans="1:20" s="36" customFormat="1" ht="24.95" customHeight="1" x14ac:dyDescent="0.25">
      <c r="A143" s="11">
        <v>111</v>
      </c>
      <c r="B143" s="31" t="s">
        <v>342</v>
      </c>
      <c r="C143" s="39" t="s">
        <v>225</v>
      </c>
      <c r="D143" s="32" t="s">
        <v>22</v>
      </c>
      <c r="E143" s="32" t="s">
        <v>167</v>
      </c>
      <c r="F143" s="34">
        <v>44693</v>
      </c>
      <c r="G143" s="34">
        <v>44877</v>
      </c>
      <c r="H143" s="35">
        <v>43000</v>
      </c>
      <c r="I143" s="35">
        <v>866.06</v>
      </c>
      <c r="J143" s="35">
        <v>0</v>
      </c>
      <c r="K143" s="35">
        <f>H143*2.87%</f>
        <v>1234.0999999999999</v>
      </c>
      <c r="L143" s="35">
        <f>H143*7.1%</f>
        <v>3053</v>
      </c>
      <c r="M143" s="35">
        <f t="shared" ref="M143:M145" si="161">H143*1.15%</f>
        <v>494.5</v>
      </c>
      <c r="N143" s="35">
        <f>H143*3.04%</f>
        <v>1307.2</v>
      </c>
      <c r="O143" s="35">
        <f>H143*7.09%</f>
        <v>3048.7</v>
      </c>
      <c r="P143" s="35">
        <f t="shared" si="136"/>
        <v>9137.5</v>
      </c>
      <c r="Q143" s="35">
        <f t="shared" si="160"/>
        <v>0</v>
      </c>
      <c r="R143" s="35">
        <f t="shared" si="138"/>
        <v>3407.36</v>
      </c>
      <c r="S143" s="35">
        <f t="shared" si="139"/>
        <v>6596.2</v>
      </c>
      <c r="T143" s="35">
        <f t="shared" si="140"/>
        <v>39592.639999999999</v>
      </c>
    </row>
    <row r="144" spans="1:20" s="36" customFormat="1" ht="24.95" customHeight="1" x14ac:dyDescent="0.25">
      <c r="A144" s="11">
        <v>112</v>
      </c>
      <c r="B144" s="31" t="s">
        <v>346</v>
      </c>
      <c r="C144" s="39" t="s">
        <v>225</v>
      </c>
      <c r="D144" s="32" t="s">
        <v>22</v>
      </c>
      <c r="E144" s="32" t="s">
        <v>166</v>
      </c>
      <c r="F144" s="34">
        <v>44693</v>
      </c>
      <c r="G144" s="34">
        <v>44877</v>
      </c>
      <c r="H144" s="35">
        <v>43000</v>
      </c>
      <c r="I144" s="35">
        <v>866.06</v>
      </c>
      <c r="J144" s="35">
        <v>0</v>
      </c>
      <c r="K144" s="35">
        <f>H144*2.87%</f>
        <v>1234.0999999999999</v>
      </c>
      <c r="L144" s="35">
        <f>H144*7.1%</f>
        <v>3053</v>
      </c>
      <c r="M144" s="35">
        <f t="shared" ref="M144" si="162">H144*1.15%</f>
        <v>494.5</v>
      </c>
      <c r="N144" s="35">
        <f>H144*3.04%</f>
        <v>1307.2</v>
      </c>
      <c r="O144" s="35">
        <f>H144*7.09%</f>
        <v>3048.7</v>
      </c>
      <c r="P144" s="35">
        <f t="shared" si="136"/>
        <v>9137.5</v>
      </c>
      <c r="Q144" s="35">
        <f t="shared" si="160"/>
        <v>0</v>
      </c>
      <c r="R144" s="35">
        <f t="shared" si="138"/>
        <v>3407.36</v>
      </c>
      <c r="S144" s="35">
        <f t="shared" si="139"/>
        <v>6596.2</v>
      </c>
      <c r="T144" s="35">
        <f t="shared" si="140"/>
        <v>39592.639999999999</v>
      </c>
    </row>
    <row r="145" spans="1:20" s="36" customFormat="1" ht="24.95" customHeight="1" x14ac:dyDescent="0.25">
      <c r="A145" s="11">
        <v>113</v>
      </c>
      <c r="B145" s="31" t="s">
        <v>343</v>
      </c>
      <c r="C145" s="39" t="s">
        <v>40</v>
      </c>
      <c r="D145" s="32" t="s">
        <v>22</v>
      </c>
      <c r="E145" s="32" t="s">
        <v>167</v>
      </c>
      <c r="F145" s="34">
        <v>44697</v>
      </c>
      <c r="G145" s="34">
        <v>44881</v>
      </c>
      <c r="H145" s="35">
        <v>55000</v>
      </c>
      <c r="I145" s="35">
        <v>2559.6799999999998</v>
      </c>
      <c r="J145" s="35">
        <v>0</v>
      </c>
      <c r="K145" s="35">
        <f t="shared" ref="K145" si="163">H145*2.87%</f>
        <v>1578.5</v>
      </c>
      <c r="L145" s="35">
        <f t="shared" ref="L145" si="164">H145*7.1%</f>
        <v>3905</v>
      </c>
      <c r="M145" s="35">
        <f t="shared" si="161"/>
        <v>632.5</v>
      </c>
      <c r="N145" s="35">
        <f t="shared" ref="N145" si="165">H145*3.04%</f>
        <v>1672</v>
      </c>
      <c r="O145" s="35">
        <f t="shared" ref="O145" si="166">H145*7.09%</f>
        <v>3899.5</v>
      </c>
      <c r="P145" s="35">
        <f t="shared" si="136"/>
        <v>11687.5</v>
      </c>
      <c r="Q145" s="35">
        <f t="shared" si="160"/>
        <v>0</v>
      </c>
      <c r="R145" s="35">
        <f t="shared" si="138"/>
        <v>5810.18</v>
      </c>
      <c r="S145" s="35">
        <f t="shared" si="139"/>
        <v>8437</v>
      </c>
      <c r="T145" s="35">
        <f t="shared" si="140"/>
        <v>49189.82</v>
      </c>
    </row>
    <row r="146" spans="1:20" s="36" customFormat="1" ht="24.95" customHeight="1" x14ac:dyDescent="0.25">
      <c r="A146" s="11">
        <v>114</v>
      </c>
      <c r="B146" s="31" t="s">
        <v>347</v>
      </c>
      <c r="C146" s="39" t="s">
        <v>40</v>
      </c>
      <c r="D146" s="32" t="s">
        <v>22</v>
      </c>
      <c r="E146" s="32" t="s">
        <v>167</v>
      </c>
      <c r="F146" s="34">
        <v>44693</v>
      </c>
      <c r="G146" s="34">
        <v>44877</v>
      </c>
      <c r="H146" s="35">
        <v>55000</v>
      </c>
      <c r="I146" s="35">
        <v>2559.6799999999998</v>
      </c>
      <c r="J146" s="35">
        <v>0</v>
      </c>
      <c r="K146" s="35">
        <f t="shared" ref="K146:K147" si="167">H146*2.87%</f>
        <v>1578.5</v>
      </c>
      <c r="L146" s="35">
        <f t="shared" ref="L146:L147" si="168">H146*7.1%</f>
        <v>3905</v>
      </c>
      <c r="M146" s="35">
        <f t="shared" ref="M146:M147" si="169">H146*1.15%</f>
        <v>632.5</v>
      </c>
      <c r="N146" s="35">
        <f t="shared" ref="N146:N147" si="170">H146*3.04%</f>
        <v>1672</v>
      </c>
      <c r="O146" s="35">
        <f t="shared" ref="O146:O147" si="171">H146*7.09%</f>
        <v>3899.5</v>
      </c>
      <c r="P146" s="35">
        <f t="shared" si="136"/>
        <v>11687.5</v>
      </c>
      <c r="Q146" s="35">
        <f t="shared" si="160"/>
        <v>0</v>
      </c>
      <c r="R146" s="35">
        <f t="shared" si="138"/>
        <v>5810.18</v>
      </c>
      <c r="S146" s="35">
        <f t="shared" si="139"/>
        <v>8437</v>
      </c>
      <c r="T146" s="35">
        <f t="shared" si="140"/>
        <v>49189.82</v>
      </c>
    </row>
    <row r="147" spans="1:20" s="36" customFormat="1" ht="24.95" customHeight="1" x14ac:dyDescent="0.25">
      <c r="A147" s="11">
        <v>115</v>
      </c>
      <c r="B147" s="31" t="s">
        <v>353</v>
      </c>
      <c r="C147" s="39" t="s">
        <v>225</v>
      </c>
      <c r="D147" s="32" t="s">
        <v>22</v>
      </c>
      <c r="E147" s="32" t="s">
        <v>167</v>
      </c>
      <c r="F147" s="34">
        <v>44693</v>
      </c>
      <c r="G147" s="34">
        <v>44877</v>
      </c>
      <c r="H147" s="35">
        <v>45000</v>
      </c>
      <c r="I147" s="35">
        <v>1148.33</v>
      </c>
      <c r="J147" s="35">
        <v>0</v>
      </c>
      <c r="K147" s="35">
        <f t="shared" si="167"/>
        <v>1291.5</v>
      </c>
      <c r="L147" s="35">
        <f t="shared" si="168"/>
        <v>3195</v>
      </c>
      <c r="M147" s="35">
        <f t="shared" si="169"/>
        <v>517.5</v>
      </c>
      <c r="N147" s="35">
        <f t="shared" si="170"/>
        <v>1368</v>
      </c>
      <c r="O147" s="35">
        <f t="shared" si="171"/>
        <v>3190.5</v>
      </c>
      <c r="P147" s="35">
        <f t="shared" si="136"/>
        <v>9562.5</v>
      </c>
      <c r="Q147" s="35">
        <f t="shared" si="160"/>
        <v>0</v>
      </c>
      <c r="R147" s="35">
        <f t="shared" si="138"/>
        <v>3807.83</v>
      </c>
      <c r="S147" s="35">
        <f t="shared" si="139"/>
        <v>6903</v>
      </c>
      <c r="T147" s="35">
        <f t="shared" si="140"/>
        <v>41192.17</v>
      </c>
    </row>
    <row r="148" spans="1:20" s="36" customFormat="1" ht="24.95" customHeight="1" x14ac:dyDescent="0.25">
      <c r="A148" s="11">
        <v>116</v>
      </c>
      <c r="B148" s="31" t="s">
        <v>357</v>
      </c>
      <c r="C148" s="39" t="s">
        <v>40</v>
      </c>
      <c r="D148" s="32" t="s">
        <v>22</v>
      </c>
      <c r="E148" s="32" t="s">
        <v>167</v>
      </c>
      <c r="F148" s="34">
        <v>44690</v>
      </c>
      <c r="G148" s="34">
        <v>44874</v>
      </c>
      <c r="H148" s="35">
        <v>90000</v>
      </c>
      <c r="I148" s="35">
        <v>9753.1200000000008</v>
      </c>
      <c r="J148" s="35">
        <v>0</v>
      </c>
      <c r="K148" s="35">
        <f>H148*2.87%</f>
        <v>2583</v>
      </c>
      <c r="L148" s="35">
        <f>H148*7.1%</f>
        <v>6390</v>
      </c>
      <c r="M148" s="35">
        <v>748.08</v>
      </c>
      <c r="N148" s="35">
        <f>H148*3.04%</f>
        <v>2736</v>
      </c>
      <c r="O148" s="35">
        <f>H148*7.09%</f>
        <v>6381</v>
      </c>
      <c r="P148" s="35">
        <f t="shared" si="136"/>
        <v>18838.080000000002</v>
      </c>
      <c r="Q148" s="35">
        <f t="shared" si="160"/>
        <v>0</v>
      </c>
      <c r="R148" s="35">
        <f t="shared" si="138"/>
        <v>15072.12</v>
      </c>
      <c r="S148" s="35">
        <f t="shared" si="139"/>
        <v>13519.08</v>
      </c>
      <c r="T148" s="35">
        <f t="shared" si="140"/>
        <v>74927.88</v>
      </c>
    </row>
    <row r="149" spans="1:20" s="36" customFormat="1" ht="24.95" customHeight="1" x14ac:dyDescent="0.25">
      <c r="A149" s="11">
        <v>117</v>
      </c>
      <c r="B149" s="31" t="s">
        <v>360</v>
      </c>
      <c r="C149" s="39" t="s">
        <v>40</v>
      </c>
      <c r="D149" s="32" t="s">
        <v>22</v>
      </c>
      <c r="E149" s="32" t="s">
        <v>167</v>
      </c>
      <c r="F149" s="34">
        <v>44743</v>
      </c>
      <c r="G149" s="34">
        <v>44927</v>
      </c>
      <c r="H149" s="35">
        <v>60000</v>
      </c>
      <c r="I149" s="35">
        <v>3486.68</v>
      </c>
      <c r="J149" s="35">
        <v>0</v>
      </c>
      <c r="K149" s="35">
        <v>1722</v>
      </c>
      <c r="L149" s="35">
        <v>4260</v>
      </c>
      <c r="M149" s="60">
        <f t="shared" ref="M149:M150" si="172">H149*1.15%</f>
        <v>690</v>
      </c>
      <c r="N149" s="35">
        <v>1824</v>
      </c>
      <c r="O149" s="35">
        <f t="shared" ref="O149:O151" si="173">H149*7.09%</f>
        <v>4254</v>
      </c>
      <c r="P149" s="35">
        <f t="shared" si="136"/>
        <v>12750</v>
      </c>
      <c r="Q149" s="35">
        <f t="shared" si="160"/>
        <v>0</v>
      </c>
      <c r="R149" s="35">
        <f t="shared" si="138"/>
        <v>7032.68</v>
      </c>
      <c r="S149" s="35">
        <f t="shared" si="139"/>
        <v>9204</v>
      </c>
      <c r="T149" s="35">
        <f t="shared" si="140"/>
        <v>52967.32</v>
      </c>
    </row>
    <row r="150" spans="1:20" s="36" customFormat="1" ht="24.95" customHeight="1" x14ac:dyDescent="0.25">
      <c r="A150" s="11">
        <v>118</v>
      </c>
      <c r="B150" s="31" t="s">
        <v>366</v>
      </c>
      <c r="C150" s="39" t="s">
        <v>225</v>
      </c>
      <c r="D150" s="32" t="s">
        <v>22</v>
      </c>
      <c r="E150" s="32" t="s">
        <v>166</v>
      </c>
      <c r="F150" s="34">
        <v>44718</v>
      </c>
      <c r="G150" s="34">
        <v>44901</v>
      </c>
      <c r="H150" s="35">
        <v>48000</v>
      </c>
      <c r="I150" s="35">
        <v>1571.73</v>
      </c>
      <c r="J150" s="35">
        <v>0</v>
      </c>
      <c r="K150" s="35">
        <v>1377.6</v>
      </c>
      <c r="L150" s="35">
        <v>3408</v>
      </c>
      <c r="M150" s="60">
        <f t="shared" si="172"/>
        <v>552</v>
      </c>
      <c r="N150" s="35">
        <v>1459.2</v>
      </c>
      <c r="O150" s="35">
        <f t="shared" si="173"/>
        <v>3403.2</v>
      </c>
      <c r="P150" s="35">
        <f t="shared" si="136"/>
        <v>10200</v>
      </c>
      <c r="Q150" s="35">
        <f t="shared" si="160"/>
        <v>0</v>
      </c>
      <c r="R150" s="35">
        <f t="shared" si="138"/>
        <v>4408.53</v>
      </c>
      <c r="S150" s="35">
        <f t="shared" si="139"/>
        <v>7363.2</v>
      </c>
      <c r="T150" s="35">
        <f t="shared" si="140"/>
        <v>43591.47</v>
      </c>
    </row>
    <row r="151" spans="1:20" s="36" customFormat="1" ht="24.95" customHeight="1" x14ac:dyDescent="0.25">
      <c r="A151" s="11">
        <v>119</v>
      </c>
      <c r="B151" s="31" t="s">
        <v>372</v>
      </c>
      <c r="C151" s="39" t="s">
        <v>40</v>
      </c>
      <c r="D151" s="32" t="s">
        <v>22</v>
      </c>
      <c r="E151" s="32" t="s">
        <v>166</v>
      </c>
      <c r="F151" s="34">
        <v>44713</v>
      </c>
      <c r="G151" s="34">
        <v>44896</v>
      </c>
      <c r="H151" s="35">
        <v>80000</v>
      </c>
      <c r="I151" s="35">
        <v>7400.87</v>
      </c>
      <c r="J151" s="35">
        <v>0</v>
      </c>
      <c r="K151" s="35">
        <f t="shared" ref="K151" si="174">H151*2.87%</f>
        <v>2296</v>
      </c>
      <c r="L151" s="35">
        <f t="shared" ref="L151" si="175">H151*7.1%</f>
        <v>5680</v>
      </c>
      <c r="M151" s="35">
        <v>748.08</v>
      </c>
      <c r="N151" s="35">
        <f t="shared" ref="N151" si="176">H151*3.04%</f>
        <v>2432</v>
      </c>
      <c r="O151" s="35">
        <f t="shared" si="173"/>
        <v>5672</v>
      </c>
      <c r="P151" s="35">
        <f t="shared" si="136"/>
        <v>16828.080000000002</v>
      </c>
      <c r="Q151" s="35">
        <v>0</v>
      </c>
      <c r="R151" s="35">
        <f t="shared" si="138"/>
        <v>12128.87</v>
      </c>
      <c r="S151" s="35">
        <f t="shared" si="139"/>
        <v>12100.08</v>
      </c>
      <c r="T151" s="35">
        <f t="shared" si="140"/>
        <v>67871.13</v>
      </c>
    </row>
    <row r="152" spans="1:20" s="36" customFormat="1" ht="24.95" customHeight="1" x14ac:dyDescent="0.25">
      <c r="A152" s="11">
        <v>120</v>
      </c>
      <c r="B152" s="31" t="s">
        <v>384</v>
      </c>
      <c r="C152" s="39" t="s">
        <v>225</v>
      </c>
      <c r="D152" s="32" t="s">
        <v>22</v>
      </c>
      <c r="E152" s="32" t="s">
        <v>167</v>
      </c>
      <c r="F152" s="34">
        <v>44713</v>
      </c>
      <c r="G152" s="34">
        <v>44896</v>
      </c>
      <c r="H152" s="35">
        <v>48000</v>
      </c>
      <c r="I152" s="35">
        <v>1571.73</v>
      </c>
      <c r="J152" s="35">
        <v>0</v>
      </c>
      <c r="K152" s="35">
        <v>1377.6</v>
      </c>
      <c r="L152" s="35">
        <v>3408</v>
      </c>
      <c r="M152" s="60">
        <f t="shared" ref="M152:M153" si="177">H152*1.15%</f>
        <v>552</v>
      </c>
      <c r="N152" s="35">
        <v>1459.2</v>
      </c>
      <c r="O152" s="35">
        <f t="shared" ref="O152:O154" si="178">H152*7.09%</f>
        <v>3403.2</v>
      </c>
      <c r="P152" s="35">
        <f t="shared" ref="P152:P154" si="179">K152+L152+M152+N152+O152</f>
        <v>10200</v>
      </c>
      <c r="Q152" s="35">
        <f t="shared" ref="Q152:Q153" si="180">J152</f>
        <v>0</v>
      </c>
      <c r="R152" s="35">
        <f t="shared" ref="R152:R154" si="181">I152+K152+N152+Q152</f>
        <v>4408.53</v>
      </c>
      <c r="S152" s="35">
        <f t="shared" ref="S152:S154" si="182">L152+M152+O152</f>
        <v>7363.2</v>
      </c>
      <c r="T152" s="35">
        <f t="shared" ref="T152:T154" si="183">H152-R152</f>
        <v>43591.47</v>
      </c>
    </row>
    <row r="153" spans="1:20" s="36" customFormat="1" ht="24.95" customHeight="1" x14ac:dyDescent="0.25">
      <c r="A153" s="11">
        <v>121</v>
      </c>
      <c r="B153" s="31" t="s">
        <v>388</v>
      </c>
      <c r="C153" s="39" t="s">
        <v>40</v>
      </c>
      <c r="D153" s="32" t="s">
        <v>22</v>
      </c>
      <c r="E153" s="32" t="s">
        <v>167</v>
      </c>
      <c r="F153" s="34">
        <v>44743</v>
      </c>
      <c r="G153" s="34">
        <v>44927</v>
      </c>
      <c r="H153" s="35">
        <v>55000</v>
      </c>
      <c r="I153" s="35">
        <v>2559.6799999999998</v>
      </c>
      <c r="J153" s="35">
        <v>0</v>
      </c>
      <c r="K153" s="35">
        <f t="shared" ref="K153:K154" si="184">H153*2.87%</f>
        <v>1578.5</v>
      </c>
      <c r="L153" s="35">
        <f t="shared" ref="L153:L154" si="185">H153*7.1%</f>
        <v>3905</v>
      </c>
      <c r="M153" s="35">
        <f t="shared" si="177"/>
        <v>632.5</v>
      </c>
      <c r="N153" s="35">
        <f t="shared" ref="N153:N154" si="186">H153*3.04%</f>
        <v>1672</v>
      </c>
      <c r="O153" s="35">
        <f t="shared" si="178"/>
        <v>3899.5</v>
      </c>
      <c r="P153" s="35">
        <f t="shared" si="179"/>
        <v>11687.5</v>
      </c>
      <c r="Q153" s="35">
        <f t="shared" si="180"/>
        <v>0</v>
      </c>
      <c r="R153" s="35">
        <f t="shared" si="181"/>
        <v>5810.18</v>
      </c>
      <c r="S153" s="35">
        <f t="shared" si="182"/>
        <v>8437</v>
      </c>
      <c r="T153" s="35">
        <f t="shared" si="183"/>
        <v>49189.82</v>
      </c>
    </row>
    <row r="154" spans="1:20" s="36" customFormat="1" ht="24.95" customHeight="1" x14ac:dyDescent="0.25">
      <c r="A154" s="11">
        <v>122</v>
      </c>
      <c r="B154" s="31" t="s">
        <v>391</v>
      </c>
      <c r="C154" s="39" t="s">
        <v>40</v>
      </c>
      <c r="D154" s="32" t="s">
        <v>22</v>
      </c>
      <c r="E154" s="32" t="s">
        <v>166</v>
      </c>
      <c r="F154" s="34">
        <v>44713</v>
      </c>
      <c r="G154" s="34">
        <v>44896</v>
      </c>
      <c r="H154" s="35">
        <v>70000</v>
      </c>
      <c r="I154" s="35">
        <v>5368.48</v>
      </c>
      <c r="J154" s="35">
        <v>0</v>
      </c>
      <c r="K154" s="35">
        <f t="shared" si="184"/>
        <v>2009</v>
      </c>
      <c r="L154" s="35">
        <f t="shared" si="185"/>
        <v>4970</v>
      </c>
      <c r="M154" s="35">
        <v>748.08</v>
      </c>
      <c r="N154" s="35">
        <f t="shared" si="186"/>
        <v>2128</v>
      </c>
      <c r="O154" s="35">
        <f t="shared" si="178"/>
        <v>4963</v>
      </c>
      <c r="P154" s="35">
        <f t="shared" si="179"/>
        <v>14818.08</v>
      </c>
      <c r="Q154" s="35">
        <v>0</v>
      </c>
      <c r="R154" s="35">
        <f t="shared" si="181"/>
        <v>9505.48</v>
      </c>
      <c r="S154" s="35">
        <f t="shared" si="182"/>
        <v>10681.08</v>
      </c>
      <c r="T154" s="35">
        <f t="shared" si="183"/>
        <v>60494.52</v>
      </c>
    </row>
    <row r="155" spans="1:20" s="36" customFormat="1" ht="24.95" customHeight="1" x14ac:dyDescent="0.25">
      <c r="A155" s="11">
        <v>123</v>
      </c>
      <c r="B155" s="31" t="s">
        <v>395</v>
      </c>
      <c r="C155" s="39" t="s">
        <v>225</v>
      </c>
      <c r="D155" s="32" t="s">
        <v>22</v>
      </c>
      <c r="E155" s="32" t="s">
        <v>166</v>
      </c>
      <c r="F155" s="34">
        <v>44713</v>
      </c>
      <c r="G155" s="34">
        <v>44896</v>
      </c>
      <c r="H155" s="35">
        <v>48000</v>
      </c>
      <c r="I155" s="35">
        <v>1571.73</v>
      </c>
      <c r="J155" s="35">
        <v>0</v>
      </c>
      <c r="K155" s="35">
        <v>1377.6</v>
      </c>
      <c r="L155" s="35">
        <v>3408</v>
      </c>
      <c r="M155" s="60">
        <f t="shared" ref="M155:M156" si="187">H155*1.15%</f>
        <v>552</v>
      </c>
      <c r="N155" s="35">
        <v>1459.2</v>
      </c>
      <c r="O155" s="35">
        <f t="shared" ref="O155:O156" si="188">H155*7.09%</f>
        <v>3403.2</v>
      </c>
      <c r="P155" s="35">
        <f t="shared" ref="P155:P156" si="189">K155+L155+M155+N155+O155</f>
        <v>10200</v>
      </c>
      <c r="Q155" s="35">
        <f t="shared" ref="Q155:Q156" si="190">J155</f>
        <v>0</v>
      </c>
      <c r="R155" s="35">
        <f t="shared" ref="R155:R156" si="191">I155+K155+N155+Q155</f>
        <v>4408.53</v>
      </c>
      <c r="S155" s="35">
        <f t="shared" ref="S155:S156" si="192">L155+M155+O155</f>
        <v>7363.2</v>
      </c>
      <c r="T155" s="35">
        <f t="shared" ref="T155:T156" si="193">H155-R155</f>
        <v>43591.47</v>
      </c>
    </row>
    <row r="156" spans="1:20" s="36" customFormat="1" ht="24.95" customHeight="1" x14ac:dyDescent="0.25">
      <c r="A156" s="11">
        <v>124</v>
      </c>
      <c r="B156" s="31" t="s">
        <v>400</v>
      </c>
      <c r="C156" s="39" t="s">
        <v>225</v>
      </c>
      <c r="D156" s="32" t="s">
        <v>22</v>
      </c>
      <c r="E156" s="32" t="s">
        <v>167</v>
      </c>
      <c r="F156" s="34">
        <v>44713</v>
      </c>
      <c r="G156" s="34">
        <v>44896</v>
      </c>
      <c r="H156" s="35">
        <v>48000</v>
      </c>
      <c r="I156" s="35">
        <v>1571.73</v>
      </c>
      <c r="J156" s="35">
        <v>0</v>
      </c>
      <c r="K156" s="35">
        <v>1377.6</v>
      </c>
      <c r="L156" s="35">
        <v>3408</v>
      </c>
      <c r="M156" s="60">
        <f t="shared" si="187"/>
        <v>552</v>
      </c>
      <c r="N156" s="35">
        <v>1459.2</v>
      </c>
      <c r="O156" s="35">
        <f t="shared" si="188"/>
        <v>3403.2</v>
      </c>
      <c r="P156" s="35">
        <f t="shared" si="189"/>
        <v>10200</v>
      </c>
      <c r="Q156" s="35">
        <f t="shared" si="190"/>
        <v>0</v>
      </c>
      <c r="R156" s="35">
        <f t="shared" si="191"/>
        <v>4408.53</v>
      </c>
      <c r="S156" s="35">
        <f t="shared" si="192"/>
        <v>7363.2</v>
      </c>
      <c r="T156" s="35">
        <f t="shared" si="193"/>
        <v>43591.47</v>
      </c>
    </row>
    <row r="157" spans="1:20" s="36" customFormat="1" ht="24.95" customHeight="1" x14ac:dyDescent="0.25">
      <c r="A157" s="11">
        <v>125</v>
      </c>
      <c r="B157" s="31" t="s">
        <v>401</v>
      </c>
      <c r="C157" s="39" t="s">
        <v>225</v>
      </c>
      <c r="D157" s="32" t="s">
        <v>22</v>
      </c>
      <c r="E157" s="32" t="s">
        <v>167</v>
      </c>
      <c r="F157" s="34">
        <v>44713</v>
      </c>
      <c r="G157" s="34">
        <v>44896</v>
      </c>
      <c r="H157" s="35">
        <v>48000</v>
      </c>
      <c r="I157" s="35">
        <v>1571.73</v>
      </c>
      <c r="J157" s="35">
        <v>0</v>
      </c>
      <c r="K157" s="35">
        <v>1377.6</v>
      </c>
      <c r="L157" s="35">
        <v>3408</v>
      </c>
      <c r="M157" s="60">
        <f t="shared" ref="M157" si="194">H157*1.15%</f>
        <v>552</v>
      </c>
      <c r="N157" s="35">
        <v>1459.2</v>
      </c>
      <c r="O157" s="35">
        <f t="shared" ref="O157" si="195">H157*7.09%</f>
        <v>3403.2</v>
      </c>
      <c r="P157" s="35">
        <f t="shared" ref="P157" si="196">K157+L157+M157+N157+O157</f>
        <v>10200</v>
      </c>
      <c r="Q157" s="35">
        <f t="shared" ref="Q157" si="197">J157</f>
        <v>0</v>
      </c>
      <c r="R157" s="35">
        <f t="shared" ref="R157" si="198">I157+K157+N157+Q157</f>
        <v>4408.53</v>
      </c>
      <c r="S157" s="35">
        <f t="shared" ref="S157" si="199">L157+M157+O157</f>
        <v>7363.2</v>
      </c>
      <c r="T157" s="35">
        <f t="shared" ref="T157" si="200">H157-R157</f>
        <v>43591.47</v>
      </c>
    </row>
    <row r="158" spans="1:20" s="36" customFormat="1" ht="24.95" customHeight="1" x14ac:dyDescent="0.25">
      <c r="A158" s="11">
        <v>126</v>
      </c>
      <c r="B158" s="31" t="s">
        <v>404</v>
      </c>
      <c r="C158" s="39" t="s">
        <v>225</v>
      </c>
      <c r="D158" s="32" t="s">
        <v>22</v>
      </c>
      <c r="E158" s="32" t="s">
        <v>167</v>
      </c>
      <c r="F158" s="34">
        <v>44713</v>
      </c>
      <c r="G158" s="34">
        <v>44896</v>
      </c>
      <c r="H158" s="35">
        <v>48000</v>
      </c>
      <c r="I158" s="35">
        <v>1571.73</v>
      </c>
      <c r="J158" s="35">
        <v>0</v>
      </c>
      <c r="K158" s="35">
        <v>1377.6</v>
      </c>
      <c r="L158" s="35">
        <v>3408</v>
      </c>
      <c r="M158" s="60">
        <f t="shared" ref="M158:M160" si="201">H158*1.15%</f>
        <v>552</v>
      </c>
      <c r="N158" s="35">
        <v>1459.2</v>
      </c>
      <c r="O158" s="35">
        <f t="shared" ref="O158:O160" si="202">H158*7.09%</f>
        <v>3403.2</v>
      </c>
      <c r="P158" s="35">
        <f t="shared" ref="P158:P160" si="203">K158+L158+M158+N158+O158</f>
        <v>10200</v>
      </c>
      <c r="Q158" s="35">
        <f t="shared" ref="Q158:Q160" si="204">J158</f>
        <v>0</v>
      </c>
      <c r="R158" s="35">
        <f t="shared" ref="R158:R160" si="205">I158+K158+N158+Q158</f>
        <v>4408.53</v>
      </c>
      <c r="S158" s="35">
        <f t="shared" ref="S158:S160" si="206">L158+M158+O158</f>
        <v>7363.2</v>
      </c>
      <c r="T158" s="35">
        <f t="shared" ref="T158:T160" si="207">H158-R158</f>
        <v>43591.47</v>
      </c>
    </row>
    <row r="159" spans="1:20" s="36" customFormat="1" ht="24.95" customHeight="1" x14ac:dyDescent="0.25">
      <c r="A159" s="11">
        <v>127</v>
      </c>
      <c r="B159" s="31" t="s">
        <v>405</v>
      </c>
      <c r="C159" s="39" t="s">
        <v>40</v>
      </c>
      <c r="D159" s="32" t="s">
        <v>22</v>
      </c>
      <c r="E159" s="32" t="s">
        <v>167</v>
      </c>
      <c r="F159" s="34">
        <v>44743</v>
      </c>
      <c r="G159" s="34">
        <v>44927</v>
      </c>
      <c r="H159" s="35">
        <v>55000</v>
      </c>
      <c r="I159" s="35">
        <v>2559.6799999999998</v>
      </c>
      <c r="J159" s="35">
        <v>0</v>
      </c>
      <c r="K159" s="35">
        <f t="shared" ref="K159" si="208">H159*2.87%</f>
        <v>1578.5</v>
      </c>
      <c r="L159" s="35">
        <f t="shared" ref="L159" si="209">H159*7.1%</f>
        <v>3905</v>
      </c>
      <c r="M159" s="35">
        <f t="shared" si="201"/>
        <v>632.5</v>
      </c>
      <c r="N159" s="35">
        <f t="shared" ref="N159" si="210">H159*3.04%</f>
        <v>1672</v>
      </c>
      <c r="O159" s="35">
        <f t="shared" si="202"/>
        <v>3899.5</v>
      </c>
      <c r="P159" s="35">
        <f t="shared" si="203"/>
        <v>11687.5</v>
      </c>
      <c r="Q159" s="35">
        <f t="shared" si="204"/>
        <v>0</v>
      </c>
      <c r="R159" s="35">
        <f t="shared" si="205"/>
        <v>5810.18</v>
      </c>
      <c r="S159" s="35">
        <f t="shared" si="206"/>
        <v>8437</v>
      </c>
      <c r="T159" s="35">
        <f t="shared" si="207"/>
        <v>49189.82</v>
      </c>
    </row>
    <row r="160" spans="1:20" s="36" customFormat="1" ht="24.95" customHeight="1" x14ac:dyDescent="0.25">
      <c r="A160" s="11">
        <v>128</v>
      </c>
      <c r="B160" s="31" t="s">
        <v>406</v>
      </c>
      <c r="C160" s="39" t="s">
        <v>225</v>
      </c>
      <c r="D160" s="32" t="s">
        <v>22</v>
      </c>
      <c r="E160" s="32" t="s">
        <v>166</v>
      </c>
      <c r="F160" s="34">
        <v>44713</v>
      </c>
      <c r="G160" s="34">
        <v>44896</v>
      </c>
      <c r="H160" s="35">
        <v>48000</v>
      </c>
      <c r="I160" s="35">
        <v>1571.73</v>
      </c>
      <c r="J160" s="35">
        <v>0</v>
      </c>
      <c r="K160" s="35">
        <v>1377.6</v>
      </c>
      <c r="L160" s="35">
        <v>3408</v>
      </c>
      <c r="M160" s="60">
        <f t="shared" si="201"/>
        <v>552</v>
      </c>
      <c r="N160" s="35">
        <v>1459.2</v>
      </c>
      <c r="O160" s="35">
        <f t="shared" si="202"/>
        <v>3403.2</v>
      </c>
      <c r="P160" s="35">
        <f t="shared" si="203"/>
        <v>10200</v>
      </c>
      <c r="Q160" s="35">
        <f t="shared" si="204"/>
        <v>0</v>
      </c>
      <c r="R160" s="35">
        <f t="shared" si="205"/>
        <v>4408.53</v>
      </c>
      <c r="S160" s="35">
        <f t="shared" si="206"/>
        <v>7363.2</v>
      </c>
      <c r="T160" s="35">
        <f t="shared" si="207"/>
        <v>43591.47</v>
      </c>
    </row>
    <row r="161" spans="1:20" s="36" customFormat="1" ht="24.95" customHeight="1" x14ac:dyDescent="0.25">
      <c r="A161" s="11">
        <v>129</v>
      </c>
      <c r="B161" s="31" t="s">
        <v>409</v>
      </c>
      <c r="C161" s="39" t="s">
        <v>225</v>
      </c>
      <c r="D161" s="32" t="s">
        <v>22</v>
      </c>
      <c r="E161" s="32" t="s">
        <v>167</v>
      </c>
      <c r="F161" s="34">
        <v>44713</v>
      </c>
      <c r="G161" s="34">
        <v>44896</v>
      </c>
      <c r="H161" s="35">
        <v>48000</v>
      </c>
      <c r="I161" s="35">
        <v>1571.73</v>
      </c>
      <c r="J161" s="35">
        <v>0</v>
      </c>
      <c r="K161" s="35">
        <v>1377.6</v>
      </c>
      <c r="L161" s="35">
        <v>3408</v>
      </c>
      <c r="M161" s="60">
        <f t="shared" ref="M161:M162" si="211">H161*1.15%</f>
        <v>552</v>
      </c>
      <c r="N161" s="35">
        <v>1459.2</v>
      </c>
      <c r="O161" s="35">
        <f t="shared" ref="O161:O162" si="212">H161*7.09%</f>
        <v>3403.2</v>
      </c>
      <c r="P161" s="35">
        <f t="shared" ref="P161:P162" si="213">K161+L161+M161+N161+O161</f>
        <v>10200</v>
      </c>
      <c r="Q161" s="35">
        <f t="shared" ref="Q161:Q162" si="214">J161</f>
        <v>0</v>
      </c>
      <c r="R161" s="35">
        <f t="shared" ref="R161:R162" si="215">I161+K161+N161+Q161</f>
        <v>4408.53</v>
      </c>
      <c r="S161" s="35">
        <f t="shared" ref="S161:S162" si="216">L161+M161+O161</f>
        <v>7363.2</v>
      </c>
      <c r="T161" s="35">
        <f t="shared" ref="T161:T162" si="217">H161-R161</f>
        <v>43591.47</v>
      </c>
    </row>
    <row r="162" spans="1:20" s="36" customFormat="1" ht="24.95" customHeight="1" x14ac:dyDescent="0.25">
      <c r="A162" s="11">
        <v>130</v>
      </c>
      <c r="B162" s="31" t="s">
        <v>410</v>
      </c>
      <c r="C162" s="39" t="s">
        <v>225</v>
      </c>
      <c r="D162" s="32" t="s">
        <v>22</v>
      </c>
      <c r="E162" s="32" t="s">
        <v>166</v>
      </c>
      <c r="F162" s="34">
        <v>44713</v>
      </c>
      <c r="G162" s="34">
        <v>44896</v>
      </c>
      <c r="H162" s="35">
        <v>48000</v>
      </c>
      <c r="I162" s="35">
        <v>1571.73</v>
      </c>
      <c r="J162" s="35">
        <v>0</v>
      </c>
      <c r="K162" s="35">
        <v>1377.6</v>
      </c>
      <c r="L162" s="35">
        <v>3408</v>
      </c>
      <c r="M162" s="60">
        <f t="shared" si="211"/>
        <v>552</v>
      </c>
      <c r="N162" s="35">
        <v>1459.2</v>
      </c>
      <c r="O162" s="35">
        <f t="shared" si="212"/>
        <v>3403.2</v>
      </c>
      <c r="P162" s="35">
        <f t="shared" si="213"/>
        <v>10200</v>
      </c>
      <c r="Q162" s="35">
        <f t="shared" si="214"/>
        <v>0</v>
      </c>
      <c r="R162" s="35">
        <f t="shared" si="215"/>
        <v>4408.53</v>
      </c>
      <c r="S162" s="35">
        <f t="shared" si="216"/>
        <v>7363.2</v>
      </c>
      <c r="T162" s="35">
        <f t="shared" si="217"/>
        <v>43591.47</v>
      </c>
    </row>
    <row r="163" spans="1:20" s="18" customFormat="1" ht="24.95" customHeight="1" x14ac:dyDescent="0.25">
      <c r="A163" s="11">
        <v>131</v>
      </c>
      <c r="B163" s="14" t="s">
        <v>56</v>
      </c>
      <c r="C163" s="10" t="s">
        <v>38</v>
      </c>
      <c r="D163" s="11" t="s">
        <v>22</v>
      </c>
      <c r="E163" s="20" t="s">
        <v>167</v>
      </c>
      <c r="F163" s="15">
        <v>44470</v>
      </c>
      <c r="G163" s="34">
        <v>44835</v>
      </c>
      <c r="H163" s="16">
        <v>40000</v>
      </c>
      <c r="I163" s="16">
        <v>442.65</v>
      </c>
      <c r="J163" s="16">
        <v>0</v>
      </c>
      <c r="K163" s="16">
        <v>1148</v>
      </c>
      <c r="L163" s="16">
        <v>2840</v>
      </c>
      <c r="M163" s="52">
        <f t="shared" si="155"/>
        <v>460</v>
      </c>
      <c r="N163" s="16">
        <v>1216</v>
      </c>
      <c r="O163" s="16">
        <f t="shared" si="142"/>
        <v>2836</v>
      </c>
      <c r="P163" s="16">
        <f t="shared" si="136"/>
        <v>8500</v>
      </c>
      <c r="Q163" s="16">
        <f>J163</f>
        <v>0</v>
      </c>
      <c r="R163" s="16">
        <f t="shared" si="138"/>
        <v>2806.65</v>
      </c>
      <c r="S163" s="16">
        <f t="shared" si="139"/>
        <v>6136</v>
      </c>
      <c r="T163" s="16">
        <f t="shared" si="140"/>
        <v>37193.35</v>
      </c>
    </row>
    <row r="164" spans="1:20" s="18" customFormat="1" ht="24.95" customHeight="1" x14ac:dyDescent="0.3">
      <c r="A164" s="62" t="s">
        <v>420</v>
      </c>
      <c r="B164" s="12"/>
      <c r="C164" s="12"/>
      <c r="D164" s="12"/>
      <c r="E164" s="12"/>
      <c r="F164" s="25"/>
      <c r="G164" s="25"/>
      <c r="H164" s="12"/>
      <c r="I164" s="12"/>
      <c r="J164" s="12"/>
      <c r="K164" s="12"/>
      <c r="L164" s="12"/>
      <c r="M164" s="47"/>
      <c r="N164" s="12"/>
      <c r="O164" s="12"/>
      <c r="P164" s="12"/>
      <c r="Q164" s="12"/>
      <c r="R164" s="12"/>
      <c r="S164" s="12"/>
      <c r="T164" s="12"/>
    </row>
    <row r="165" spans="1:20" s="18" customFormat="1" ht="24.95" customHeight="1" x14ac:dyDescent="0.25">
      <c r="A165" s="11">
        <v>132</v>
      </c>
      <c r="B165" s="31" t="s">
        <v>376</v>
      </c>
      <c r="C165" s="39" t="s">
        <v>29</v>
      </c>
      <c r="D165" s="32" t="s">
        <v>22</v>
      </c>
      <c r="E165" s="32" t="s">
        <v>166</v>
      </c>
      <c r="F165" s="34">
        <v>44743</v>
      </c>
      <c r="G165" s="34">
        <v>44927</v>
      </c>
      <c r="H165" s="35">
        <v>100000</v>
      </c>
      <c r="I165" s="35">
        <v>12105.37</v>
      </c>
      <c r="J165" s="35">
        <v>0</v>
      </c>
      <c r="K165" s="35">
        <f>H165*2.87%</f>
        <v>2870</v>
      </c>
      <c r="L165" s="35">
        <f>H165*7.1%</f>
        <v>7100</v>
      </c>
      <c r="M165" s="41">
        <v>748.08</v>
      </c>
      <c r="N165" s="35">
        <f>H165*3.04%</f>
        <v>3040</v>
      </c>
      <c r="O165" s="35">
        <f>H165*7.09%</f>
        <v>7090</v>
      </c>
      <c r="P165" s="35">
        <f>K165+L165+M165+N165+O165</f>
        <v>20848.080000000002</v>
      </c>
      <c r="Q165" s="35">
        <f>J165</f>
        <v>0</v>
      </c>
      <c r="R165" s="35">
        <f>I165+K165+N165+Q165</f>
        <v>18015.37</v>
      </c>
      <c r="S165" s="35">
        <f>L165+M165+O165</f>
        <v>14938.08</v>
      </c>
      <c r="T165" s="35">
        <f>H165-R165</f>
        <v>81984.63</v>
      </c>
    </row>
    <row r="166" spans="1:20" s="13" customFormat="1" ht="24.95" customHeight="1" x14ac:dyDescent="0.3">
      <c r="A166" s="26" t="s">
        <v>421</v>
      </c>
      <c r="B166" s="12"/>
      <c r="C166" s="12"/>
      <c r="D166" s="12"/>
      <c r="E166" s="12"/>
      <c r="F166" s="25"/>
      <c r="G166" s="25"/>
      <c r="H166" s="12"/>
      <c r="I166" s="12"/>
      <c r="J166" s="12"/>
      <c r="K166" s="12"/>
      <c r="L166" s="12"/>
      <c r="M166" s="47"/>
      <c r="N166" s="12"/>
      <c r="O166" s="12"/>
      <c r="P166" s="12"/>
      <c r="Q166" s="12"/>
      <c r="R166" s="12"/>
      <c r="S166" s="12"/>
      <c r="T166" s="12"/>
    </row>
    <row r="167" spans="1:20" s="18" customFormat="1" ht="24.95" customHeight="1" x14ac:dyDescent="0.25">
      <c r="A167" s="11">
        <v>133</v>
      </c>
      <c r="B167" s="14" t="s">
        <v>58</v>
      </c>
      <c r="C167" s="10" t="s">
        <v>28</v>
      </c>
      <c r="D167" s="11" t="s">
        <v>22</v>
      </c>
      <c r="E167" s="20" t="s">
        <v>166</v>
      </c>
      <c r="F167" s="15">
        <v>44811</v>
      </c>
      <c r="G167" s="15">
        <v>44992</v>
      </c>
      <c r="H167" s="16">
        <v>95000</v>
      </c>
      <c r="I167" s="16">
        <v>10591.71</v>
      </c>
      <c r="J167" s="16">
        <v>0</v>
      </c>
      <c r="K167" s="16">
        <v>2726.5</v>
      </c>
      <c r="L167" s="16">
        <v>6745</v>
      </c>
      <c r="M167" s="17">
        <v>748.08</v>
      </c>
      <c r="N167" s="16">
        <v>2888</v>
      </c>
      <c r="O167" s="16">
        <v>6735.5</v>
      </c>
      <c r="P167" s="16">
        <f>K167+L167+M167+N167+O167</f>
        <v>19843.080000000002</v>
      </c>
      <c r="Q167" s="16">
        <v>16396.12</v>
      </c>
      <c r="R167" s="16">
        <f>I167+K167+N167+Q167</f>
        <v>32602.33</v>
      </c>
      <c r="S167" s="16">
        <f>L167+M167+O167</f>
        <v>14228.58</v>
      </c>
      <c r="T167" s="16">
        <f>H167-R167</f>
        <v>62397.67</v>
      </c>
    </row>
    <row r="168" spans="1:20" s="13" customFormat="1" ht="24.95" customHeight="1" x14ac:dyDescent="0.3">
      <c r="A168" s="26" t="s">
        <v>59</v>
      </c>
      <c r="B168" s="12"/>
      <c r="C168" s="12"/>
      <c r="D168" s="12"/>
      <c r="E168" s="12"/>
      <c r="F168" s="25"/>
      <c r="G168" s="25"/>
      <c r="H168" s="12"/>
      <c r="I168" s="12"/>
      <c r="J168" s="12"/>
      <c r="K168" s="12"/>
      <c r="L168" s="12"/>
      <c r="M168" s="47"/>
      <c r="N168" s="12"/>
      <c r="O168" s="12"/>
      <c r="P168" s="12"/>
      <c r="Q168" s="12"/>
      <c r="R168" s="12"/>
      <c r="S168" s="12"/>
      <c r="T168" s="12"/>
    </row>
    <row r="169" spans="1:20" s="40" customFormat="1" ht="24.95" customHeight="1" x14ac:dyDescent="0.25">
      <c r="A169" s="32">
        <v>134</v>
      </c>
      <c r="B169" s="31" t="s">
        <v>237</v>
      </c>
      <c r="C169" s="39" t="s">
        <v>238</v>
      </c>
      <c r="D169" s="32" t="s">
        <v>22</v>
      </c>
      <c r="E169" s="32" t="s">
        <v>166</v>
      </c>
      <c r="F169" s="34">
        <v>44728</v>
      </c>
      <c r="G169" s="34">
        <v>44911</v>
      </c>
      <c r="H169" s="35">
        <v>90000</v>
      </c>
      <c r="I169" s="35">
        <v>9753.1200000000008</v>
      </c>
      <c r="J169" s="35">
        <v>0</v>
      </c>
      <c r="K169" s="35">
        <f>H169*2.87%</f>
        <v>2583</v>
      </c>
      <c r="L169" s="35">
        <f>H169*7.1%</f>
        <v>6390</v>
      </c>
      <c r="M169" s="17">
        <v>748.08</v>
      </c>
      <c r="N169" s="35">
        <f>H169*3.04%</f>
        <v>2736</v>
      </c>
      <c r="O169" s="35">
        <f>H169*7.09%</f>
        <v>6381</v>
      </c>
      <c r="P169" s="35">
        <f>K169+L169+M169+N169+O169</f>
        <v>18838.080000000002</v>
      </c>
      <c r="Q169" s="35">
        <f>J169</f>
        <v>0</v>
      </c>
      <c r="R169" s="35">
        <f>I169+K169+N169+Q169</f>
        <v>15072.12</v>
      </c>
      <c r="S169" s="35">
        <f>L169+M169+O169</f>
        <v>13519.08</v>
      </c>
      <c r="T169" s="35">
        <f>H169-R169</f>
        <v>74927.88</v>
      </c>
    </row>
    <row r="170" spans="1:20" s="13" customFormat="1" ht="24.95" customHeight="1" x14ac:dyDescent="0.3">
      <c r="A170" s="26" t="s">
        <v>60</v>
      </c>
      <c r="B170" s="12"/>
      <c r="C170" s="12"/>
      <c r="D170" s="12"/>
      <c r="E170" s="12"/>
      <c r="F170" s="25"/>
      <c r="G170" s="25"/>
      <c r="H170" s="12"/>
      <c r="I170" s="12"/>
      <c r="J170" s="12"/>
      <c r="K170" s="12"/>
      <c r="L170" s="12"/>
      <c r="M170" s="53"/>
      <c r="N170" s="12"/>
      <c r="O170" s="12"/>
      <c r="P170" s="12"/>
      <c r="Q170" s="12"/>
      <c r="R170" s="12"/>
      <c r="S170" s="12"/>
      <c r="T170" s="12"/>
    </row>
    <row r="171" spans="1:20" s="36" customFormat="1" ht="24.95" customHeight="1" x14ac:dyDescent="0.25">
      <c r="A171" s="32">
        <v>135</v>
      </c>
      <c r="B171" s="64" t="s">
        <v>61</v>
      </c>
      <c r="C171" s="39" t="s">
        <v>28</v>
      </c>
      <c r="D171" s="32" t="s">
        <v>22</v>
      </c>
      <c r="E171" s="33" t="s">
        <v>166</v>
      </c>
      <c r="F171" s="34">
        <v>44501</v>
      </c>
      <c r="G171" s="34">
        <v>44866</v>
      </c>
      <c r="H171" s="35">
        <v>60000</v>
      </c>
      <c r="I171" s="35">
        <v>3486.68</v>
      </c>
      <c r="J171" s="35">
        <v>0</v>
      </c>
      <c r="K171" s="35">
        <v>1722</v>
      </c>
      <c r="L171" s="35">
        <v>4260</v>
      </c>
      <c r="M171" s="52">
        <f t="shared" ref="M171:M172" si="218">H171*1.15%</f>
        <v>690</v>
      </c>
      <c r="N171" s="35">
        <v>1824</v>
      </c>
      <c r="O171" s="35">
        <f t="shared" ref="O171:O172" si="219">H171*7.09%</f>
        <v>4254</v>
      </c>
      <c r="P171" s="35">
        <f>K171+L171+M171+N171+O171</f>
        <v>12750</v>
      </c>
      <c r="Q171" s="35">
        <f>J171</f>
        <v>0</v>
      </c>
      <c r="R171" s="35">
        <f>I171+K171+N171+Q171</f>
        <v>7032.68</v>
      </c>
      <c r="S171" s="35">
        <f>L171+M171+O171</f>
        <v>9204</v>
      </c>
      <c r="T171" s="35">
        <f>H171-R171</f>
        <v>52967.32</v>
      </c>
    </row>
    <row r="172" spans="1:20" s="18" customFormat="1" ht="24.95" customHeight="1" x14ac:dyDescent="0.25">
      <c r="A172" s="11">
        <v>136</v>
      </c>
      <c r="B172" s="14" t="s">
        <v>57</v>
      </c>
      <c r="C172" s="10" t="s">
        <v>38</v>
      </c>
      <c r="D172" s="11" t="s">
        <v>22</v>
      </c>
      <c r="E172" s="20" t="s">
        <v>167</v>
      </c>
      <c r="F172" s="15">
        <v>44470</v>
      </c>
      <c r="G172" s="34">
        <v>44835</v>
      </c>
      <c r="H172" s="16">
        <v>48000</v>
      </c>
      <c r="I172" s="16">
        <v>1571.73</v>
      </c>
      <c r="J172" s="16">
        <v>0</v>
      </c>
      <c r="K172" s="16">
        <v>1377.6</v>
      </c>
      <c r="L172" s="16">
        <v>3408</v>
      </c>
      <c r="M172" s="52">
        <f t="shared" si="218"/>
        <v>552</v>
      </c>
      <c r="N172" s="16">
        <v>1459.2</v>
      </c>
      <c r="O172" s="16">
        <f t="shared" si="219"/>
        <v>3403.2</v>
      </c>
      <c r="P172" s="16">
        <f>K172+L172+M172+N172+O172</f>
        <v>10200</v>
      </c>
      <c r="Q172" s="16">
        <f>J172</f>
        <v>0</v>
      </c>
      <c r="R172" s="16">
        <f>I172+K172+N172+Q172</f>
        <v>4408.53</v>
      </c>
      <c r="S172" s="16">
        <f>L172+M172+O172</f>
        <v>7363.2</v>
      </c>
      <c r="T172" s="16">
        <f>H172-R172</f>
        <v>43591.47</v>
      </c>
    </row>
    <row r="173" spans="1:20" s="18" customFormat="1" ht="24.95" customHeight="1" x14ac:dyDescent="0.3">
      <c r="A173" s="26" t="s">
        <v>312</v>
      </c>
      <c r="B173" s="12"/>
      <c r="C173" s="12"/>
      <c r="D173" s="12"/>
      <c r="E173" s="12"/>
      <c r="F173" s="25"/>
      <c r="G173" s="25"/>
      <c r="H173" s="12"/>
      <c r="I173" s="12"/>
      <c r="J173" s="12"/>
      <c r="K173" s="12"/>
      <c r="L173" s="12"/>
      <c r="M173" s="47"/>
      <c r="N173" s="12"/>
      <c r="O173" s="12"/>
      <c r="P173" s="12"/>
      <c r="Q173" s="12"/>
      <c r="R173" s="12"/>
      <c r="S173" s="12"/>
      <c r="T173" s="12"/>
    </row>
    <row r="174" spans="1:20" s="56" customFormat="1" ht="24.95" customHeight="1" x14ac:dyDescent="0.25">
      <c r="A174" s="59">
        <v>137</v>
      </c>
      <c r="B174" s="31" t="s">
        <v>204</v>
      </c>
      <c r="C174" s="39" t="s">
        <v>110</v>
      </c>
      <c r="D174" s="32" t="s">
        <v>22</v>
      </c>
      <c r="E174" s="32" t="s">
        <v>167</v>
      </c>
      <c r="F174" s="34">
        <v>44805</v>
      </c>
      <c r="G174" s="34">
        <v>44986</v>
      </c>
      <c r="H174" s="41">
        <v>55000</v>
      </c>
      <c r="I174" s="41">
        <v>2559.6799999999998</v>
      </c>
      <c r="J174" s="35">
        <v>0</v>
      </c>
      <c r="K174" s="41">
        <v>1578.5</v>
      </c>
      <c r="L174" s="41">
        <v>3905</v>
      </c>
      <c r="M174" s="52">
        <f>H174*1.15%</f>
        <v>632.5</v>
      </c>
      <c r="N174" s="41">
        <v>1672</v>
      </c>
      <c r="O174" s="35">
        <f>H174*7.09%</f>
        <v>3899.5</v>
      </c>
      <c r="P174" s="35">
        <f>K174+L174+M174+N174+O174</f>
        <v>11687.5</v>
      </c>
      <c r="Q174" s="35">
        <v>0</v>
      </c>
      <c r="R174" s="35">
        <f>I174+K174+N174+Q174</f>
        <v>5810.18</v>
      </c>
      <c r="S174" s="35">
        <f>L174+M174+O174</f>
        <v>8437</v>
      </c>
      <c r="T174" s="35">
        <f>H174-R174</f>
        <v>49189.82</v>
      </c>
    </row>
    <row r="175" spans="1:20" s="13" customFormat="1" ht="24.95" customHeight="1" x14ac:dyDescent="0.3">
      <c r="A175" s="26" t="s">
        <v>62</v>
      </c>
      <c r="B175" s="12"/>
      <c r="C175" s="12"/>
      <c r="D175" s="12"/>
      <c r="E175" s="12"/>
      <c r="F175" s="25"/>
      <c r="G175" s="25"/>
      <c r="H175" s="12"/>
      <c r="I175" s="12"/>
      <c r="J175" s="12"/>
      <c r="K175" s="12"/>
      <c r="L175" s="12"/>
      <c r="M175" s="47"/>
      <c r="N175" s="12"/>
      <c r="O175" s="12"/>
      <c r="P175" s="12"/>
      <c r="Q175" s="12"/>
      <c r="R175" s="12"/>
      <c r="S175" s="12"/>
      <c r="T175" s="12"/>
    </row>
    <row r="176" spans="1:20" s="13" customFormat="1" ht="24.95" customHeight="1" x14ac:dyDescent="0.25">
      <c r="A176" s="11">
        <v>138</v>
      </c>
      <c r="B176" s="31" t="s">
        <v>255</v>
      </c>
      <c r="C176" s="39" t="s">
        <v>29</v>
      </c>
      <c r="D176" s="32" t="s">
        <v>22</v>
      </c>
      <c r="E176" s="33" t="s">
        <v>167</v>
      </c>
      <c r="F176" s="34">
        <v>44564</v>
      </c>
      <c r="G176" s="34">
        <v>44929</v>
      </c>
      <c r="H176" s="35">
        <v>140000</v>
      </c>
      <c r="I176" s="35">
        <v>21514.37</v>
      </c>
      <c r="J176" s="35">
        <v>0</v>
      </c>
      <c r="K176" s="35">
        <f>H176*2.87%</f>
        <v>4018</v>
      </c>
      <c r="L176" s="35">
        <f>H176*7.1%</f>
        <v>9940</v>
      </c>
      <c r="M176" s="16">
        <v>748.08</v>
      </c>
      <c r="N176" s="35">
        <f>H176*3.04%</f>
        <v>4256</v>
      </c>
      <c r="O176" s="35">
        <f>H176*7.09%</f>
        <v>9926</v>
      </c>
      <c r="P176" s="35">
        <f t="shared" ref="P176:P188" si="220">K176+L176+M176+N176+O176</f>
        <v>28888.080000000002</v>
      </c>
      <c r="Q176" s="35">
        <f>J176</f>
        <v>0</v>
      </c>
      <c r="R176" s="35">
        <f t="shared" ref="R176:R188" si="221">I176+K176+N176+Q176</f>
        <v>29788.37</v>
      </c>
      <c r="S176" s="35">
        <f t="shared" ref="S176:S188" si="222">L176+M176+O176</f>
        <v>20614.080000000002</v>
      </c>
      <c r="T176" s="35">
        <f t="shared" ref="T176:T188" si="223">H176-R176</f>
        <v>110211.63</v>
      </c>
    </row>
    <row r="177" spans="1:20" s="13" customFormat="1" ht="24.95" customHeight="1" x14ac:dyDescent="0.25">
      <c r="A177" s="11">
        <v>139</v>
      </c>
      <c r="B177" s="31" t="s">
        <v>245</v>
      </c>
      <c r="C177" s="39" t="s">
        <v>244</v>
      </c>
      <c r="D177" s="32" t="s">
        <v>22</v>
      </c>
      <c r="E177" s="33" t="s">
        <v>167</v>
      </c>
      <c r="F177" s="34">
        <v>44573</v>
      </c>
      <c r="G177" s="63" t="s">
        <v>377</v>
      </c>
      <c r="H177" s="35">
        <v>70000</v>
      </c>
      <c r="I177" s="35">
        <v>5368.48</v>
      </c>
      <c r="J177" s="35">
        <v>0</v>
      </c>
      <c r="K177" s="35">
        <f t="shared" ref="K177:K188" si="224">H177*2.87%</f>
        <v>2009</v>
      </c>
      <c r="L177" s="35">
        <f t="shared" ref="L177:L188" si="225">H177*7.1%</f>
        <v>4970</v>
      </c>
      <c r="M177" s="17">
        <v>748.08</v>
      </c>
      <c r="N177" s="35">
        <f t="shared" ref="N177:N188" si="226">H177*3.04%</f>
        <v>2128</v>
      </c>
      <c r="O177" s="35">
        <f t="shared" ref="O177:O188" si="227">H177*7.09%</f>
        <v>4963</v>
      </c>
      <c r="P177" s="35">
        <f t="shared" si="220"/>
        <v>14818.08</v>
      </c>
      <c r="Q177" s="35">
        <v>7046</v>
      </c>
      <c r="R177" s="35">
        <f t="shared" si="221"/>
        <v>16551.48</v>
      </c>
      <c r="S177" s="35">
        <f t="shared" si="222"/>
        <v>10681.08</v>
      </c>
      <c r="T177" s="35">
        <f t="shared" si="223"/>
        <v>53448.52</v>
      </c>
    </row>
    <row r="178" spans="1:20" s="13" customFormat="1" ht="24.95" customHeight="1" x14ac:dyDescent="0.25">
      <c r="A178" s="11">
        <v>140</v>
      </c>
      <c r="B178" s="31" t="s">
        <v>246</v>
      </c>
      <c r="C178" s="39" t="s">
        <v>244</v>
      </c>
      <c r="D178" s="32" t="s">
        <v>22</v>
      </c>
      <c r="E178" s="33" t="s">
        <v>167</v>
      </c>
      <c r="F178" s="34">
        <v>44573</v>
      </c>
      <c r="G178" s="34">
        <v>44938</v>
      </c>
      <c r="H178" s="35">
        <v>70000</v>
      </c>
      <c r="I178" s="35">
        <v>5368.48</v>
      </c>
      <c r="J178" s="35">
        <v>0</v>
      </c>
      <c r="K178" s="35">
        <f t="shared" si="224"/>
        <v>2009</v>
      </c>
      <c r="L178" s="35">
        <f t="shared" si="225"/>
        <v>4970</v>
      </c>
      <c r="M178" s="16">
        <v>748.08</v>
      </c>
      <c r="N178" s="35">
        <f t="shared" si="226"/>
        <v>2128</v>
      </c>
      <c r="O178" s="35">
        <f t="shared" si="227"/>
        <v>4963</v>
      </c>
      <c r="P178" s="35">
        <f t="shared" si="220"/>
        <v>14818.08</v>
      </c>
      <c r="Q178" s="35">
        <v>20316</v>
      </c>
      <c r="R178" s="35">
        <f t="shared" si="221"/>
        <v>29821.48</v>
      </c>
      <c r="S178" s="35">
        <f t="shared" si="222"/>
        <v>10681.08</v>
      </c>
      <c r="T178" s="35">
        <f t="shared" si="223"/>
        <v>40178.519999999997</v>
      </c>
    </row>
    <row r="179" spans="1:20" s="13" customFormat="1" ht="24.95" customHeight="1" x14ac:dyDescent="0.25">
      <c r="A179" s="11">
        <v>141</v>
      </c>
      <c r="B179" s="31" t="s">
        <v>251</v>
      </c>
      <c r="C179" s="39" t="s">
        <v>244</v>
      </c>
      <c r="D179" s="32" t="s">
        <v>22</v>
      </c>
      <c r="E179" s="33" t="s">
        <v>166</v>
      </c>
      <c r="F179" s="34">
        <v>44573</v>
      </c>
      <c r="G179" s="34">
        <v>44938</v>
      </c>
      <c r="H179" s="35">
        <v>90000</v>
      </c>
      <c r="I179" s="35">
        <v>9753.1200000000008</v>
      </c>
      <c r="J179" s="35">
        <v>0</v>
      </c>
      <c r="K179" s="35">
        <f t="shared" si="224"/>
        <v>2583</v>
      </c>
      <c r="L179" s="35">
        <f t="shared" si="225"/>
        <v>6390</v>
      </c>
      <c r="M179" s="16">
        <v>748.08</v>
      </c>
      <c r="N179" s="35">
        <f t="shared" si="226"/>
        <v>2736</v>
      </c>
      <c r="O179" s="35">
        <f t="shared" si="227"/>
        <v>6381</v>
      </c>
      <c r="P179" s="35">
        <f t="shared" si="220"/>
        <v>18838.080000000002</v>
      </c>
      <c r="Q179" s="35">
        <f>J179</f>
        <v>0</v>
      </c>
      <c r="R179" s="35">
        <f t="shared" si="221"/>
        <v>15072.12</v>
      </c>
      <c r="S179" s="35">
        <f t="shared" si="222"/>
        <v>13519.08</v>
      </c>
      <c r="T179" s="35">
        <f t="shared" si="223"/>
        <v>74927.88</v>
      </c>
    </row>
    <row r="180" spans="1:20" s="13" customFormat="1" ht="24.95" customHeight="1" x14ac:dyDescent="0.25">
      <c r="A180" s="11">
        <v>142</v>
      </c>
      <c r="B180" s="31" t="s">
        <v>268</v>
      </c>
      <c r="C180" s="39" t="s">
        <v>269</v>
      </c>
      <c r="D180" s="32" t="s">
        <v>22</v>
      </c>
      <c r="E180" s="33" t="s">
        <v>167</v>
      </c>
      <c r="F180" s="34">
        <v>44573</v>
      </c>
      <c r="G180" s="34">
        <v>44938</v>
      </c>
      <c r="H180" s="35">
        <v>48000</v>
      </c>
      <c r="I180" s="35">
        <v>1571.73</v>
      </c>
      <c r="J180" s="35">
        <v>0</v>
      </c>
      <c r="K180" s="35">
        <f t="shared" si="224"/>
        <v>1377.6</v>
      </c>
      <c r="L180" s="35">
        <f t="shared" si="225"/>
        <v>3408</v>
      </c>
      <c r="M180" s="16">
        <f>H180*1.15%</f>
        <v>552</v>
      </c>
      <c r="N180" s="35">
        <f t="shared" si="226"/>
        <v>1459.2</v>
      </c>
      <c r="O180" s="35">
        <f>H180*7.09%</f>
        <v>3403.2</v>
      </c>
      <c r="P180" s="35">
        <f t="shared" si="220"/>
        <v>10200</v>
      </c>
      <c r="Q180" s="35">
        <f>J180</f>
        <v>0</v>
      </c>
      <c r="R180" s="35">
        <f t="shared" si="221"/>
        <v>4408.53</v>
      </c>
      <c r="S180" s="35">
        <f t="shared" si="222"/>
        <v>7363.2</v>
      </c>
      <c r="T180" s="35">
        <f t="shared" si="223"/>
        <v>43591.47</v>
      </c>
    </row>
    <row r="181" spans="1:20" s="13" customFormat="1" ht="24.95" customHeight="1" x14ac:dyDescent="0.25">
      <c r="A181" s="11">
        <v>143</v>
      </c>
      <c r="B181" s="31" t="s">
        <v>270</v>
      </c>
      <c r="C181" s="39" t="s">
        <v>244</v>
      </c>
      <c r="D181" s="32" t="s">
        <v>22</v>
      </c>
      <c r="E181" s="33" t="s">
        <v>167</v>
      </c>
      <c r="F181" s="34">
        <v>44573</v>
      </c>
      <c r="G181" s="34">
        <v>44938</v>
      </c>
      <c r="H181" s="35">
        <v>70000</v>
      </c>
      <c r="I181" s="35">
        <v>5368.48</v>
      </c>
      <c r="J181" s="35">
        <v>0</v>
      </c>
      <c r="K181" s="35">
        <f t="shared" si="224"/>
        <v>2009</v>
      </c>
      <c r="L181" s="35">
        <f t="shared" si="225"/>
        <v>4970</v>
      </c>
      <c r="M181" s="16">
        <v>748.08</v>
      </c>
      <c r="N181" s="35">
        <f t="shared" si="226"/>
        <v>2128</v>
      </c>
      <c r="O181" s="35">
        <f t="shared" si="227"/>
        <v>4963</v>
      </c>
      <c r="P181" s="35">
        <f t="shared" si="220"/>
        <v>14818.08</v>
      </c>
      <c r="Q181" s="35">
        <f>J181</f>
        <v>0</v>
      </c>
      <c r="R181" s="35">
        <f t="shared" si="221"/>
        <v>9505.48</v>
      </c>
      <c r="S181" s="35">
        <f t="shared" si="222"/>
        <v>10681.08</v>
      </c>
      <c r="T181" s="35">
        <f t="shared" si="223"/>
        <v>60494.52</v>
      </c>
    </row>
    <row r="182" spans="1:20" s="40" customFormat="1" ht="24.95" customHeight="1" x14ac:dyDescent="0.25">
      <c r="A182" s="11">
        <v>144</v>
      </c>
      <c r="B182" s="31" t="s">
        <v>272</v>
      </c>
      <c r="C182" s="39" t="s">
        <v>244</v>
      </c>
      <c r="D182" s="32" t="s">
        <v>22</v>
      </c>
      <c r="E182" s="33" t="s">
        <v>167</v>
      </c>
      <c r="F182" s="34">
        <v>44774</v>
      </c>
      <c r="G182" s="34">
        <v>44958</v>
      </c>
      <c r="H182" s="35">
        <v>70000</v>
      </c>
      <c r="I182" s="35">
        <v>5098.45</v>
      </c>
      <c r="J182" s="35">
        <v>0</v>
      </c>
      <c r="K182" s="35">
        <f t="shared" ref="K182" si="228">H182*2.87%</f>
        <v>2009</v>
      </c>
      <c r="L182" s="35">
        <f t="shared" ref="L182" si="229">H182*7.1%</f>
        <v>4970</v>
      </c>
      <c r="M182" s="17">
        <v>748.08</v>
      </c>
      <c r="N182" s="35">
        <f t="shared" ref="N182" si="230">H182*3.04%</f>
        <v>2128</v>
      </c>
      <c r="O182" s="35">
        <f t="shared" ref="O182" si="231">H182*7.09%</f>
        <v>4963</v>
      </c>
      <c r="P182" s="35">
        <f t="shared" si="220"/>
        <v>14818.08</v>
      </c>
      <c r="Q182" s="35">
        <v>1350.12</v>
      </c>
      <c r="R182" s="35">
        <f t="shared" si="221"/>
        <v>10585.57</v>
      </c>
      <c r="S182" s="35">
        <f t="shared" si="222"/>
        <v>10681.08</v>
      </c>
      <c r="T182" s="35">
        <f t="shared" si="223"/>
        <v>59414.43</v>
      </c>
    </row>
    <row r="183" spans="1:20" s="40" customFormat="1" ht="24.95" customHeight="1" x14ac:dyDescent="0.25">
      <c r="A183" s="11">
        <v>145</v>
      </c>
      <c r="B183" s="31" t="s">
        <v>281</v>
      </c>
      <c r="C183" s="39" t="s">
        <v>65</v>
      </c>
      <c r="D183" s="32" t="s">
        <v>22</v>
      </c>
      <c r="E183" s="33" t="s">
        <v>167</v>
      </c>
      <c r="F183" s="34">
        <v>44794</v>
      </c>
      <c r="G183" s="34">
        <v>44978</v>
      </c>
      <c r="H183" s="35">
        <v>45000</v>
      </c>
      <c r="I183" s="35">
        <v>1148.33</v>
      </c>
      <c r="J183" s="35">
        <v>0</v>
      </c>
      <c r="K183" s="35">
        <f t="shared" ref="K183" si="232">H183*2.87%</f>
        <v>1291.5</v>
      </c>
      <c r="L183" s="35">
        <f t="shared" ref="L183" si="233">H183*7.1%</f>
        <v>3195</v>
      </c>
      <c r="M183" s="16">
        <f>H183*1.15%</f>
        <v>517.5</v>
      </c>
      <c r="N183" s="35">
        <f t="shared" ref="N183" si="234">H183*3.04%</f>
        <v>1368</v>
      </c>
      <c r="O183" s="35">
        <f t="shared" ref="O183" si="235">H183*7.09%</f>
        <v>3190.5</v>
      </c>
      <c r="P183" s="35">
        <f t="shared" si="220"/>
        <v>9562.5</v>
      </c>
      <c r="Q183" s="35">
        <f>J183</f>
        <v>0</v>
      </c>
      <c r="R183" s="35">
        <f t="shared" si="221"/>
        <v>3807.83</v>
      </c>
      <c r="S183" s="35">
        <f t="shared" si="222"/>
        <v>6903</v>
      </c>
      <c r="T183" s="35">
        <f t="shared" si="223"/>
        <v>41192.17</v>
      </c>
    </row>
    <row r="184" spans="1:20" s="40" customFormat="1" ht="24.95" customHeight="1" x14ac:dyDescent="0.25">
      <c r="A184" s="11">
        <v>146</v>
      </c>
      <c r="B184" s="31" t="s">
        <v>284</v>
      </c>
      <c r="C184" s="39" t="s">
        <v>285</v>
      </c>
      <c r="D184" s="32" t="s">
        <v>22</v>
      </c>
      <c r="E184" s="33" t="s">
        <v>167</v>
      </c>
      <c r="F184" s="34">
        <v>44794</v>
      </c>
      <c r="G184" s="34">
        <v>44978</v>
      </c>
      <c r="H184" s="35">
        <v>70000</v>
      </c>
      <c r="I184" s="35">
        <v>5368.48</v>
      </c>
      <c r="J184" s="35">
        <v>0</v>
      </c>
      <c r="K184" s="35">
        <f t="shared" ref="K184" si="236">H184*2.87%</f>
        <v>2009</v>
      </c>
      <c r="L184" s="35">
        <f t="shared" ref="L184" si="237">H184*7.1%</f>
        <v>4970</v>
      </c>
      <c r="M184" s="16">
        <v>748.08</v>
      </c>
      <c r="N184" s="35">
        <f t="shared" ref="N184" si="238">H184*3.04%</f>
        <v>2128</v>
      </c>
      <c r="O184" s="35">
        <f t="shared" ref="O184" si="239">H184*7.09%</f>
        <v>4963</v>
      </c>
      <c r="P184" s="35">
        <f t="shared" si="220"/>
        <v>14818.08</v>
      </c>
      <c r="Q184" s="35">
        <v>7146</v>
      </c>
      <c r="R184" s="35">
        <f t="shared" si="221"/>
        <v>16651.48</v>
      </c>
      <c r="S184" s="35">
        <f t="shared" si="222"/>
        <v>10681.08</v>
      </c>
      <c r="T184" s="35">
        <f t="shared" si="223"/>
        <v>53348.52</v>
      </c>
    </row>
    <row r="185" spans="1:20" s="40" customFormat="1" ht="24.95" customHeight="1" x14ac:dyDescent="0.25">
      <c r="A185" s="11">
        <v>147</v>
      </c>
      <c r="B185" s="31" t="s">
        <v>287</v>
      </c>
      <c r="C185" s="39" t="s">
        <v>285</v>
      </c>
      <c r="D185" s="32" t="s">
        <v>22</v>
      </c>
      <c r="E185" s="33" t="s">
        <v>167</v>
      </c>
      <c r="F185" s="34">
        <v>44794</v>
      </c>
      <c r="G185" s="34">
        <v>44978</v>
      </c>
      <c r="H185" s="35">
        <v>80000</v>
      </c>
      <c r="I185" s="35">
        <v>7063.34</v>
      </c>
      <c r="J185" s="35">
        <v>0</v>
      </c>
      <c r="K185" s="35">
        <f t="shared" ref="K185:K186" si="240">H185*2.87%</f>
        <v>2296</v>
      </c>
      <c r="L185" s="35">
        <f t="shared" ref="L185:L186" si="241">H185*7.1%</f>
        <v>5680</v>
      </c>
      <c r="M185" s="17">
        <v>748.08</v>
      </c>
      <c r="N185" s="35">
        <f t="shared" ref="N185:N186" si="242">H185*3.04%</f>
        <v>2432</v>
      </c>
      <c r="O185" s="35">
        <f t="shared" ref="O185:O186" si="243">H185*7.09%</f>
        <v>5672</v>
      </c>
      <c r="P185" s="35">
        <f t="shared" si="220"/>
        <v>16828.080000000002</v>
      </c>
      <c r="Q185" s="35">
        <v>1350.12</v>
      </c>
      <c r="R185" s="35">
        <f t="shared" si="221"/>
        <v>13141.46</v>
      </c>
      <c r="S185" s="35">
        <f t="shared" si="222"/>
        <v>12100.08</v>
      </c>
      <c r="T185" s="35">
        <f t="shared" si="223"/>
        <v>66858.539999999994</v>
      </c>
    </row>
    <row r="186" spans="1:20" s="40" customFormat="1" ht="24.95" customHeight="1" x14ac:dyDescent="0.25">
      <c r="A186" s="11">
        <v>148</v>
      </c>
      <c r="B186" s="31" t="s">
        <v>301</v>
      </c>
      <c r="C186" s="39" t="s">
        <v>65</v>
      </c>
      <c r="D186" s="32" t="s">
        <v>22</v>
      </c>
      <c r="E186" s="33" t="s">
        <v>167</v>
      </c>
      <c r="F186" s="34">
        <v>44794</v>
      </c>
      <c r="G186" s="34">
        <v>44978</v>
      </c>
      <c r="H186" s="35">
        <v>45000</v>
      </c>
      <c r="I186" s="35">
        <v>1148.33</v>
      </c>
      <c r="J186" s="35">
        <v>0</v>
      </c>
      <c r="K186" s="35">
        <f t="shared" si="240"/>
        <v>1291.5</v>
      </c>
      <c r="L186" s="35">
        <f t="shared" si="241"/>
        <v>3195</v>
      </c>
      <c r="M186" s="16">
        <f>H186*1.15%</f>
        <v>517.5</v>
      </c>
      <c r="N186" s="35">
        <f t="shared" si="242"/>
        <v>1368</v>
      </c>
      <c r="O186" s="35">
        <f t="shared" si="243"/>
        <v>3190.5</v>
      </c>
      <c r="P186" s="35">
        <f t="shared" si="220"/>
        <v>9562.5</v>
      </c>
      <c r="Q186" s="35">
        <f>J186</f>
        <v>0</v>
      </c>
      <c r="R186" s="35">
        <f t="shared" si="221"/>
        <v>3807.83</v>
      </c>
      <c r="S186" s="35">
        <f t="shared" si="222"/>
        <v>6903</v>
      </c>
      <c r="T186" s="35">
        <f t="shared" si="223"/>
        <v>41192.17</v>
      </c>
    </row>
    <row r="187" spans="1:20" s="40" customFormat="1" ht="24.95" customHeight="1" x14ac:dyDescent="0.25">
      <c r="A187" s="11">
        <v>149</v>
      </c>
      <c r="B187" s="31" t="s">
        <v>328</v>
      </c>
      <c r="C187" s="39" t="s">
        <v>329</v>
      </c>
      <c r="D187" s="32" t="s">
        <v>22</v>
      </c>
      <c r="E187" s="33" t="s">
        <v>166</v>
      </c>
      <c r="F187" s="34">
        <v>44682</v>
      </c>
      <c r="G187" s="34">
        <v>44866</v>
      </c>
      <c r="H187" s="35">
        <v>80000</v>
      </c>
      <c r="I187" s="35">
        <v>7400.87</v>
      </c>
      <c r="J187" s="35">
        <v>0</v>
      </c>
      <c r="K187" s="35">
        <f t="shared" ref="K187" si="244">H187*2.87%</f>
        <v>2296</v>
      </c>
      <c r="L187" s="35">
        <f t="shared" ref="L187" si="245">H187*7.1%</f>
        <v>5680</v>
      </c>
      <c r="M187" s="35">
        <v>748.08</v>
      </c>
      <c r="N187" s="35">
        <f t="shared" ref="N187" si="246">H187*3.04%</f>
        <v>2432</v>
      </c>
      <c r="O187" s="35">
        <f t="shared" ref="O187" si="247">H187*7.09%</f>
        <v>5672</v>
      </c>
      <c r="P187" s="35">
        <f t="shared" si="220"/>
        <v>16828.080000000002</v>
      </c>
      <c r="Q187" s="35">
        <v>0</v>
      </c>
      <c r="R187" s="35">
        <f t="shared" si="221"/>
        <v>12128.87</v>
      </c>
      <c r="S187" s="35">
        <f t="shared" si="222"/>
        <v>12100.08</v>
      </c>
      <c r="T187" s="35">
        <f t="shared" si="223"/>
        <v>67871.13</v>
      </c>
    </row>
    <row r="188" spans="1:20" s="13" customFormat="1" ht="24.95" customHeight="1" x14ac:dyDescent="0.25">
      <c r="A188" s="11">
        <v>150</v>
      </c>
      <c r="B188" s="31" t="s">
        <v>258</v>
      </c>
      <c r="C188" s="39" t="s">
        <v>244</v>
      </c>
      <c r="D188" s="32" t="s">
        <v>22</v>
      </c>
      <c r="E188" s="33" t="s">
        <v>166</v>
      </c>
      <c r="F188" s="34">
        <v>44573</v>
      </c>
      <c r="G188" s="34">
        <v>44938</v>
      </c>
      <c r="H188" s="35">
        <v>90000</v>
      </c>
      <c r="I188" s="35">
        <v>9753.1200000000008</v>
      </c>
      <c r="J188" s="35">
        <v>0</v>
      </c>
      <c r="K188" s="35">
        <f t="shared" si="224"/>
        <v>2583</v>
      </c>
      <c r="L188" s="35">
        <f t="shared" si="225"/>
        <v>6390</v>
      </c>
      <c r="M188" s="17">
        <v>748.08</v>
      </c>
      <c r="N188" s="35">
        <f t="shared" si="226"/>
        <v>2736</v>
      </c>
      <c r="O188" s="35">
        <f t="shared" si="227"/>
        <v>6381</v>
      </c>
      <c r="P188" s="35">
        <f t="shared" si="220"/>
        <v>18838.080000000002</v>
      </c>
      <c r="Q188" s="35">
        <v>13046</v>
      </c>
      <c r="R188" s="35">
        <f t="shared" si="221"/>
        <v>28118.12</v>
      </c>
      <c r="S188" s="35">
        <f t="shared" si="222"/>
        <v>13519.08</v>
      </c>
      <c r="T188" s="35">
        <f t="shared" si="223"/>
        <v>61881.88</v>
      </c>
    </row>
    <row r="189" spans="1:20" s="13" customFormat="1" ht="24.95" customHeight="1" x14ac:dyDescent="0.3">
      <c r="A189" s="26" t="s">
        <v>66</v>
      </c>
      <c r="B189" s="12"/>
      <c r="C189" s="12"/>
      <c r="D189" s="12"/>
      <c r="E189" s="12"/>
      <c r="F189" s="25"/>
      <c r="G189" s="25"/>
      <c r="H189" s="12"/>
      <c r="I189" s="12"/>
      <c r="J189" s="12"/>
      <c r="K189" s="12"/>
      <c r="L189" s="12"/>
      <c r="M189" s="47"/>
      <c r="N189" s="12"/>
      <c r="O189" s="12"/>
      <c r="P189" s="12"/>
      <c r="Q189" s="12"/>
      <c r="R189" s="12"/>
      <c r="S189" s="12"/>
      <c r="T189" s="12"/>
    </row>
    <row r="190" spans="1:20" s="36" customFormat="1" ht="24.95" customHeight="1" x14ac:dyDescent="0.25">
      <c r="A190" s="32">
        <v>151</v>
      </c>
      <c r="B190" s="31" t="s">
        <v>158</v>
      </c>
      <c r="C190" s="39" t="s">
        <v>63</v>
      </c>
      <c r="D190" s="32" t="s">
        <v>22</v>
      </c>
      <c r="E190" s="32" t="s">
        <v>167</v>
      </c>
      <c r="F190" s="34">
        <v>44470</v>
      </c>
      <c r="G190" s="34">
        <v>44835</v>
      </c>
      <c r="H190" s="35">
        <v>70000</v>
      </c>
      <c r="I190" s="35">
        <v>5098.45</v>
      </c>
      <c r="J190" s="35">
        <v>0</v>
      </c>
      <c r="K190" s="35">
        <f>H190*2.87%</f>
        <v>2009</v>
      </c>
      <c r="L190" s="35">
        <f>H190*7.1%</f>
        <v>4970</v>
      </c>
      <c r="M190" s="17">
        <v>748.08</v>
      </c>
      <c r="N190" s="35">
        <f>H190*3.04%</f>
        <v>2128</v>
      </c>
      <c r="O190" s="35">
        <f>H190*7.09%</f>
        <v>4963</v>
      </c>
      <c r="P190" s="35">
        <f>K190+L190+M190+N190+O190</f>
        <v>14818.08</v>
      </c>
      <c r="Q190" s="35">
        <v>3496.12</v>
      </c>
      <c r="R190" s="35">
        <f>I190+K190+N190+Q190</f>
        <v>12731.57</v>
      </c>
      <c r="S190" s="35">
        <f>L190+M190+O190</f>
        <v>10681.08</v>
      </c>
      <c r="T190" s="35">
        <f>H190-R190</f>
        <v>57268.43</v>
      </c>
    </row>
    <row r="191" spans="1:20" s="36" customFormat="1" ht="24.95" customHeight="1" x14ac:dyDescent="0.25">
      <c r="A191" s="32">
        <v>152</v>
      </c>
      <c r="B191" s="31" t="s">
        <v>64</v>
      </c>
      <c r="C191" s="39" t="s">
        <v>65</v>
      </c>
      <c r="D191" s="32" t="s">
        <v>22</v>
      </c>
      <c r="E191" s="33" t="s">
        <v>167</v>
      </c>
      <c r="F191" s="34">
        <v>44682</v>
      </c>
      <c r="G191" s="34">
        <v>44866</v>
      </c>
      <c r="H191" s="35">
        <v>48000</v>
      </c>
      <c r="I191" s="35">
        <v>1571.73</v>
      </c>
      <c r="J191" s="35">
        <v>0</v>
      </c>
      <c r="K191" s="35">
        <f>H191*2.87%</f>
        <v>1377.6</v>
      </c>
      <c r="L191" s="35">
        <f>H191*7.1%</f>
        <v>3408</v>
      </c>
      <c r="M191" s="52">
        <f>H191*1.15%</f>
        <v>552</v>
      </c>
      <c r="N191" s="35">
        <f>H191*3.04%</f>
        <v>1459.2</v>
      </c>
      <c r="O191" s="35">
        <f>H191*7.09%</f>
        <v>3403.2</v>
      </c>
      <c r="P191" s="35">
        <f>K191+L191+M191+N191+O191</f>
        <v>10200</v>
      </c>
      <c r="Q191" s="35">
        <v>4366</v>
      </c>
      <c r="R191" s="35">
        <f>I191+K191+N191+Q191</f>
        <v>8774.5300000000007</v>
      </c>
      <c r="S191" s="35">
        <f>L191+M191+O191</f>
        <v>7363.2</v>
      </c>
      <c r="T191" s="35">
        <f>H191-R191</f>
        <v>39225.47</v>
      </c>
    </row>
    <row r="192" spans="1:20" s="13" customFormat="1" ht="24.95" customHeight="1" x14ac:dyDescent="0.3">
      <c r="A192" s="26" t="s">
        <v>226</v>
      </c>
      <c r="B192" s="12"/>
      <c r="C192" s="12"/>
      <c r="D192" s="12"/>
      <c r="E192" s="12"/>
      <c r="F192" s="25"/>
      <c r="G192" s="25"/>
      <c r="H192" s="12"/>
      <c r="I192" s="12"/>
      <c r="J192" s="12"/>
      <c r="K192" s="12"/>
      <c r="L192" s="12"/>
      <c r="M192" s="47"/>
      <c r="N192" s="12"/>
      <c r="O192" s="12"/>
      <c r="P192" s="12"/>
      <c r="Q192" s="12"/>
      <c r="R192" s="12"/>
      <c r="S192" s="12"/>
      <c r="T192" s="12"/>
    </row>
    <row r="193" spans="1:20" s="36" customFormat="1" ht="24.95" customHeight="1" x14ac:dyDescent="0.25">
      <c r="A193" s="32">
        <v>153</v>
      </c>
      <c r="B193" s="31" t="s">
        <v>264</v>
      </c>
      <c r="C193" s="39" t="s">
        <v>29</v>
      </c>
      <c r="D193" s="32" t="s">
        <v>22</v>
      </c>
      <c r="E193" s="33" t="s">
        <v>167</v>
      </c>
      <c r="F193" s="34">
        <v>44564</v>
      </c>
      <c r="G193" s="63" t="s">
        <v>378</v>
      </c>
      <c r="H193" s="35">
        <v>110000</v>
      </c>
      <c r="I193" s="35">
        <v>14120.09</v>
      </c>
      <c r="J193" s="35">
        <v>0</v>
      </c>
      <c r="K193" s="35">
        <f>H193*2.87%</f>
        <v>3157</v>
      </c>
      <c r="L193" s="35">
        <f>H193*7.1%</f>
        <v>7810</v>
      </c>
      <c r="M193" s="16">
        <v>748.08</v>
      </c>
      <c r="N193" s="35">
        <f>H193*3.04%</f>
        <v>3344</v>
      </c>
      <c r="O193" s="35">
        <f>H193*7.09%</f>
        <v>7799</v>
      </c>
      <c r="P193" s="35">
        <f>K193+L193+M193+N193+O193</f>
        <v>22858.080000000002</v>
      </c>
      <c r="Q193" s="35">
        <v>1350.12</v>
      </c>
      <c r="R193" s="35">
        <f>I193+K193+N193+Q193</f>
        <v>21971.21</v>
      </c>
      <c r="S193" s="35">
        <f>L193+M193+O193</f>
        <v>16357.08</v>
      </c>
      <c r="T193" s="35">
        <f>H193-R193</f>
        <v>88028.79</v>
      </c>
    </row>
    <row r="194" spans="1:20" s="13" customFormat="1" ht="24.95" customHeight="1" x14ac:dyDescent="0.3">
      <c r="A194" s="26" t="s">
        <v>123</v>
      </c>
      <c r="B194" s="12"/>
      <c r="C194" s="12"/>
      <c r="D194" s="12"/>
      <c r="E194" s="12"/>
      <c r="F194" s="25"/>
      <c r="G194" s="25"/>
      <c r="H194" s="12"/>
      <c r="I194" s="12"/>
      <c r="J194" s="12"/>
      <c r="K194" s="12"/>
      <c r="L194" s="12"/>
      <c r="M194" s="47"/>
      <c r="N194" s="12"/>
      <c r="O194" s="12"/>
      <c r="P194" s="12"/>
      <c r="Q194" s="12"/>
      <c r="R194" s="12"/>
      <c r="S194" s="12"/>
      <c r="T194" s="12"/>
    </row>
    <row r="195" spans="1:20" s="13" customFormat="1" ht="24.95" customHeight="1" x14ac:dyDescent="0.25">
      <c r="A195" s="32">
        <v>154</v>
      </c>
      <c r="B195" s="31" t="s">
        <v>253</v>
      </c>
      <c r="C195" s="39" t="s">
        <v>254</v>
      </c>
      <c r="D195" s="32" t="s">
        <v>22</v>
      </c>
      <c r="E195" s="33" t="s">
        <v>166</v>
      </c>
      <c r="F195" s="34">
        <v>44564</v>
      </c>
      <c r="G195" s="34">
        <v>44957</v>
      </c>
      <c r="H195" s="35">
        <v>170000</v>
      </c>
      <c r="I195" s="35">
        <v>28627.17</v>
      </c>
      <c r="J195" s="35">
        <v>0</v>
      </c>
      <c r="K195" s="35">
        <f>H195*2.87%</f>
        <v>4879</v>
      </c>
      <c r="L195" s="35">
        <f>H195*7.1%</f>
        <v>12070</v>
      </c>
      <c r="M195" s="17">
        <v>748.08</v>
      </c>
      <c r="N195" s="35">
        <v>4943.8</v>
      </c>
      <c r="O195" s="35">
        <v>11530.11</v>
      </c>
      <c r="P195" s="35">
        <f>K195+L195+M195+N195+O195</f>
        <v>34170.99</v>
      </c>
      <c r="Q195" s="35">
        <v>20046</v>
      </c>
      <c r="R195" s="35">
        <f>I195+K195+N195+Q195</f>
        <v>58495.97</v>
      </c>
      <c r="S195" s="35">
        <f>L195+M195+O195</f>
        <v>24348.19</v>
      </c>
      <c r="T195" s="35">
        <f>H195-R195</f>
        <v>111504.03</v>
      </c>
    </row>
    <row r="196" spans="1:20" s="40" customFormat="1" ht="24.95" customHeight="1" x14ac:dyDescent="0.25">
      <c r="A196" s="32">
        <v>155</v>
      </c>
      <c r="B196" s="31" t="s">
        <v>381</v>
      </c>
      <c r="C196" s="39" t="s">
        <v>382</v>
      </c>
      <c r="D196" s="32" t="s">
        <v>22</v>
      </c>
      <c r="E196" s="33" t="s">
        <v>167</v>
      </c>
      <c r="F196" s="34">
        <v>44652</v>
      </c>
      <c r="G196" s="34">
        <v>44835</v>
      </c>
      <c r="H196" s="35">
        <v>48000</v>
      </c>
      <c r="I196" s="35">
        <v>1571.73</v>
      </c>
      <c r="J196" s="35">
        <v>0</v>
      </c>
      <c r="K196" s="35">
        <v>1377.6</v>
      </c>
      <c r="L196" s="35">
        <v>3408</v>
      </c>
      <c r="M196" s="60">
        <f t="shared" ref="M196" si="248">H196*1.15%</f>
        <v>552</v>
      </c>
      <c r="N196" s="35">
        <v>1459.2</v>
      </c>
      <c r="O196" s="35">
        <f t="shared" ref="O196" si="249">H196*7.09%</f>
        <v>3403.2</v>
      </c>
      <c r="P196" s="35">
        <f>K196+L196+M196+N196+O196</f>
        <v>10200</v>
      </c>
      <c r="Q196" s="35">
        <f>J196</f>
        <v>0</v>
      </c>
      <c r="R196" s="35">
        <f>I196+K196+N196+Q196</f>
        <v>4408.53</v>
      </c>
      <c r="S196" s="35">
        <f>L196+M196+O196</f>
        <v>7363.2</v>
      </c>
      <c r="T196" s="35">
        <f>H196-R196</f>
        <v>43591.47</v>
      </c>
    </row>
    <row r="197" spans="1:20" s="40" customFormat="1" ht="24.95" customHeight="1" x14ac:dyDescent="0.25">
      <c r="A197" s="32">
        <v>156</v>
      </c>
      <c r="B197" s="31" t="s">
        <v>278</v>
      </c>
      <c r="C197" s="39" t="s">
        <v>279</v>
      </c>
      <c r="D197" s="32" t="s">
        <v>22</v>
      </c>
      <c r="E197" s="33" t="s">
        <v>167</v>
      </c>
      <c r="F197" s="34">
        <v>44774</v>
      </c>
      <c r="G197" s="34">
        <v>44958</v>
      </c>
      <c r="H197" s="35">
        <v>90000</v>
      </c>
      <c r="I197" s="35">
        <v>9415.59</v>
      </c>
      <c r="J197" s="35">
        <v>0</v>
      </c>
      <c r="K197" s="35">
        <f t="shared" ref="K197" si="250">H197*2.87%</f>
        <v>2583</v>
      </c>
      <c r="L197" s="35">
        <f t="shared" ref="L197" si="251">H197*7.1%</f>
        <v>6390</v>
      </c>
      <c r="M197" s="17">
        <v>748.08</v>
      </c>
      <c r="N197" s="35">
        <f t="shared" ref="N197" si="252">H197*3.04%</f>
        <v>2736</v>
      </c>
      <c r="O197" s="35">
        <f t="shared" ref="O197" si="253">H197*7.09%</f>
        <v>6381</v>
      </c>
      <c r="P197" s="35">
        <f>K197+L197+M197+N197+O197</f>
        <v>18838.080000000002</v>
      </c>
      <c r="Q197" s="35">
        <v>1350.12</v>
      </c>
      <c r="R197" s="35">
        <f>I197+K197+N197+Q197</f>
        <v>16084.71</v>
      </c>
      <c r="S197" s="35">
        <f>L197+M197+O197</f>
        <v>13519.08</v>
      </c>
      <c r="T197" s="35">
        <f>H197-R197</f>
        <v>73915.289999999994</v>
      </c>
    </row>
    <row r="198" spans="1:20" s="13" customFormat="1" ht="24.95" customHeight="1" x14ac:dyDescent="0.3">
      <c r="A198" s="26" t="s">
        <v>216</v>
      </c>
      <c r="B198" s="12"/>
      <c r="C198" s="12"/>
      <c r="D198" s="12"/>
      <c r="E198" s="12"/>
      <c r="F198" s="25"/>
      <c r="G198" s="25"/>
      <c r="H198" s="12"/>
      <c r="I198" s="12"/>
      <c r="J198" s="12"/>
      <c r="K198" s="12"/>
      <c r="L198" s="12"/>
      <c r="M198" s="47"/>
      <c r="N198" s="12"/>
      <c r="O198" s="12"/>
      <c r="P198" s="12"/>
      <c r="Q198" s="12"/>
      <c r="R198" s="12"/>
      <c r="S198" s="12"/>
      <c r="T198" s="12"/>
    </row>
    <row r="199" spans="1:20" s="13" customFormat="1" ht="24.95" customHeight="1" x14ac:dyDescent="0.25">
      <c r="A199" s="32">
        <v>157</v>
      </c>
      <c r="B199" s="31" t="s">
        <v>256</v>
      </c>
      <c r="C199" s="39" t="s">
        <v>29</v>
      </c>
      <c r="D199" s="32" t="s">
        <v>22</v>
      </c>
      <c r="E199" s="33" t="s">
        <v>166</v>
      </c>
      <c r="F199" s="34">
        <v>44564</v>
      </c>
      <c r="G199" s="34">
        <v>44957</v>
      </c>
      <c r="H199" s="35">
        <v>135000</v>
      </c>
      <c r="I199" s="35">
        <v>20000.71</v>
      </c>
      <c r="J199" s="35">
        <v>0</v>
      </c>
      <c r="K199" s="35">
        <f>H199*2.87%</f>
        <v>3874.5</v>
      </c>
      <c r="L199" s="35">
        <f>H199*7.1%</f>
        <v>9585</v>
      </c>
      <c r="M199" s="17">
        <v>748.08</v>
      </c>
      <c r="N199" s="35">
        <f>H199*3.04%</f>
        <v>4104</v>
      </c>
      <c r="O199" s="35">
        <f>H199*7.09%</f>
        <v>9571.5</v>
      </c>
      <c r="P199" s="35">
        <f>K199+L199+M199+N199+O199</f>
        <v>27883.08</v>
      </c>
      <c r="Q199" s="35">
        <v>13546.12</v>
      </c>
      <c r="R199" s="35">
        <f>I199+K199+N199+Q199</f>
        <v>41525.33</v>
      </c>
      <c r="S199" s="35">
        <f>L199+M199+O199</f>
        <v>19904.580000000002</v>
      </c>
      <c r="T199" s="35">
        <f>H199-R199</f>
        <v>93474.67</v>
      </c>
    </row>
    <row r="200" spans="1:20" s="40" customFormat="1" ht="24.95" customHeight="1" x14ac:dyDescent="0.25">
      <c r="A200" s="32">
        <v>158</v>
      </c>
      <c r="B200" s="31" t="s">
        <v>429</v>
      </c>
      <c r="C200" s="39" t="s">
        <v>110</v>
      </c>
      <c r="D200" s="32" t="s">
        <v>22</v>
      </c>
      <c r="E200" s="33" t="s">
        <v>167</v>
      </c>
      <c r="F200" s="34">
        <v>44795</v>
      </c>
      <c r="G200" s="34">
        <v>44979</v>
      </c>
      <c r="H200" s="35">
        <v>80000</v>
      </c>
      <c r="I200" s="35">
        <v>7400.87</v>
      </c>
      <c r="J200" s="35">
        <v>0</v>
      </c>
      <c r="K200" s="35">
        <f>H200*2.87%</f>
        <v>2296</v>
      </c>
      <c r="L200" s="35">
        <f>H200*7.1%</f>
        <v>5680</v>
      </c>
      <c r="M200" s="41">
        <v>748.08</v>
      </c>
      <c r="N200" s="35">
        <f>H200*3.04%</f>
        <v>2432</v>
      </c>
      <c r="O200" s="35">
        <f>H200*7.09%</f>
        <v>5672</v>
      </c>
      <c r="P200" s="35">
        <f t="shared" ref="P200" si="254">K200+L200+M200+N200+O200</f>
        <v>16828.080000000002</v>
      </c>
      <c r="Q200" s="35">
        <f t="shared" ref="Q200" si="255">J200</f>
        <v>0</v>
      </c>
      <c r="R200" s="35">
        <f t="shared" ref="R200" si="256">I200+K200+N200+Q200</f>
        <v>12128.87</v>
      </c>
      <c r="S200" s="35">
        <f t="shared" ref="S200" si="257">L200+M200+O200</f>
        <v>12100.08</v>
      </c>
      <c r="T200" s="35">
        <f t="shared" ref="T200" si="258">H200-R200</f>
        <v>67871.13</v>
      </c>
    </row>
    <row r="201" spans="1:20" s="13" customFormat="1" ht="24.95" customHeight="1" x14ac:dyDescent="0.25">
      <c r="A201" s="32">
        <v>159</v>
      </c>
      <c r="B201" s="31" t="s">
        <v>260</v>
      </c>
      <c r="C201" s="39" t="s">
        <v>261</v>
      </c>
      <c r="D201" s="32" t="s">
        <v>22</v>
      </c>
      <c r="E201" s="33" t="s">
        <v>166</v>
      </c>
      <c r="F201" s="34">
        <v>44564</v>
      </c>
      <c r="G201" s="34">
        <v>44957</v>
      </c>
      <c r="H201" s="35">
        <v>90000</v>
      </c>
      <c r="I201" s="35">
        <v>9753.1200000000008</v>
      </c>
      <c r="J201" s="35">
        <v>0</v>
      </c>
      <c r="K201" s="35">
        <f>H201*2.87%</f>
        <v>2583</v>
      </c>
      <c r="L201" s="35">
        <f>H201*7.1%</f>
        <v>6390</v>
      </c>
      <c r="M201" s="17">
        <v>748.08</v>
      </c>
      <c r="N201" s="35">
        <f>H201*3.04%</f>
        <v>2736</v>
      </c>
      <c r="O201" s="35">
        <f>H201*7.09%</f>
        <v>6381</v>
      </c>
      <c r="P201" s="35">
        <f>K201+L201+M201+N201+O201</f>
        <v>18838.080000000002</v>
      </c>
      <c r="Q201" s="35">
        <v>24046</v>
      </c>
      <c r="R201" s="35">
        <f>I201+K201+N201+Q201</f>
        <v>39118.120000000003</v>
      </c>
      <c r="S201" s="35">
        <f>L201+M201+O201</f>
        <v>13519.08</v>
      </c>
      <c r="T201" s="35">
        <f>H201-R201</f>
        <v>50881.88</v>
      </c>
    </row>
    <row r="202" spans="1:20" s="13" customFormat="1" ht="24.95" customHeight="1" x14ac:dyDescent="0.3">
      <c r="A202" s="26" t="s">
        <v>432</v>
      </c>
      <c r="B202" s="12"/>
      <c r="C202" s="12"/>
      <c r="D202" s="12"/>
      <c r="E202" s="12"/>
      <c r="F202" s="25"/>
      <c r="G202" s="25"/>
      <c r="H202" s="12"/>
      <c r="I202" s="12"/>
      <c r="J202" s="12"/>
      <c r="K202" s="12"/>
      <c r="L202" s="12"/>
      <c r="M202" s="47"/>
      <c r="N202" s="12"/>
      <c r="O202" s="12"/>
      <c r="P202" s="12"/>
      <c r="Q202" s="12"/>
      <c r="R202" s="12"/>
      <c r="S202" s="12"/>
      <c r="T202" s="12"/>
    </row>
    <row r="203" spans="1:20" s="13" customFormat="1" ht="24.95" customHeight="1" x14ac:dyDescent="0.25">
      <c r="A203" s="32">
        <v>160</v>
      </c>
      <c r="B203" s="31" t="s">
        <v>289</v>
      </c>
      <c r="C203" s="39" t="s">
        <v>28</v>
      </c>
      <c r="D203" s="32" t="s">
        <v>22</v>
      </c>
      <c r="E203" s="33" t="s">
        <v>167</v>
      </c>
      <c r="F203" s="34">
        <v>44783</v>
      </c>
      <c r="G203" s="34">
        <v>44967</v>
      </c>
      <c r="H203" s="35">
        <v>135000</v>
      </c>
      <c r="I203" s="35">
        <v>20338.240000000002</v>
      </c>
      <c r="J203" s="35">
        <v>0</v>
      </c>
      <c r="K203" s="35">
        <f t="shared" ref="K203" si="259">H203*2.87%</f>
        <v>3874.5</v>
      </c>
      <c r="L203" s="35">
        <f t="shared" ref="L203" si="260">H203*7.1%</f>
        <v>9585</v>
      </c>
      <c r="M203" s="17">
        <v>748.08</v>
      </c>
      <c r="N203" s="35">
        <f t="shared" ref="N203" si="261">H203*3.04%</f>
        <v>4104</v>
      </c>
      <c r="O203" s="35">
        <f t="shared" ref="O203" si="262">H203*7.09%</f>
        <v>9571.5</v>
      </c>
      <c r="P203" s="35">
        <f t="shared" ref="P203:P209" si="263">K203+L203+M203+N203+O203</f>
        <v>27883.08</v>
      </c>
      <c r="Q203" s="35">
        <f t="shared" ref="Q203:Q209" si="264">J203</f>
        <v>0</v>
      </c>
      <c r="R203" s="35">
        <f t="shared" ref="R203:R209" si="265">I203+K203+N203+Q203</f>
        <v>28316.74</v>
      </c>
      <c r="S203" s="35">
        <f t="shared" ref="S203:S209" si="266">L203+M203+O203</f>
        <v>19904.580000000002</v>
      </c>
      <c r="T203" s="35">
        <f t="shared" ref="T203:T209" si="267">H203-R203</f>
        <v>106683.26</v>
      </c>
    </row>
    <row r="204" spans="1:20" s="36" customFormat="1" ht="24.95" customHeight="1" x14ac:dyDescent="0.25">
      <c r="A204" s="32">
        <v>161</v>
      </c>
      <c r="B204" s="31" t="s">
        <v>230</v>
      </c>
      <c r="C204" s="39" t="s">
        <v>231</v>
      </c>
      <c r="D204" s="32" t="s">
        <v>22</v>
      </c>
      <c r="E204" s="33" t="s">
        <v>167</v>
      </c>
      <c r="F204" s="34">
        <v>44574</v>
      </c>
      <c r="G204" s="34">
        <v>44939</v>
      </c>
      <c r="H204" s="35">
        <v>80000</v>
      </c>
      <c r="I204" s="35">
        <v>7400.87</v>
      </c>
      <c r="J204" s="35">
        <v>0</v>
      </c>
      <c r="K204" s="35">
        <f>H204*2.87%</f>
        <v>2296</v>
      </c>
      <c r="L204" s="35">
        <f>H204*7.1%</f>
        <v>5680</v>
      </c>
      <c r="M204" s="17">
        <v>748.08</v>
      </c>
      <c r="N204" s="35">
        <f>H204*3.04%</f>
        <v>2432</v>
      </c>
      <c r="O204" s="35">
        <f>H204*7.09%</f>
        <v>5672</v>
      </c>
      <c r="P204" s="35">
        <f t="shared" si="263"/>
        <v>16828.080000000002</v>
      </c>
      <c r="Q204" s="35">
        <f t="shared" si="264"/>
        <v>0</v>
      </c>
      <c r="R204" s="35">
        <f t="shared" si="265"/>
        <v>12128.87</v>
      </c>
      <c r="S204" s="35">
        <f t="shared" si="266"/>
        <v>12100.08</v>
      </c>
      <c r="T204" s="35">
        <f t="shared" si="267"/>
        <v>67871.13</v>
      </c>
    </row>
    <row r="205" spans="1:20" s="36" customFormat="1" ht="24.95" customHeight="1" x14ac:dyDescent="0.25">
      <c r="A205" s="32">
        <v>162</v>
      </c>
      <c r="B205" s="31" t="s">
        <v>233</v>
      </c>
      <c r="C205" s="39" t="s">
        <v>231</v>
      </c>
      <c r="D205" s="32" t="s">
        <v>22</v>
      </c>
      <c r="E205" s="32" t="s">
        <v>167</v>
      </c>
      <c r="F205" s="34">
        <v>44565</v>
      </c>
      <c r="G205" s="34">
        <v>44930</v>
      </c>
      <c r="H205" s="35">
        <v>80000</v>
      </c>
      <c r="I205" s="35">
        <v>7400.87</v>
      </c>
      <c r="J205" s="35">
        <v>0</v>
      </c>
      <c r="K205" s="35">
        <f>H205*2.87%</f>
        <v>2296</v>
      </c>
      <c r="L205" s="35">
        <f>H205*7.1%</f>
        <v>5680</v>
      </c>
      <c r="M205" s="17">
        <v>748.08</v>
      </c>
      <c r="N205" s="35">
        <f>H205*3.04%</f>
        <v>2432</v>
      </c>
      <c r="O205" s="35">
        <f>H205*7.09%</f>
        <v>5672</v>
      </c>
      <c r="P205" s="35">
        <f t="shared" si="263"/>
        <v>16828.080000000002</v>
      </c>
      <c r="Q205" s="35">
        <f t="shared" si="264"/>
        <v>0</v>
      </c>
      <c r="R205" s="35">
        <f t="shared" si="265"/>
        <v>12128.87</v>
      </c>
      <c r="S205" s="35">
        <f t="shared" si="266"/>
        <v>12100.08</v>
      </c>
      <c r="T205" s="35">
        <f t="shared" si="267"/>
        <v>67871.13</v>
      </c>
    </row>
    <row r="206" spans="1:20" s="36" customFormat="1" ht="24.95" customHeight="1" x14ac:dyDescent="0.25">
      <c r="A206" s="32">
        <v>163</v>
      </c>
      <c r="B206" s="31" t="s">
        <v>292</v>
      </c>
      <c r="C206" s="39" t="s">
        <v>231</v>
      </c>
      <c r="D206" s="32" t="s">
        <v>22</v>
      </c>
      <c r="E206" s="32" t="s">
        <v>166</v>
      </c>
      <c r="F206" s="34">
        <v>44652</v>
      </c>
      <c r="G206" s="34">
        <v>44835</v>
      </c>
      <c r="H206" s="35">
        <v>80000</v>
      </c>
      <c r="I206" s="35">
        <v>7400.87</v>
      </c>
      <c r="J206" s="35">
        <v>0</v>
      </c>
      <c r="K206" s="35">
        <f>H206*2.87%</f>
        <v>2296</v>
      </c>
      <c r="L206" s="35">
        <f>H206*7.1%</f>
        <v>5680</v>
      </c>
      <c r="M206" s="17">
        <v>748.08</v>
      </c>
      <c r="N206" s="35">
        <f>H206*3.04%</f>
        <v>2432</v>
      </c>
      <c r="O206" s="35">
        <f>H206*7.09%</f>
        <v>5672</v>
      </c>
      <c r="P206" s="35">
        <f t="shared" si="263"/>
        <v>16828.080000000002</v>
      </c>
      <c r="Q206" s="35">
        <f t="shared" si="264"/>
        <v>0</v>
      </c>
      <c r="R206" s="35">
        <f t="shared" si="265"/>
        <v>12128.87</v>
      </c>
      <c r="S206" s="35">
        <f t="shared" si="266"/>
        <v>12100.08</v>
      </c>
      <c r="T206" s="35">
        <f t="shared" si="267"/>
        <v>67871.13</v>
      </c>
    </row>
    <row r="207" spans="1:20" s="36" customFormat="1" ht="24.95" customHeight="1" x14ac:dyDescent="0.25">
      <c r="A207" s="32">
        <v>164</v>
      </c>
      <c r="B207" s="31" t="s">
        <v>302</v>
      </c>
      <c r="C207" s="39" t="s">
        <v>231</v>
      </c>
      <c r="D207" s="32" t="s">
        <v>22</v>
      </c>
      <c r="E207" s="33" t="s">
        <v>167</v>
      </c>
      <c r="F207" s="34">
        <v>44652</v>
      </c>
      <c r="G207" s="34">
        <v>44835</v>
      </c>
      <c r="H207" s="35">
        <v>75000</v>
      </c>
      <c r="I207" s="35">
        <v>6309.38</v>
      </c>
      <c r="J207" s="35">
        <v>0</v>
      </c>
      <c r="K207" s="35">
        <v>2152.5</v>
      </c>
      <c r="L207" s="35">
        <v>5325</v>
      </c>
      <c r="M207" s="17">
        <v>748.08</v>
      </c>
      <c r="N207" s="35">
        <v>2280</v>
      </c>
      <c r="O207" s="35">
        <v>5317.5</v>
      </c>
      <c r="P207" s="35">
        <f t="shared" si="263"/>
        <v>15823.08</v>
      </c>
      <c r="Q207" s="35">
        <f t="shared" si="264"/>
        <v>0</v>
      </c>
      <c r="R207" s="35">
        <f t="shared" si="265"/>
        <v>10741.88</v>
      </c>
      <c r="S207" s="35">
        <f t="shared" si="266"/>
        <v>11390.58</v>
      </c>
      <c r="T207" s="35">
        <f t="shared" si="267"/>
        <v>64258.12</v>
      </c>
    </row>
    <row r="208" spans="1:20" s="58" customFormat="1" ht="24.95" customHeight="1" x14ac:dyDescent="0.25">
      <c r="A208" s="32">
        <v>165</v>
      </c>
      <c r="B208" s="31" t="s">
        <v>242</v>
      </c>
      <c r="C208" s="39" t="s">
        <v>110</v>
      </c>
      <c r="D208" s="32" t="s">
        <v>22</v>
      </c>
      <c r="E208" s="33" t="s">
        <v>166</v>
      </c>
      <c r="F208" s="34">
        <v>44564</v>
      </c>
      <c r="G208" s="34">
        <v>44957</v>
      </c>
      <c r="H208" s="35">
        <v>90000</v>
      </c>
      <c r="I208" s="35">
        <v>9753.1200000000008</v>
      </c>
      <c r="J208" s="35">
        <v>0</v>
      </c>
      <c r="K208" s="35">
        <f>H208*2.87%</f>
        <v>2583</v>
      </c>
      <c r="L208" s="35">
        <f>H208*7.1%</f>
        <v>6390</v>
      </c>
      <c r="M208" s="17">
        <v>748.08</v>
      </c>
      <c r="N208" s="35">
        <f>H208*3.04%</f>
        <v>2736</v>
      </c>
      <c r="O208" s="35">
        <f>H208*7.09%</f>
        <v>6381</v>
      </c>
      <c r="P208" s="35">
        <f t="shared" si="263"/>
        <v>18838.080000000002</v>
      </c>
      <c r="Q208" s="35">
        <f t="shared" si="264"/>
        <v>0</v>
      </c>
      <c r="R208" s="35">
        <f t="shared" si="265"/>
        <v>15072.12</v>
      </c>
      <c r="S208" s="35">
        <f t="shared" si="266"/>
        <v>13519.08</v>
      </c>
      <c r="T208" s="35">
        <f t="shared" si="267"/>
        <v>74927.88</v>
      </c>
    </row>
    <row r="209" spans="1:20" s="18" customFormat="1" ht="24.95" customHeight="1" x14ac:dyDescent="0.25">
      <c r="A209" s="32">
        <v>166</v>
      </c>
      <c r="B209" s="31" t="s">
        <v>102</v>
      </c>
      <c r="C209" s="39" t="s">
        <v>113</v>
      </c>
      <c r="D209" s="32" t="s">
        <v>22</v>
      </c>
      <c r="E209" s="33" t="s">
        <v>166</v>
      </c>
      <c r="F209" s="34">
        <v>44697</v>
      </c>
      <c r="G209" s="34">
        <v>44881</v>
      </c>
      <c r="H209" s="35">
        <v>48000</v>
      </c>
      <c r="I209" s="35">
        <v>1571.73</v>
      </c>
      <c r="J209" s="35">
        <v>0</v>
      </c>
      <c r="K209" s="35">
        <v>1377.6</v>
      </c>
      <c r="L209" s="35">
        <v>3408</v>
      </c>
      <c r="M209" s="52">
        <f>H209*1.15%</f>
        <v>552</v>
      </c>
      <c r="N209" s="35">
        <v>1459.2</v>
      </c>
      <c r="O209" s="35">
        <f>H209*7.09%</f>
        <v>3403.2</v>
      </c>
      <c r="P209" s="35">
        <f t="shared" si="263"/>
        <v>10200</v>
      </c>
      <c r="Q209" s="35">
        <f t="shared" si="264"/>
        <v>0</v>
      </c>
      <c r="R209" s="35">
        <f t="shared" si="265"/>
        <v>4408.53</v>
      </c>
      <c r="S209" s="35">
        <f t="shared" si="266"/>
        <v>7363.2</v>
      </c>
      <c r="T209" s="35">
        <f t="shared" si="267"/>
        <v>43591.47</v>
      </c>
    </row>
    <row r="210" spans="1:20" s="13" customFormat="1" ht="24.95" customHeight="1" x14ac:dyDescent="0.3">
      <c r="A210" s="26" t="s">
        <v>117</v>
      </c>
      <c r="B210" s="12"/>
      <c r="C210" s="12"/>
      <c r="D210" s="12"/>
      <c r="E210" s="12"/>
      <c r="F210" s="25"/>
      <c r="G210" s="25"/>
      <c r="H210" s="12"/>
      <c r="I210" s="12"/>
      <c r="J210" s="12"/>
      <c r="K210" s="12"/>
      <c r="L210" s="12"/>
      <c r="M210" s="47"/>
      <c r="N210" s="12"/>
      <c r="O210" s="12"/>
      <c r="P210" s="12"/>
      <c r="Q210" s="12"/>
      <c r="R210" s="12"/>
      <c r="S210" s="12"/>
      <c r="T210" s="12"/>
    </row>
    <row r="211" spans="1:20" s="13" customFormat="1" ht="24.95" customHeight="1" x14ac:dyDescent="0.25">
      <c r="A211" s="11">
        <v>167</v>
      </c>
      <c r="B211" s="31" t="s">
        <v>257</v>
      </c>
      <c r="C211" s="39" t="s">
        <v>29</v>
      </c>
      <c r="D211" s="32" t="s">
        <v>22</v>
      </c>
      <c r="E211" s="33" t="s">
        <v>166</v>
      </c>
      <c r="F211" s="34">
        <v>44564</v>
      </c>
      <c r="G211" s="34">
        <v>44957</v>
      </c>
      <c r="H211" s="35">
        <v>140000</v>
      </c>
      <c r="I211" s="35">
        <v>21514.37</v>
      </c>
      <c r="J211" s="35">
        <v>0</v>
      </c>
      <c r="K211" s="35">
        <f>H211*2.87%</f>
        <v>4018</v>
      </c>
      <c r="L211" s="35">
        <f>H211*7.1%</f>
        <v>9940</v>
      </c>
      <c r="M211" s="16">
        <v>748.08</v>
      </c>
      <c r="N211" s="35">
        <f>H211*3.04%</f>
        <v>4256</v>
      </c>
      <c r="O211" s="35">
        <f>H211*7.09%</f>
        <v>9926</v>
      </c>
      <c r="P211" s="35">
        <f>K211+L211+M211+N211+O211</f>
        <v>28888.080000000002</v>
      </c>
      <c r="Q211" s="35">
        <v>12646</v>
      </c>
      <c r="R211" s="35">
        <f>I211+K211+N211+Q211</f>
        <v>42434.37</v>
      </c>
      <c r="S211" s="35">
        <f>L211+M211+O211</f>
        <v>20614.080000000002</v>
      </c>
      <c r="T211" s="35">
        <f>H211-R211</f>
        <v>97565.63</v>
      </c>
    </row>
    <row r="212" spans="1:20" s="13" customFormat="1" ht="24.95" customHeight="1" x14ac:dyDescent="0.25">
      <c r="A212" s="50">
        <v>168</v>
      </c>
      <c r="B212" s="31" t="s">
        <v>317</v>
      </c>
      <c r="C212" s="39" t="s">
        <v>318</v>
      </c>
      <c r="D212" s="32" t="s">
        <v>22</v>
      </c>
      <c r="E212" s="33" t="s">
        <v>167</v>
      </c>
      <c r="F212" s="34">
        <v>44682</v>
      </c>
      <c r="G212" s="34">
        <v>44866</v>
      </c>
      <c r="H212" s="35">
        <v>60000</v>
      </c>
      <c r="I212" s="35">
        <v>3486.68</v>
      </c>
      <c r="J212" s="35">
        <v>0</v>
      </c>
      <c r="K212" s="35">
        <f>H212*2.87%</f>
        <v>1722</v>
      </c>
      <c r="L212" s="35">
        <f>H212*7.1%</f>
        <v>4260</v>
      </c>
      <c r="M212" s="35">
        <f>H212*1.15%</f>
        <v>690</v>
      </c>
      <c r="N212" s="35">
        <f>H212*3.04%</f>
        <v>1824</v>
      </c>
      <c r="O212" s="35">
        <f>H212*7.09%</f>
        <v>4254</v>
      </c>
      <c r="P212" s="35">
        <f>K212+L212+M212+N212+O212</f>
        <v>12750</v>
      </c>
      <c r="Q212" s="35">
        <f>J212</f>
        <v>0</v>
      </c>
      <c r="R212" s="35">
        <f>I212+K212+N212+Q212</f>
        <v>7032.68</v>
      </c>
      <c r="S212" s="35">
        <f>L212+M212+O212</f>
        <v>9204</v>
      </c>
      <c r="T212" s="35">
        <f>H212-R212</f>
        <v>52967.32</v>
      </c>
    </row>
    <row r="213" spans="1:20" s="13" customFormat="1" ht="24.95" customHeight="1" x14ac:dyDescent="0.25">
      <c r="A213" s="50">
        <v>169</v>
      </c>
      <c r="B213" s="31" t="s">
        <v>282</v>
      </c>
      <c r="C213" s="39" t="s">
        <v>283</v>
      </c>
      <c r="D213" s="32" t="s">
        <v>22</v>
      </c>
      <c r="E213" s="33" t="s">
        <v>166</v>
      </c>
      <c r="F213" s="34">
        <v>44774</v>
      </c>
      <c r="G213" s="34">
        <v>44958</v>
      </c>
      <c r="H213" s="35">
        <v>80000</v>
      </c>
      <c r="I213" s="35">
        <v>7400.87</v>
      </c>
      <c r="J213" s="35">
        <v>0</v>
      </c>
      <c r="K213" s="35">
        <f>H213*2.87%</f>
        <v>2296</v>
      </c>
      <c r="L213" s="35">
        <f>H213*7.1%</f>
        <v>5680</v>
      </c>
      <c r="M213" s="16">
        <v>748.08</v>
      </c>
      <c r="N213" s="35">
        <f>H213*3.04%</f>
        <v>2432</v>
      </c>
      <c r="O213" s="35">
        <f>H213*7.09%</f>
        <v>5672</v>
      </c>
      <c r="P213" s="35">
        <f>K213+L213+M213+N213+O213</f>
        <v>16828.080000000002</v>
      </c>
      <c r="Q213" s="35">
        <f>J213</f>
        <v>0</v>
      </c>
      <c r="R213" s="35">
        <f>I213+K213+N213+Q213</f>
        <v>12128.87</v>
      </c>
      <c r="S213" s="35">
        <f>L213+M213+O213</f>
        <v>12100.08</v>
      </c>
      <c r="T213" s="35">
        <f>H213-R213</f>
        <v>67871.13</v>
      </c>
    </row>
    <row r="214" spans="1:20" s="13" customFormat="1" ht="24.95" customHeight="1" x14ac:dyDescent="0.3">
      <c r="A214" s="62" t="s">
        <v>433</v>
      </c>
      <c r="B214" s="12"/>
      <c r="C214" s="12"/>
      <c r="D214" s="12"/>
      <c r="E214" s="12"/>
      <c r="F214" s="25"/>
      <c r="G214" s="25"/>
      <c r="H214" s="12"/>
      <c r="I214" s="12"/>
      <c r="J214" s="12"/>
      <c r="K214" s="12"/>
      <c r="L214" s="12"/>
      <c r="M214" s="47"/>
      <c r="N214" s="12"/>
      <c r="O214" s="12"/>
      <c r="P214" s="12"/>
      <c r="Q214" s="12"/>
      <c r="R214" s="12"/>
      <c r="S214" s="12"/>
      <c r="T214" s="12"/>
    </row>
    <row r="215" spans="1:20" s="40" customFormat="1" ht="24.95" customHeight="1" x14ac:dyDescent="0.25">
      <c r="A215" s="32">
        <v>170</v>
      </c>
      <c r="B215" s="31" t="s">
        <v>398</v>
      </c>
      <c r="C215" s="49" t="s">
        <v>399</v>
      </c>
      <c r="D215" s="32" t="s">
        <v>22</v>
      </c>
      <c r="E215" s="32" t="s">
        <v>166</v>
      </c>
      <c r="F215" s="34">
        <v>44713</v>
      </c>
      <c r="G215" s="34">
        <v>44896</v>
      </c>
      <c r="H215" s="35">
        <v>170000</v>
      </c>
      <c r="I215" s="35">
        <v>28627.17</v>
      </c>
      <c r="J215" s="35">
        <v>0</v>
      </c>
      <c r="K215" s="35">
        <f>H215*2.87%</f>
        <v>4879</v>
      </c>
      <c r="L215" s="35">
        <f>H215*7.1%</f>
        <v>12070</v>
      </c>
      <c r="M215" s="41">
        <v>748.08</v>
      </c>
      <c r="N215" s="35">
        <v>4943.8</v>
      </c>
      <c r="O215" s="35">
        <v>11530.11</v>
      </c>
      <c r="P215" s="35">
        <f t="shared" ref="P215" si="268">K215+L215+M215+N215+O215</f>
        <v>34170.99</v>
      </c>
      <c r="Q215" s="35">
        <f>J215</f>
        <v>0</v>
      </c>
      <c r="R215" s="35">
        <f t="shared" ref="R215" si="269">I215+K215+N215+Q215</f>
        <v>38449.97</v>
      </c>
      <c r="S215" s="35">
        <f t="shared" ref="S215" si="270">L215+M215+O215</f>
        <v>24348.19</v>
      </c>
      <c r="T215" s="35">
        <f t="shared" ref="T215" si="271">H215-R215</f>
        <v>131550.03</v>
      </c>
    </row>
    <row r="216" spans="1:20" s="13" customFormat="1" ht="24.95" customHeight="1" x14ac:dyDescent="0.25">
      <c r="A216" s="11">
        <v>171</v>
      </c>
      <c r="B216" s="31" t="s">
        <v>239</v>
      </c>
      <c r="C216" s="49" t="s">
        <v>240</v>
      </c>
      <c r="D216" s="32" t="s">
        <v>22</v>
      </c>
      <c r="E216" s="32" t="s">
        <v>166</v>
      </c>
      <c r="F216" s="34">
        <v>44564</v>
      </c>
      <c r="G216" s="34">
        <v>44927</v>
      </c>
      <c r="H216" s="35">
        <v>140000</v>
      </c>
      <c r="I216" s="35">
        <v>21514.37</v>
      </c>
      <c r="J216" s="35">
        <v>0</v>
      </c>
      <c r="K216" s="35">
        <f>H216*2.87%</f>
        <v>4018</v>
      </c>
      <c r="L216" s="35">
        <f>H216*7.1%</f>
        <v>9940</v>
      </c>
      <c r="M216" s="17">
        <v>748.08</v>
      </c>
      <c r="N216" s="35">
        <f>H216*3.04%</f>
        <v>4256</v>
      </c>
      <c r="O216" s="35">
        <f>H216*7.09%</f>
        <v>9926</v>
      </c>
      <c r="P216" s="35">
        <f t="shared" ref="P216:P228" si="272">K216+L216+M216+N216+O216</f>
        <v>28888.080000000002</v>
      </c>
      <c r="Q216" s="35">
        <f>J216</f>
        <v>0</v>
      </c>
      <c r="R216" s="35">
        <f t="shared" ref="R216:R228" si="273">I216+K216+N216+Q216</f>
        <v>29788.37</v>
      </c>
      <c r="S216" s="35">
        <f t="shared" ref="S216:S228" si="274">L216+M216+O216</f>
        <v>20614.080000000002</v>
      </c>
      <c r="T216" s="35">
        <f t="shared" ref="T216:T228" si="275">H216-R216</f>
        <v>110211.63</v>
      </c>
    </row>
    <row r="217" spans="1:20" s="18" customFormat="1" ht="24.95" customHeight="1" x14ac:dyDescent="0.25">
      <c r="A217" s="32">
        <v>172</v>
      </c>
      <c r="B217" s="14" t="s">
        <v>136</v>
      </c>
      <c r="C217" s="10" t="s">
        <v>137</v>
      </c>
      <c r="D217" s="11" t="s">
        <v>22</v>
      </c>
      <c r="E217" s="20" t="s">
        <v>166</v>
      </c>
      <c r="F217" s="34">
        <v>44774</v>
      </c>
      <c r="G217" s="34">
        <v>44958</v>
      </c>
      <c r="H217" s="16">
        <v>90000</v>
      </c>
      <c r="I217" s="16">
        <v>9753.1200000000008</v>
      </c>
      <c r="J217" s="16">
        <v>0</v>
      </c>
      <c r="K217" s="16">
        <v>2583</v>
      </c>
      <c r="L217" s="16">
        <v>6390</v>
      </c>
      <c r="M217" s="17">
        <v>748.08</v>
      </c>
      <c r="N217" s="16">
        <v>2736</v>
      </c>
      <c r="O217" s="16">
        <v>6381</v>
      </c>
      <c r="P217" s="16">
        <f t="shared" si="272"/>
        <v>18838.080000000002</v>
      </c>
      <c r="Q217" s="16">
        <f>J217</f>
        <v>0</v>
      </c>
      <c r="R217" s="16">
        <f t="shared" si="273"/>
        <v>15072.12</v>
      </c>
      <c r="S217" s="16">
        <f t="shared" si="274"/>
        <v>13519.08</v>
      </c>
      <c r="T217" s="16">
        <f t="shared" si="275"/>
        <v>74927.88</v>
      </c>
    </row>
    <row r="218" spans="1:20" s="18" customFormat="1" ht="24.95" customHeight="1" x14ac:dyDescent="0.25">
      <c r="A218" s="11">
        <v>173</v>
      </c>
      <c r="B218" s="14" t="s">
        <v>205</v>
      </c>
      <c r="C218" s="10" t="s">
        <v>203</v>
      </c>
      <c r="D218" s="11" t="s">
        <v>22</v>
      </c>
      <c r="E218" s="11" t="s">
        <v>166</v>
      </c>
      <c r="F218" s="15">
        <v>44805</v>
      </c>
      <c r="G218" s="15">
        <v>44986</v>
      </c>
      <c r="H218" s="17">
        <v>72500</v>
      </c>
      <c r="I218" s="17">
        <v>5838.93</v>
      </c>
      <c r="J218" s="16">
        <v>0</v>
      </c>
      <c r="K218" s="17">
        <v>2080.75</v>
      </c>
      <c r="L218" s="17">
        <v>5147.5</v>
      </c>
      <c r="M218" s="17">
        <v>748.08</v>
      </c>
      <c r="N218" s="17">
        <v>2204</v>
      </c>
      <c r="O218" s="17">
        <v>5140.25</v>
      </c>
      <c r="P218" s="16">
        <f t="shared" si="272"/>
        <v>15320.58</v>
      </c>
      <c r="Q218" s="16">
        <f>J218</f>
        <v>0</v>
      </c>
      <c r="R218" s="16">
        <f t="shared" si="273"/>
        <v>10123.68</v>
      </c>
      <c r="S218" s="16">
        <f t="shared" si="274"/>
        <v>11035.83</v>
      </c>
      <c r="T218" s="16">
        <f t="shared" si="275"/>
        <v>62376.32</v>
      </c>
    </row>
    <row r="219" spans="1:20" s="36" customFormat="1" ht="24.95" customHeight="1" x14ac:dyDescent="0.25">
      <c r="A219" s="32">
        <v>174</v>
      </c>
      <c r="B219" s="31" t="s">
        <v>198</v>
      </c>
      <c r="C219" s="39" t="s">
        <v>192</v>
      </c>
      <c r="D219" s="32" t="s">
        <v>22</v>
      </c>
      <c r="E219" s="32" t="s">
        <v>166</v>
      </c>
      <c r="F219" s="34">
        <v>44774</v>
      </c>
      <c r="G219" s="34">
        <v>44958</v>
      </c>
      <c r="H219" s="35">
        <v>55000</v>
      </c>
      <c r="I219" s="35">
        <v>2559.6799999999998</v>
      </c>
      <c r="J219" s="35">
        <v>0</v>
      </c>
      <c r="K219" s="35">
        <v>1578.5</v>
      </c>
      <c r="L219" s="35">
        <v>3905</v>
      </c>
      <c r="M219" s="52">
        <f t="shared" ref="M219:M225" si="276">H219*1.15%</f>
        <v>632.5</v>
      </c>
      <c r="N219" s="35">
        <v>1672</v>
      </c>
      <c r="O219" s="35">
        <f t="shared" ref="O219:O220" si="277">H219*7.09%</f>
        <v>3899.5</v>
      </c>
      <c r="P219" s="35">
        <f t="shared" si="272"/>
        <v>11687.5</v>
      </c>
      <c r="Q219" s="35">
        <v>6646</v>
      </c>
      <c r="R219" s="35">
        <f t="shared" si="273"/>
        <v>12456.18</v>
      </c>
      <c r="S219" s="35">
        <f t="shared" si="274"/>
        <v>8437</v>
      </c>
      <c r="T219" s="35">
        <f t="shared" si="275"/>
        <v>42543.82</v>
      </c>
    </row>
    <row r="220" spans="1:20" s="36" customFormat="1" ht="24.95" customHeight="1" x14ac:dyDescent="0.25">
      <c r="A220" s="11">
        <v>175</v>
      </c>
      <c r="B220" s="31" t="s">
        <v>68</v>
      </c>
      <c r="C220" s="39" t="s">
        <v>69</v>
      </c>
      <c r="D220" s="32" t="s">
        <v>22</v>
      </c>
      <c r="E220" s="33" t="s">
        <v>166</v>
      </c>
      <c r="F220" s="34">
        <v>44829</v>
      </c>
      <c r="G220" s="34">
        <v>45010</v>
      </c>
      <c r="H220" s="35">
        <v>45000</v>
      </c>
      <c r="I220" s="35">
        <v>945.81</v>
      </c>
      <c r="J220" s="35">
        <v>0</v>
      </c>
      <c r="K220" s="35">
        <v>1291.5</v>
      </c>
      <c r="L220" s="35">
        <v>3195</v>
      </c>
      <c r="M220" s="52">
        <f t="shared" si="276"/>
        <v>517.5</v>
      </c>
      <c r="N220" s="35">
        <v>1368</v>
      </c>
      <c r="O220" s="35">
        <f t="shared" si="277"/>
        <v>3190.5</v>
      </c>
      <c r="P220" s="35">
        <f t="shared" si="272"/>
        <v>9562.5</v>
      </c>
      <c r="Q220" s="35">
        <v>1350.12</v>
      </c>
      <c r="R220" s="35">
        <f t="shared" si="273"/>
        <v>4955.43</v>
      </c>
      <c r="S220" s="35">
        <f t="shared" si="274"/>
        <v>6903</v>
      </c>
      <c r="T220" s="35">
        <f t="shared" si="275"/>
        <v>40044.57</v>
      </c>
    </row>
    <row r="221" spans="1:20" s="36" customFormat="1" ht="24.95" customHeight="1" x14ac:dyDescent="0.25">
      <c r="A221" s="32">
        <v>176</v>
      </c>
      <c r="B221" s="31" t="s">
        <v>211</v>
      </c>
      <c r="C221" s="39" t="s">
        <v>212</v>
      </c>
      <c r="D221" s="32" t="s">
        <v>22</v>
      </c>
      <c r="E221" s="32" t="s">
        <v>166</v>
      </c>
      <c r="F221" s="34">
        <v>44805</v>
      </c>
      <c r="G221" s="34">
        <v>44986</v>
      </c>
      <c r="H221" s="41">
        <v>48000</v>
      </c>
      <c r="I221" s="35">
        <v>1571.73</v>
      </c>
      <c r="J221" s="35">
        <v>0</v>
      </c>
      <c r="K221" s="35">
        <f>H221*2.87%</f>
        <v>1377.6</v>
      </c>
      <c r="L221" s="35">
        <f>H221*7.1%</f>
        <v>3408</v>
      </c>
      <c r="M221" s="52">
        <f t="shared" si="276"/>
        <v>552</v>
      </c>
      <c r="N221" s="35">
        <f>H221*3.04%</f>
        <v>1459.2</v>
      </c>
      <c r="O221" s="35">
        <f>H221*7.09%</f>
        <v>3403.2</v>
      </c>
      <c r="P221" s="35">
        <f t="shared" si="272"/>
        <v>10200</v>
      </c>
      <c r="Q221" s="35">
        <f t="shared" ref="Q221:Q228" si="278">J221</f>
        <v>0</v>
      </c>
      <c r="R221" s="35">
        <f t="shared" si="273"/>
        <v>4408.53</v>
      </c>
      <c r="S221" s="35">
        <f t="shared" si="274"/>
        <v>7363.2</v>
      </c>
      <c r="T221" s="35">
        <f t="shared" si="275"/>
        <v>43591.47</v>
      </c>
    </row>
    <row r="222" spans="1:20" s="36" customFormat="1" ht="24.95" customHeight="1" x14ac:dyDescent="0.25">
      <c r="A222" s="11">
        <v>177</v>
      </c>
      <c r="B222" s="31" t="s">
        <v>213</v>
      </c>
      <c r="C222" s="39" t="s">
        <v>212</v>
      </c>
      <c r="D222" s="32" t="s">
        <v>22</v>
      </c>
      <c r="E222" s="32" t="s">
        <v>166</v>
      </c>
      <c r="F222" s="34">
        <v>44805</v>
      </c>
      <c r="G222" s="34">
        <v>44986</v>
      </c>
      <c r="H222" s="41">
        <v>48000</v>
      </c>
      <c r="I222" s="35">
        <v>1571.73</v>
      </c>
      <c r="J222" s="35">
        <v>0</v>
      </c>
      <c r="K222" s="35">
        <f>H222*2.87%</f>
        <v>1377.6</v>
      </c>
      <c r="L222" s="35">
        <f>H222*7.1%</f>
        <v>3408</v>
      </c>
      <c r="M222" s="52">
        <f t="shared" si="276"/>
        <v>552</v>
      </c>
      <c r="N222" s="35">
        <f>H222*3.04%</f>
        <v>1459.2</v>
      </c>
      <c r="O222" s="35">
        <f>H222*7.09%</f>
        <v>3403.2</v>
      </c>
      <c r="P222" s="35">
        <f t="shared" si="272"/>
        <v>10200</v>
      </c>
      <c r="Q222" s="35">
        <f t="shared" si="278"/>
        <v>0</v>
      </c>
      <c r="R222" s="35">
        <f t="shared" si="273"/>
        <v>4408.53</v>
      </c>
      <c r="S222" s="35">
        <f t="shared" si="274"/>
        <v>7363.2</v>
      </c>
      <c r="T222" s="35">
        <f t="shared" si="275"/>
        <v>43591.47</v>
      </c>
    </row>
    <row r="223" spans="1:20" s="36" customFormat="1" ht="24.95" customHeight="1" x14ac:dyDescent="0.25">
      <c r="A223" s="32">
        <v>178</v>
      </c>
      <c r="B223" s="31" t="s">
        <v>275</v>
      </c>
      <c r="C223" s="39" t="s">
        <v>212</v>
      </c>
      <c r="D223" s="32" t="s">
        <v>22</v>
      </c>
      <c r="E223" s="33" t="s">
        <v>167</v>
      </c>
      <c r="F223" s="34">
        <v>44775</v>
      </c>
      <c r="G223" s="34">
        <v>44959</v>
      </c>
      <c r="H223" s="35">
        <v>43000</v>
      </c>
      <c r="I223" s="35">
        <v>866.06</v>
      </c>
      <c r="J223" s="35">
        <v>0</v>
      </c>
      <c r="K223" s="35">
        <f>H223*2.87%</f>
        <v>1234.0999999999999</v>
      </c>
      <c r="L223" s="35">
        <f>H223*7.1%</f>
        <v>3053</v>
      </c>
      <c r="M223" s="52">
        <f t="shared" si="276"/>
        <v>494.5</v>
      </c>
      <c r="N223" s="35">
        <f>H223*3.04%</f>
        <v>1307.2</v>
      </c>
      <c r="O223" s="35">
        <f>H223*7.09%</f>
        <v>3048.7</v>
      </c>
      <c r="P223" s="35">
        <f t="shared" si="272"/>
        <v>9137.5</v>
      </c>
      <c r="Q223" s="35">
        <f t="shared" si="278"/>
        <v>0</v>
      </c>
      <c r="R223" s="35">
        <f t="shared" si="273"/>
        <v>3407.36</v>
      </c>
      <c r="S223" s="35">
        <f t="shared" si="274"/>
        <v>6596.2</v>
      </c>
      <c r="T223" s="35">
        <f t="shared" si="275"/>
        <v>39592.639999999999</v>
      </c>
    </row>
    <row r="224" spans="1:20" s="36" customFormat="1" ht="24.95" customHeight="1" x14ac:dyDescent="0.25">
      <c r="A224" s="11">
        <v>179</v>
      </c>
      <c r="B224" s="31" t="s">
        <v>276</v>
      </c>
      <c r="C224" s="39" t="s">
        <v>212</v>
      </c>
      <c r="D224" s="32" t="s">
        <v>22</v>
      </c>
      <c r="E224" s="32" t="s">
        <v>166</v>
      </c>
      <c r="F224" s="34">
        <v>44777</v>
      </c>
      <c r="G224" s="34">
        <v>44961</v>
      </c>
      <c r="H224" s="35">
        <v>43000</v>
      </c>
      <c r="I224" s="35">
        <v>866.06</v>
      </c>
      <c r="J224" s="35">
        <v>0</v>
      </c>
      <c r="K224" s="35">
        <f>H224*2.87%</f>
        <v>1234.0999999999999</v>
      </c>
      <c r="L224" s="35">
        <f>H224*7.1%</f>
        <v>3053</v>
      </c>
      <c r="M224" s="16">
        <f t="shared" si="276"/>
        <v>494.5</v>
      </c>
      <c r="N224" s="35">
        <f>H224*3.04%</f>
        <v>1307.2</v>
      </c>
      <c r="O224" s="35">
        <f>H224*7.09%</f>
        <v>3048.7</v>
      </c>
      <c r="P224" s="35">
        <f t="shared" si="272"/>
        <v>9137.5</v>
      </c>
      <c r="Q224" s="35">
        <f t="shared" si="278"/>
        <v>0</v>
      </c>
      <c r="R224" s="35">
        <f t="shared" si="273"/>
        <v>3407.36</v>
      </c>
      <c r="S224" s="35">
        <f t="shared" si="274"/>
        <v>6596.2</v>
      </c>
      <c r="T224" s="35">
        <f t="shared" si="275"/>
        <v>39592.639999999999</v>
      </c>
    </row>
    <row r="225" spans="1:20" s="36" customFormat="1" ht="24.95" customHeight="1" x14ac:dyDescent="0.25">
      <c r="A225" s="32">
        <v>180</v>
      </c>
      <c r="B225" s="31" t="s">
        <v>280</v>
      </c>
      <c r="C225" s="39" t="s">
        <v>212</v>
      </c>
      <c r="D225" s="32" t="s">
        <v>22</v>
      </c>
      <c r="E225" s="33" t="s">
        <v>167</v>
      </c>
      <c r="F225" s="34">
        <v>44774</v>
      </c>
      <c r="G225" s="34">
        <v>44958</v>
      </c>
      <c r="H225" s="35">
        <v>43000</v>
      </c>
      <c r="I225" s="35">
        <v>866.06</v>
      </c>
      <c r="J225" s="35">
        <v>0</v>
      </c>
      <c r="K225" s="35">
        <f>H225*2.87%</f>
        <v>1234.0999999999999</v>
      </c>
      <c r="L225" s="35">
        <f>H225*7.1%</f>
        <v>3053</v>
      </c>
      <c r="M225" s="16">
        <f t="shared" si="276"/>
        <v>494.5</v>
      </c>
      <c r="N225" s="35">
        <f>H225*3.04%</f>
        <v>1307.2</v>
      </c>
      <c r="O225" s="35">
        <f>H225*7.09%</f>
        <v>3048.7</v>
      </c>
      <c r="P225" s="35">
        <f t="shared" si="272"/>
        <v>9137.5</v>
      </c>
      <c r="Q225" s="35">
        <v>10046</v>
      </c>
      <c r="R225" s="35">
        <f t="shared" si="273"/>
        <v>13453.36</v>
      </c>
      <c r="S225" s="35">
        <f t="shared" si="274"/>
        <v>6596.2</v>
      </c>
      <c r="T225" s="35">
        <f t="shared" si="275"/>
        <v>29546.639999999999</v>
      </c>
    </row>
    <row r="226" spans="1:20" s="36" customFormat="1" ht="24.95" customHeight="1" x14ac:dyDescent="0.25">
      <c r="A226" s="11">
        <v>181</v>
      </c>
      <c r="B226" s="31" t="s">
        <v>396</v>
      </c>
      <c r="C226" s="39" t="s">
        <v>397</v>
      </c>
      <c r="D226" s="32" t="s">
        <v>22</v>
      </c>
      <c r="E226" s="32" t="s">
        <v>166</v>
      </c>
      <c r="F226" s="34">
        <v>44774</v>
      </c>
      <c r="G226" s="34">
        <v>44958</v>
      </c>
      <c r="H226" s="35">
        <v>75000</v>
      </c>
      <c r="I226" s="35">
        <v>6309.38</v>
      </c>
      <c r="J226" s="35">
        <v>0</v>
      </c>
      <c r="K226" s="35">
        <v>2152.5</v>
      </c>
      <c r="L226" s="35">
        <v>5325</v>
      </c>
      <c r="M226" s="41">
        <v>748.08</v>
      </c>
      <c r="N226" s="35">
        <v>2280</v>
      </c>
      <c r="O226" s="35">
        <v>5317.5</v>
      </c>
      <c r="P226" s="35">
        <f t="shared" si="272"/>
        <v>15823.08</v>
      </c>
      <c r="Q226" s="35">
        <f t="shared" si="278"/>
        <v>0</v>
      </c>
      <c r="R226" s="35">
        <f t="shared" si="273"/>
        <v>10741.88</v>
      </c>
      <c r="S226" s="35">
        <f t="shared" si="274"/>
        <v>11390.58</v>
      </c>
      <c r="T226" s="35">
        <f t="shared" si="275"/>
        <v>64258.12</v>
      </c>
    </row>
    <row r="227" spans="1:20" s="36" customFormat="1" ht="24.95" customHeight="1" x14ac:dyDescent="0.25">
      <c r="A227" s="32">
        <v>182</v>
      </c>
      <c r="B227" s="31" t="s">
        <v>408</v>
      </c>
      <c r="C227" s="39" t="s">
        <v>203</v>
      </c>
      <c r="D227" s="32" t="s">
        <v>22</v>
      </c>
      <c r="E227" s="33" t="s">
        <v>166</v>
      </c>
      <c r="F227" s="34">
        <v>44785</v>
      </c>
      <c r="G227" s="34">
        <v>44969</v>
      </c>
      <c r="H227" s="35">
        <v>60000</v>
      </c>
      <c r="I227" s="35">
        <v>3486.68</v>
      </c>
      <c r="J227" s="35">
        <v>0</v>
      </c>
      <c r="K227" s="35">
        <f>H227*2.87%</f>
        <v>1722</v>
      </c>
      <c r="L227" s="35">
        <f>H227*7.1%</f>
        <v>4260</v>
      </c>
      <c r="M227" s="60">
        <f>H227*1.15%</f>
        <v>690</v>
      </c>
      <c r="N227" s="35">
        <f>H227*3.04%</f>
        <v>1824</v>
      </c>
      <c r="O227" s="35">
        <f>H227*7.09%</f>
        <v>4254</v>
      </c>
      <c r="P227" s="35">
        <f>K227+L227+M227+N227+O227</f>
        <v>12750</v>
      </c>
      <c r="Q227" s="35">
        <f>J227</f>
        <v>0</v>
      </c>
      <c r="R227" s="35">
        <f>I227+K227+N227+Q227</f>
        <v>7032.68</v>
      </c>
      <c r="S227" s="35">
        <f>L227+M227+O227</f>
        <v>9204</v>
      </c>
      <c r="T227" s="35">
        <f>H227-R227</f>
        <v>52967.32</v>
      </c>
    </row>
    <row r="228" spans="1:20" s="36" customFormat="1" ht="24.95" customHeight="1" x14ac:dyDescent="0.25">
      <c r="A228" s="11">
        <v>183</v>
      </c>
      <c r="B228" s="31" t="s">
        <v>291</v>
      </c>
      <c r="C228" s="39" t="s">
        <v>203</v>
      </c>
      <c r="D228" s="32" t="s">
        <v>22</v>
      </c>
      <c r="E228" s="33" t="s">
        <v>166</v>
      </c>
      <c r="F228" s="34">
        <v>44805</v>
      </c>
      <c r="G228" s="34">
        <v>44986</v>
      </c>
      <c r="H228" s="35">
        <v>90000</v>
      </c>
      <c r="I228" s="35">
        <v>9753.1200000000008</v>
      </c>
      <c r="J228" s="35">
        <v>0</v>
      </c>
      <c r="K228" s="35">
        <v>2583</v>
      </c>
      <c r="L228" s="35">
        <v>6390</v>
      </c>
      <c r="M228" s="35">
        <v>748.08</v>
      </c>
      <c r="N228" s="35">
        <v>2736</v>
      </c>
      <c r="O228" s="35">
        <v>6381</v>
      </c>
      <c r="P228" s="35">
        <f t="shared" si="272"/>
        <v>18838.080000000002</v>
      </c>
      <c r="Q228" s="35">
        <f t="shared" si="278"/>
        <v>0</v>
      </c>
      <c r="R228" s="35">
        <f t="shared" si="273"/>
        <v>15072.12</v>
      </c>
      <c r="S228" s="35">
        <f t="shared" si="274"/>
        <v>13519.08</v>
      </c>
      <c r="T228" s="35">
        <f t="shared" si="275"/>
        <v>74927.88</v>
      </c>
    </row>
    <row r="229" spans="1:20" s="13" customFormat="1" ht="24.95" customHeight="1" x14ac:dyDescent="0.3">
      <c r="A229" s="26" t="s">
        <v>70</v>
      </c>
      <c r="B229" s="12"/>
      <c r="C229" s="12"/>
      <c r="D229" s="12"/>
      <c r="E229" s="12"/>
      <c r="F229" s="25"/>
      <c r="G229" s="25"/>
      <c r="H229" s="12"/>
      <c r="I229" s="12"/>
      <c r="J229" s="12"/>
      <c r="K229" s="12"/>
      <c r="L229" s="12"/>
      <c r="M229" s="47"/>
      <c r="N229" s="12"/>
      <c r="O229" s="12"/>
      <c r="P229" s="12"/>
      <c r="Q229" s="12"/>
      <c r="R229" s="12"/>
      <c r="S229" s="12"/>
      <c r="T229" s="12"/>
    </row>
    <row r="230" spans="1:20" s="18" customFormat="1" ht="24.95" customHeight="1" x14ac:dyDescent="0.25">
      <c r="A230" s="11">
        <v>184</v>
      </c>
      <c r="B230" s="14" t="s">
        <v>71</v>
      </c>
      <c r="C230" s="10" t="s">
        <v>72</v>
      </c>
      <c r="D230" s="11" t="s">
        <v>22</v>
      </c>
      <c r="E230" s="20" t="s">
        <v>167</v>
      </c>
      <c r="F230" s="15">
        <v>44811</v>
      </c>
      <c r="G230" s="15">
        <v>44992</v>
      </c>
      <c r="H230" s="16">
        <v>90000</v>
      </c>
      <c r="I230" s="16">
        <v>0</v>
      </c>
      <c r="J230" s="16">
        <v>0</v>
      </c>
      <c r="K230" s="16">
        <v>2583</v>
      </c>
      <c r="L230" s="16">
        <v>6390</v>
      </c>
      <c r="M230" s="17">
        <v>748.08</v>
      </c>
      <c r="N230" s="16">
        <v>2736</v>
      </c>
      <c r="O230" s="16">
        <v>6381</v>
      </c>
      <c r="P230" s="16">
        <f>K230+L230+M230+N230+O230</f>
        <v>18838.080000000002</v>
      </c>
      <c r="Q230" s="16">
        <f>J230</f>
        <v>0</v>
      </c>
      <c r="R230" s="16">
        <f>I230+K230+N230+Q230</f>
        <v>5319</v>
      </c>
      <c r="S230" s="16">
        <f>L230+M230+O230</f>
        <v>13519.08</v>
      </c>
      <c r="T230" s="16">
        <f>H230-R230</f>
        <v>84681</v>
      </c>
    </row>
    <row r="231" spans="1:20" s="18" customFormat="1" ht="24.95" customHeight="1" x14ac:dyDescent="0.25">
      <c r="A231" s="11">
        <v>185</v>
      </c>
      <c r="B231" s="14" t="s">
        <v>73</v>
      </c>
      <c r="C231" s="10" t="s">
        <v>72</v>
      </c>
      <c r="D231" s="11" t="s">
        <v>22</v>
      </c>
      <c r="E231" s="20" t="s">
        <v>166</v>
      </c>
      <c r="F231" s="15">
        <v>44501</v>
      </c>
      <c r="G231" s="34">
        <v>44866</v>
      </c>
      <c r="H231" s="16">
        <v>60000</v>
      </c>
      <c r="I231" s="16">
        <v>3486.68</v>
      </c>
      <c r="J231" s="16">
        <v>0</v>
      </c>
      <c r="K231" s="16">
        <v>1722</v>
      </c>
      <c r="L231" s="16">
        <v>4260</v>
      </c>
      <c r="M231" s="52">
        <f t="shared" ref="M231:M233" si="279">H231*1.15%</f>
        <v>690</v>
      </c>
      <c r="N231" s="16">
        <v>1824</v>
      </c>
      <c r="O231" s="16">
        <f t="shared" ref="O231:O233" si="280">H231*7.09%</f>
        <v>4254</v>
      </c>
      <c r="P231" s="16">
        <f>K231+L231+M231+N231+O231</f>
        <v>12750</v>
      </c>
      <c r="Q231" s="16">
        <f>J231</f>
        <v>0</v>
      </c>
      <c r="R231" s="16">
        <f>I231+K231+N231+Q231</f>
        <v>7032.68</v>
      </c>
      <c r="S231" s="16">
        <f>L231+M231+O231</f>
        <v>9204</v>
      </c>
      <c r="T231" s="16">
        <f>H231-R231</f>
        <v>52967.32</v>
      </c>
    </row>
    <row r="232" spans="1:20" s="18" customFormat="1" ht="24.95" customHeight="1" x14ac:dyDescent="0.25">
      <c r="A232" s="11">
        <v>186</v>
      </c>
      <c r="B232" s="14" t="s">
        <v>74</v>
      </c>
      <c r="C232" s="10" t="s">
        <v>72</v>
      </c>
      <c r="D232" s="11" t="s">
        <v>22</v>
      </c>
      <c r="E232" s="20" t="s">
        <v>167</v>
      </c>
      <c r="F232" s="15">
        <v>44501</v>
      </c>
      <c r="G232" s="34">
        <v>44866</v>
      </c>
      <c r="H232" s="16">
        <v>60000</v>
      </c>
      <c r="I232" s="16">
        <v>3486.68</v>
      </c>
      <c r="J232" s="16">
        <v>0</v>
      </c>
      <c r="K232" s="16">
        <v>1722</v>
      </c>
      <c r="L232" s="16">
        <v>4260</v>
      </c>
      <c r="M232" s="52">
        <f t="shared" si="279"/>
        <v>690</v>
      </c>
      <c r="N232" s="16">
        <v>1824</v>
      </c>
      <c r="O232" s="16">
        <f t="shared" si="280"/>
        <v>4254</v>
      </c>
      <c r="P232" s="16">
        <f>K232+L232+M232+N232+O232</f>
        <v>12750</v>
      </c>
      <c r="Q232" s="16">
        <f>J232</f>
        <v>0</v>
      </c>
      <c r="R232" s="16">
        <f>I232+K232+N232+Q232</f>
        <v>7032.68</v>
      </c>
      <c r="S232" s="16">
        <f>L232+M232+O232</f>
        <v>9204</v>
      </c>
      <c r="T232" s="16">
        <f>H232-R232</f>
        <v>52967.32</v>
      </c>
    </row>
    <row r="233" spans="1:20" s="18" customFormat="1" ht="24.95" customHeight="1" x14ac:dyDescent="0.25">
      <c r="A233" s="11">
        <v>187</v>
      </c>
      <c r="B233" s="14" t="s">
        <v>196</v>
      </c>
      <c r="C233" s="10" t="s">
        <v>72</v>
      </c>
      <c r="D233" s="11" t="s">
        <v>22</v>
      </c>
      <c r="E233" s="20" t="s">
        <v>167</v>
      </c>
      <c r="F233" s="34">
        <v>44774</v>
      </c>
      <c r="G233" s="34">
        <v>44958</v>
      </c>
      <c r="H233" s="16">
        <v>60000</v>
      </c>
      <c r="I233" s="16">
        <v>3486.68</v>
      </c>
      <c r="J233" s="16">
        <v>0</v>
      </c>
      <c r="K233" s="16">
        <v>1722</v>
      </c>
      <c r="L233" s="16">
        <v>4260</v>
      </c>
      <c r="M233" s="52">
        <f t="shared" si="279"/>
        <v>690</v>
      </c>
      <c r="N233" s="16">
        <v>1824</v>
      </c>
      <c r="O233" s="16">
        <f t="shared" si="280"/>
        <v>4254</v>
      </c>
      <c r="P233" s="16">
        <f>K233+L233+M233+N233+O233</f>
        <v>12750</v>
      </c>
      <c r="Q233" s="16">
        <f>J233</f>
        <v>0</v>
      </c>
      <c r="R233" s="16">
        <f>I233+K233+N233+Q233</f>
        <v>7032.68</v>
      </c>
      <c r="S233" s="16">
        <f>L233+M233+O233</f>
        <v>9204</v>
      </c>
      <c r="T233" s="16">
        <f>H233-R233</f>
        <v>52967.32</v>
      </c>
    </row>
    <row r="234" spans="1:20" s="13" customFormat="1" ht="24.95" customHeight="1" x14ac:dyDescent="0.3">
      <c r="A234" s="26" t="s">
        <v>140</v>
      </c>
      <c r="B234" s="12"/>
      <c r="C234" s="12"/>
      <c r="D234" s="12"/>
      <c r="E234" s="12"/>
      <c r="F234" s="25"/>
      <c r="G234" s="25"/>
      <c r="H234" s="12"/>
      <c r="I234" s="12"/>
      <c r="J234" s="12"/>
      <c r="K234" s="12"/>
      <c r="L234" s="12"/>
      <c r="M234" s="47"/>
      <c r="N234" s="12"/>
      <c r="O234" s="12"/>
      <c r="P234" s="12"/>
      <c r="Q234" s="12"/>
      <c r="R234" s="12"/>
      <c r="S234" s="12"/>
      <c r="T234" s="12"/>
    </row>
    <row r="235" spans="1:20" s="18" customFormat="1" ht="24.95" customHeight="1" x14ac:dyDescent="0.25">
      <c r="A235" s="11">
        <v>188</v>
      </c>
      <c r="B235" s="14" t="s">
        <v>107</v>
      </c>
      <c r="C235" s="10" t="s">
        <v>29</v>
      </c>
      <c r="D235" s="11" t="s">
        <v>22</v>
      </c>
      <c r="E235" s="20" t="s">
        <v>167</v>
      </c>
      <c r="F235" s="15">
        <v>44470</v>
      </c>
      <c r="G235" s="34">
        <v>44835</v>
      </c>
      <c r="H235" s="16">
        <v>110000</v>
      </c>
      <c r="I235" s="16">
        <v>14457.62</v>
      </c>
      <c r="J235" s="16">
        <v>0</v>
      </c>
      <c r="K235" s="16">
        <v>3157</v>
      </c>
      <c r="L235" s="16">
        <v>7810</v>
      </c>
      <c r="M235" s="17">
        <v>748.08</v>
      </c>
      <c r="N235" s="16">
        <v>3344</v>
      </c>
      <c r="O235" s="16">
        <v>7799</v>
      </c>
      <c r="P235" s="16">
        <f>K235+L235+M235+N235+O235</f>
        <v>22858.080000000002</v>
      </c>
      <c r="Q235" s="16">
        <f>J235</f>
        <v>0</v>
      </c>
      <c r="R235" s="16">
        <f>I235+K235+N235+Q235</f>
        <v>20958.62</v>
      </c>
      <c r="S235" s="16">
        <f>L235+M235+O235</f>
        <v>16357.08</v>
      </c>
      <c r="T235" s="16">
        <f>H235-R235</f>
        <v>89041.38</v>
      </c>
    </row>
    <row r="236" spans="1:20" s="13" customFormat="1" ht="24.95" customHeight="1" x14ac:dyDescent="0.3">
      <c r="A236" s="26" t="s">
        <v>434</v>
      </c>
      <c r="B236" s="12"/>
      <c r="C236" s="12"/>
      <c r="D236" s="12"/>
      <c r="E236" s="12"/>
      <c r="F236" s="25"/>
      <c r="G236" s="25"/>
      <c r="H236" s="12"/>
      <c r="I236" s="12"/>
      <c r="J236" s="12"/>
      <c r="K236" s="12"/>
      <c r="L236" s="12"/>
      <c r="M236" s="47"/>
      <c r="N236" s="12"/>
      <c r="O236" s="12"/>
      <c r="P236" s="12"/>
      <c r="Q236" s="12"/>
      <c r="R236" s="12"/>
      <c r="S236" s="12"/>
      <c r="T236" s="12"/>
    </row>
    <row r="237" spans="1:20" s="18" customFormat="1" ht="24.95" customHeight="1" x14ac:dyDescent="0.25">
      <c r="A237" s="11">
        <v>189</v>
      </c>
      <c r="B237" s="14" t="s">
        <v>194</v>
      </c>
      <c r="C237" s="23" t="s">
        <v>134</v>
      </c>
      <c r="D237" s="11" t="s">
        <v>22</v>
      </c>
      <c r="E237" s="11" t="s">
        <v>167</v>
      </c>
      <c r="F237" s="34">
        <v>44774</v>
      </c>
      <c r="G237" s="34">
        <v>44958</v>
      </c>
      <c r="H237" s="35">
        <v>170000</v>
      </c>
      <c r="I237" s="35">
        <v>28627.17</v>
      </c>
      <c r="J237" s="35">
        <v>0</v>
      </c>
      <c r="K237" s="35">
        <f>H237*2.87%</f>
        <v>4879</v>
      </c>
      <c r="L237" s="35">
        <f>H237*7.1%</f>
        <v>12070</v>
      </c>
      <c r="M237" s="17">
        <v>748.08</v>
      </c>
      <c r="N237" s="35">
        <v>4943.8</v>
      </c>
      <c r="O237" s="35">
        <v>11530.11</v>
      </c>
      <c r="P237" s="35">
        <f t="shared" ref="P237:P252" si="281">K237+L237+M237+N237+O237</f>
        <v>34170.99</v>
      </c>
      <c r="Q237" s="35">
        <f>J237</f>
        <v>0</v>
      </c>
      <c r="R237" s="35">
        <f t="shared" ref="R237:R252" si="282">I237+K237+N237+Q237</f>
        <v>38449.97</v>
      </c>
      <c r="S237" s="35">
        <f t="shared" ref="S237:S252" si="283">L237+M237+O237</f>
        <v>24348.19</v>
      </c>
      <c r="T237" s="35">
        <f t="shared" ref="T237:T252" si="284">H237-R237</f>
        <v>131550.03</v>
      </c>
    </row>
    <row r="238" spans="1:20" s="18" customFormat="1" ht="24.95" customHeight="1" x14ac:dyDescent="0.3">
      <c r="A238" s="26" t="s">
        <v>75</v>
      </c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s="18" customFormat="1" ht="24.95" customHeight="1" x14ac:dyDescent="0.25">
      <c r="A239" s="11">
        <v>190</v>
      </c>
      <c r="B239" s="31" t="s">
        <v>154</v>
      </c>
      <c r="C239" s="39" t="s">
        <v>76</v>
      </c>
      <c r="D239" s="32" t="s">
        <v>22</v>
      </c>
      <c r="E239" s="33" t="s">
        <v>166</v>
      </c>
      <c r="F239" s="34">
        <v>44470</v>
      </c>
      <c r="G239" s="34">
        <v>44835</v>
      </c>
      <c r="H239" s="35">
        <v>65000</v>
      </c>
      <c r="I239" s="35">
        <v>4157.55</v>
      </c>
      <c r="J239" s="35">
        <v>0</v>
      </c>
      <c r="K239" s="35">
        <v>1865.5</v>
      </c>
      <c r="L239" s="35">
        <v>4615</v>
      </c>
      <c r="M239" s="52">
        <f>H239*1.15%</f>
        <v>747.5</v>
      </c>
      <c r="N239" s="35">
        <v>1976</v>
      </c>
      <c r="O239" s="35">
        <f>H239*7.09%</f>
        <v>4608.5</v>
      </c>
      <c r="P239" s="35">
        <f t="shared" si="281"/>
        <v>13812.5</v>
      </c>
      <c r="Q239" s="35">
        <v>6396.12</v>
      </c>
      <c r="R239" s="35">
        <f t="shared" si="282"/>
        <v>14395.17</v>
      </c>
      <c r="S239" s="35">
        <f t="shared" si="283"/>
        <v>9971</v>
      </c>
      <c r="T239" s="35">
        <f t="shared" si="284"/>
        <v>50604.83</v>
      </c>
    </row>
    <row r="240" spans="1:20" s="18" customFormat="1" ht="24.95" customHeight="1" x14ac:dyDescent="0.25">
      <c r="A240" s="11">
        <v>191</v>
      </c>
      <c r="B240" s="14" t="s">
        <v>99</v>
      </c>
      <c r="C240" s="10" t="s">
        <v>76</v>
      </c>
      <c r="D240" s="11" t="s">
        <v>22</v>
      </c>
      <c r="E240" s="20" t="s">
        <v>167</v>
      </c>
      <c r="F240" s="15">
        <v>44516</v>
      </c>
      <c r="G240" s="15">
        <v>44881</v>
      </c>
      <c r="H240" s="16">
        <v>75000</v>
      </c>
      <c r="I240" s="16">
        <v>6309.38</v>
      </c>
      <c r="J240" s="16">
        <v>0</v>
      </c>
      <c r="K240" s="16">
        <v>2152.5</v>
      </c>
      <c r="L240" s="16">
        <v>5325</v>
      </c>
      <c r="M240" s="17">
        <v>748.08</v>
      </c>
      <c r="N240" s="16">
        <v>2280</v>
      </c>
      <c r="O240" s="16">
        <v>5317.5</v>
      </c>
      <c r="P240" s="16">
        <f t="shared" si="281"/>
        <v>15823.08</v>
      </c>
      <c r="Q240" s="16">
        <f t="shared" ref="Q240:Q248" si="285">J240</f>
        <v>0</v>
      </c>
      <c r="R240" s="16">
        <f t="shared" si="282"/>
        <v>10741.88</v>
      </c>
      <c r="S240" s="16">
        <f t="shared" si="283"/>
        <v>11390.58</v>
      </c>
      <c r="T240" s="16">
        <f t="shared" si="284"/>
        <v>64258.12</v>
      </c>
    </row>
    <row r="241" spans="1:20" s="18" customFormat="1" ht="24.95" customHeight="1" x14ac:dyDescent="0.25">
      <c r="A241" s="11">
        <v>192</v>
      </c>
      <c r="B241" s="14" t="s">
        <v>122</v>
      </c>
      <c r="C241" s="10" t="s">
        <v>77</v>
      </c>
      <c r="D241" s="11" t="s">
        <v>22</v>
      </c>
      <c r="E241" s="20" t="s">
        <v>166</v>
      </c>
      <c r="F241" s="34">
        <v>44774</v>
      </c>
      <c r="G241" s="34">
        <v>44958</v>
      </c>
      <c r="H241" s="16">
        <v>60000</v>
      </c>
      <c r="I241" s="16">
        <v>3486.68</v>
      </c>
      <c r="J241" s="16">
        <v>0</v>
      </c>
      <c r="K241" s="16">
        <v>1722</v>
      </c>
      <c r="L241" s="16">
        <v>4260</v>
      </c>
      <c r="M241" s="52">
        <f t="shared" ref="M241:M252" si="286">H241*1.15%</f>
        <v>690</v>
      </c>
      <c r="N241" s="16">
        <v>1824</v>
      </c>
      <c r="O241" s="16">
        <f t="shared" ref="O241:O252" si="287">H241*7.09%</f>
        <v>4254</v>
      </c>
      <c r="P241" s="16">
        <f t="shared" si="281"/>
        <v>12750</v>
      </c>
      <c r="Q241" s="16">
        <f t="shared" si="285"/>
        <v>0</v>
      </c>
      <c r="R241" s="16">
        <f t="shared" si="282"/>
        <v>7032.68</v>
      </c>
      <c r="S241" s="16">
        <f t="shared" si="283"/>
        <v>9204</v>
      </c>
      <c r="T241" s="16">
        <f t="shared" si="284"/>
        <v>52967.32</v>
      </c>
    </row>
    <row r="242" spans="1:20" s="18" customFormat="1" ht="24.95" customHeight="1" x14ac:dyDescent="0.25">
      <c r="A242" s="11">
        <v>193</v>
      </c>
      <c r="B242" s="14" t="s">
        <v>104</v>
      </c>
      <c r="C242" s="10" t="s">
        <v>77</v>
      </c>
      <c r="D242" s="11" t="s">
        <v>22</v>
      </c>
      <c r="E242" s="20" t="s">
        <v>167</v>
      </c>
      <c r="F242" s="15">
        <v>44516</v>
      </c>
      <c r="G242" s="15">
        <v>44881</v>
      </c>
      <c r="H242" s="16">
        <v>60000</v>
      </c>
      <c r="I242" s="16">
        <v>3486.68</v>
      </c>
      <c r="J242" s="16">
        <v>0</v>
      </c>
      <c r="K242" s="16">
        <v>1722</v>
      </c>
      <c r="L242" s="16">
        <v>4260</v>
      </c>
      <c r="M242" s="52">
        <f t="shared" si="286"/>
        <v>690</v>
      </c>
      <c r="N242" s="16">
        <v>1824</v>
      </c>
      <c r="O242" s="16">
        <f t="shared" si="287"/>
        <v>4254</v>
      </c>
      <c r="P242" s="16">
        <f t="shared" si="281"/>
        <v>12750</v>
      </c>
      <c r="Q242" s="16">
        <f t="shared" si="285"/>
        <v>0</v>
      </c>
      <c r="R242" s="16">
        <f t="shared" si="282"/>
        <v>7032.68</v>
      </c>
      <c r="S242" s="16">
        <f t="shared" si="283"/>
        <v>9204</v>
      </c>
      <c r="T242" s="16">
        <f t="shared" si="284"/>
        <v>52967.32</v>
      </c>
    </row>
    <row r="243" spans="1:20" ht="24.95" customHeight="1" x14ac:dyDescent="0.25">
      <c r="A243" s="89">
        <v>194</v>
      </c>
      <c r="B243" s="87" t="s">
        <v>79</v>
      </c>
      <c r="C243" s="88" t="s">
        <v>77</v>
      </c>
      <c r="D243" s="89" t="s">
        <v>22</v>
      </c>
      <c r="E243" s="93" t="s">
        <v>167</v>
      </c>
      <c r="F243" s="90">
        <v>44516</v>
      </c>
      <c r="G243" s="90">
        <v>44881</v>
      </c>
      <c r="H243" s="68">
        <v>10000</v>
      </c>
      <c r="I243" s="68">
        <v>0</v>
      </c>
      <c r="J243" s="68">
        <v>0</v>
      </c>
      <c r="K243" s="68">
        <f>H243*2.87%</f>
        <v>287</v>
      </c>
      <c r="L243" s="68">
        <f>H243*7.1%</f>
        <v>710</v>
      </c>
      <c r="M243" s="92">
        <f>H243*1.15%</f>
        <v>115</v>
      </c>
      <c r="N243" s="68">
        <f>H243*3.04%</f>
        <v>304</v>
      </c>
      <c r="O243" s="68">
        <f>H243*7.09%</f>
        <v>709</v>
      </c>
      <c r="P243" s="68">
        <f>K243+L243+M243+N243+O243</f>
        <v>2125</v>
      </c>
      <c r="Q243" s="68">
        <f>J243</f>
        <v>0</v>
      </c>
      <c r="R243" s="68">
        <f>I243+K243+N243+Q243</f>
        <v>591</v>
      </c>
      <c r="S243" s="68">
        <f>L243+M243+O243</f>
        <v>1534</v>
      </c>
      <c r="T243" s="68">
        <f>H243-R243</f>
        <v>9409</v>
      </c>
    </row>
    <row r="244" spans="1:20" s="18" customFormat="1" ht="24.95" customHeight="1" x14ac:dyDescent="0.25">
      <c r="A244" s="11">
        <v>195</v>
      </c>
      <c r="B244" s="14" t="s">
        <v>78</v>
      </c>
      <c r="C244" s="10" t="s">
        <v>77</v>
      </c>
      <c r="D244" s="11" t="s">
        <v>22</v>
      </c>
      <c r="E244" s="20" t="s">
        <v>166</v>
      </c>
      <c r="F244" s="15">
        <v>44501</v>
      </c>
      <c r="G244" s="15">
        <v>44866</v>
      </c>
      <c r="H244" s="16">
        <v>60000</v>
      </c>
      <c r="I244" s="16">
        <v>3486.68</v>
      </c>
      <c r="J244" s="16">
        <v>0</v>
      </c>
      <c r="K244" s="16">
        <v>1722</v>
      </c>
      <c r="L244" s="16">
        <v>4260</v>
      </c>
      <c r="M244" s="52">
        <f t="shared" si="286"/>
        <v>690</v>
      </c>
      <c r="N244" s="16">
        <v>1824</v>
      </c>
      <c r="O244" s="16">
        <f t="shared" si="287"/>
        <v>4254</v>
      </c>
      <c r="P244" s="16">
        <f t="shared" si="281"/>
        <v>12750</v>
      </c>
      <c r="Q244" s="16">
        <f t="shared" si="285"/>
        <v>0</v>
      </c>
      <c r="R244" s="16">
        <f t="shared" si="282"/>
        <v>7032.68</v>
      </c>
      <c r="S244" s="16">
        <f t="shared" si="283"/>
        <v>9204</v>
      </c>
      <c r="T244" s="16">
        <f t="shared" si="284"/>
        <v>52967.32</v>
      </c>
    </row>
    <row r="245" spans="1:20" s="18" customFormat="1" ht="24.95" customHeight="1" x14ac:dyDescent="0.25">
      <c r="A245" s="11">
        <v>196</v>
      </c>
      <c r="B245" s="14" t="s">
        <v>106</v>
      </c>
      <c r="C245" s="10" t="s">
        <v>77</v>
      </c>
      <c r="D245" s="11" t="s">
        <v>22</v>
      </c>
      <c r="E245" s="20" t="s">
        <v>166</v>
      </c>
      <c r="F245" s="15">
        <v>44516</v>
      </c>
      <c r="G245" s="15">
        <v>44881</v>
      </c>
      <c r="H245" s="16">
        <v>60000</v>
      </c>
      <c r="I245" s="16">
        <v>3486.68</v>
      </c>
      <c r="J245" s="16">
        <v>0</v>
      </c>
      <c r="K245" s="16">
        <v>1722</v>
      </c>
      <c r="L245" s="16">
        <v>4260</v>
      </c>
      <c r="M245" s="52">
        <f t="shared" si="286"/>
        <v>690</v>
      </c>
      <c r="N245" s="16">
        <v>1824</v>
      </c>
      <c r="O245" s="16">
        <f t="shared" si="287"/>
        <v>4254</v>
      </c>
      <c r="P245" s="16">
        <f t="shared" si="281"/>
        <v>12750</v>
      </c>
      <c r="Q245" s="16">
        <f t="shared" si="285"/>
        <v>0</v>
      </c>
      <c r="R245" s="16">
        <f t="shared" si="282"/>
        <v>7032.68</v>
      </c>
      <c r="S245" s="16">
        <f t="shared" si="283"/>
        <v>9204</v>
      </c>
      <c r="T245" s="16">
        <f t="shared" si="284"/>
        <v>52967.32</v>
      </c>
    </row>
    <row r="246" spans="1:20" s="18" customFormat="1" ht="24.95" customHeight="1" x14ac:dyDescent="0.25">
      <c r="A246" s="11">
        <v>197</v>
      </c>
      <c r="B246" s="14" t="s">
        <v>105</v>
      </c>
      <c r="C246" s="10" t="s">
        <v>77</v>
      </c>
      <c r="D246" s="11" t="s">
        <v>22</v>
      </c>
      <c r="E246" s="20" t="s">
        <v>167</v>
      </c>
      <c r="F246" s="15">
        <v>44516</v>
      </c>
      <c r="G246" s="15">
        <v>44881</v>
      </c>
      <c r="H246" s="16">
        <v>60000</v>
      </c>
      <c r="I246" s="16">
        <v>3486.68</v>
      </c>
      <c r="J246" s="16">
        <v>0</v>
      </c>
      <c r="K246" s="16">
        <v>1722</v>
      </c>
      <c r="L246" s="16">
        <v>4260</v>
      </c>
      <c r="M246" s="52">
        <f t="shared" si="286"/>
        <v>690</v>
      </c>
      <c r="N246" s="16">
        <v>1824</v>
      </c>
      <c r="O246" s="16">
        <f t="shared" si="287"/>
        <v>4254</v>
      </c>
      <c r="P246" s="16">
        <f t="shared" si="281"/>
        <v>12750</v>
      </c>
      <c r="Q246" s="16">
        <f t="shared" si="285"/>
        <v>0</v>
      </c>
      <c r="R246" s="16">
        <f t="shared" si="282"/>
        <v>7032.68</v>
      </c>
      <c r="S246" s="16">
        <f t="shared" si="283"/>
        <v>9204</v>
      </c>
      <c r="T246" s="16">
        <f t="shared" si="284"/>
        <v>52967.32</v>
      </c>
    </row>
    <row r="247" spans="1:20" s="18" customFormat="1" ht="24.95" customHeight="1" x14ac:dyDescent="0.25">
      <c r="A247" s="11">
        <v>198</v>
      </c>
      <c r="B247" s="14" t="s">
        <v>197</v>
      </c>
      <c r="C247" s="10" t="s">
        <v>77</v>
      </c>
      <c r="D247" s="11" t="s">
        <v>22</v>
      </c>
      <c r="E247" s="20" t="s">
        <v>167</v>
      </c>
      <c r="F247" s="34">
        <v>44774</v>
      </c>
      <c r="G247" s="34">
        <v>44958</v>
      </c>
      <c r="H247" s="16">
        <v>60000</v>
      </c>
      <c r="I247" s="16">
        <v>3486.68</v>
      </c>
      <c r="J247" s="16">
        <v>0</v>
      </c>
      <c r="K247" s="16">
        <v>1722</v>
      </c>
      <c r="L247" s="16">
        <v>4260</v>
      </c>
      <c r="M247" s="52">
        <f t="shared" si="286"/>
        <v>690</v>
      </c>
      <c r="N247" s="16">
        <v>1824</v>
      </c>
      <c r="O247" s="16">
        <f t="shared" si="287"/>
        <v>4254</v>
      </c>
      <c r="P247" s="16">
        <f t="shared" si="281"/>
        <v>12750</v>
      </c>
      <c r="Q247" s="16">
        <f t="shared" si="285"/>
        <v>0</v>
      </c>
      <c r="R247" s="16">
        <f t="shared" si="282"/>
        <v>7032.68</v>
      </c>
      <c r="S247" s="16">
        <f t="shared" si="283"/>
        <v>9204</v>
      </c>
      <c r="T247" s="16">
        <f t="shared" si="284"/>
        <v>52967.32</v>
      </c>
    </row>
    <row r="248" spans="1:20" s="18" customFormat="1" ht="24.95" customHeight="1" x14ac:dyDescent="0.25">
      <c r="A248" s="11">
        <v>199</v>
      </c>
      <c r="B248" s="31" t="s">
        <v>331</v>
      </c>
      <c r="C248" s="39" t="s">
        <v>77</v>
      </c>
      <c r="D248" s="32" t="s">
        <v>22</v>
      </c>
      <c r="E248" s="33" t="s">
        <v>166</v>
      </c>
      <c r="F248" s="34">
        <v>44687</v>
      </c>
      <c r="G248" s="34">
        <v>44871</v>
      </c>
      <c r="H248" s="35">
        <v>55000</v>
      </c>
      <c r="I248" s="35">
        <v>2559.6799999999998</v>
      </c>
      <c r="J248" s="35">
        <v>0</v>
      </c>
      <c r="K248" s="35">
        <f>H248*2.87%</f>
        <v>1578.5</v>
      </c>
      <c r="L248" s="35">
        <f>H248*7.1%</f>
        <v>3905</v>
      </c>
      <c r="M248" s="60">
        <f t="shared" si="286"/>
        <v>632.5</v>
      </c>
      <c r="N248" s="35">
        <f>H248*3.04%</f>
        <v>1672</v>
      </c>
      <c r="O248" s="35">
        <f>H248*7.09%</f>
        <v>3899.5</v>
      </c>
      <c r="P248" s="35">
        <f t="shared" si="281"/>
        <v>11687.5</v>
      </c>
      <c r="Q248" s="35">
        <f t="shared" si="285"/>
        <v>0</v>
      </c>
      <c r="R248" s="35">
        <f t="shared" si="282"/>
        <v>5810.18</v>
      </c>
      <c r="S248" s="35">
        <f t="shared" si="283"/>
        <v>8437</v>
      </c>
      <c r="T248" s="35">
        <f t="shared" si="284"/>
        <v>49189.82</v>
      </c>
    </row>
    <row r="249" spans="1:20" s="36" customFormat="1" ht="24.95" customHeight="1" x14ac:dyDescent="0.25">
      <c r="A249" s="11">
        <v>200</v>
      </c>
      <c r="B249" s="31" t="s">
        <v>389</v>
      </c>
      <c r="C249" s="39" t="s">
        <v>390</v>
      </c>
      <c r="D249" s="32" t="s">
        <v>22</v>
      </c>
      <c r="E249" s="33" t="s">
        <v>167</v>
      </c>
      <c r="F249" s="34">
        <v>44774</v>
      </c>
      <c r="G249" s="34">
        <v>44958</v>
      </c>
      <c r="H249" s="35">
        <v>72500</v>
      </c>
      <c r="I249" s="35">
        <v>5838.93</v>
      </c>
      <c r="J249" s="35">
        <v>0</v>
      </c>
      <c r="K249" s="35">
        <v>2080.75</v>
      </c>
      <c r="L249" s="35">
        <v>5147.5</v>
      </c>
      <c r="M249" s="41">
        <v>748.08</v>
      </c>
      <c r="N249" s="35">
        <v>2204</v>
      </c>
      <c r="O249" s="35">
        <v>5140.25</v>
      </c>
      <c r="P249" s="35">
        <f>K249+L249+M249+N249+O249</f>
        <v>15320.58</v>
      </c>
      <c r="Q249" s="35">
        <v>0</v>
      </c>
      <c r="R249" s="35">
        <f>I249+K249+N249+Q249</f>
        <v>10123.68</v>
      </c>
      <c r="S249" s="35">
        <f>L249+M249+O249</f>
        <v>11035.83</v>
      </c>
      <c r="T249" s="35">
        <f>H249-R249</f>
        <v>62376.32</v>
      </c>
    </row>
    <row r="250" spans="1:20" s="36" customFormat="1" ht="24.95" customHeight="1" x14ac:dyDescent="0.25">
      <c r="A250" s="11">
        <v>201</v>
      </c>
      <c r="B250" s="31" t="s">
        <v>412</v>
      </c>
      <c r="C250" s="39" t="s">
        <v>390</v>
      </c>
      <c r="D250" s="32" t="s">
        <v>22</v>
      </c>
      <c r="E250" s="33" t="s">
        <v>167</v>
      </c>
      <c r="F250" s="34">
        <v>44774</v>
      </c>
      <c r="G250" s="34">
        <v>44958</v>
      </c>
      <c r="H250" s="35">
        <v>55000</v>
      </c>
      <c r="I250" s="35">
        <v>2559.6799999999998</v>
      </c>
      <c r="J250" s="35">
        <v>0</v>
      </c>
      <c r="K250" s="35">
        <f>H250*2.87%</f>
        <v>1578.5</v>
      </c>
      <c r="L250" s="35">
        <f>H250*7.1%</f>
        <v>3905</v>
      </c>
      <c r="M250" s="60">
        <f t="shared" ref="M250:M251" si="288">H250*1.15%</f>
        <v>632.5</v>
      </c>
      <c r="N250" s="35">
        <f>H250*3.04%</f>
        <v>1672</v>
      </c>
      <c r="O250" s="35">
        <f>H250*7.09%</f>
        <v>3899.5</v>
      </c>
      <c r="P250" s="35">
        <f t="shared" ref="P250:P251" si="289">K250+L250+M250+N250+O250</f>
        <v>11687.5</v>
      </c>
      <c r="Q250" s="35">
        <f t="shared" ref="Q250:Q251" si="290">J250</f>
        <v>0</v>
      </c>
      <c r="R250" s="35">
        <f t="shared" ref="R250:R251" si="291">I250+K250+N250+Q250</f>
        <v>5810.18</v>
      </c>
      <c r="S250" s="35">
        <f t="shared" ref="S250:S251" si="292">L250+M250+O250</f>
        <v>8437</v>
      </c>
      <c r="T250" s="35">
        <f t="shared" ref="T250:T251" si="293">H250-R250</f>
        <v>49189.82</v>
      </c>
    </row>
    <row r="251" spans="1:20" s="36" customFormat="1" ht="24.95" customHeight="1" x14ac:dyDescent="0.25">
      <c r="A251" s="32">
        <v>202</v>
      </c>
      <c r="B251" s="31" t="s">
        <v>427</v>
      </c>
      <c r="C251" s="39" t="s">
        <v>77</v>
      </c>
      <c r="D251" s="32" t="s">
        <v>22</v>
      </c>
      <c r="E251" s="33" t="s">
        <v>167</v>
      </c>
      <c r="F251" s="34">
        <v>44774</v>
      </c>
      <c r="G251" s="34">
        <v>44958</v>
      </c>
      <c r="H251" s="35">
        <v>60000</v>
      </c>
      <c r="I251" s="35">
        <v>3486.68</v>
      </c>
      <c r="J251" s="35">
        <v>0</v>
      </c>
      <c r="K251" s="35">
        <v>1722</v>
      </c>
      <c r="L251" s="35">
        <v>4260</v>
      </c>
      <c r="M251" s="60">
        <f t="shared" si="288"/>
        <v>690</v>
      </c>
      <c r="N251" s="35">
        <v>1824</v>
      </c>
      <c r="O251" s="35">
        <f t="shared" ref="O251" si="294">H251*7.09%</f>
        <v>4254</v>
      </c>
      <c r="P251" s="35">
        <f t="shared" si="289"/>
        <v>12750</v>
      </c>
      <c r="Q251" s="35">
        <f t="shared" si="290"/>
        <v>0</v>
      </c>
      <c r="R251" s="35">
        <f t="shared" si="291"/>
        <v>7032.68</v>
      </c>
      <c r="S251" s="35">
        <f t="shared" si="292"/>
        <v>9204</v>
      </c>
      <c r="T251" s="35">
        <f t="shared" si="293"/>
        <v>52967.32</v>
      </c>
    </row>
    <row r="252" spans="1:20" s="18" customFormat="1" ht="24.95" customHeight="1" x14ac:dyDescent="0.25">
      <c r="A252" s="11">
        <v>203</v>
      </c>
      <c r="B252" s="14" t="s">
        <v>51</v>
      </c>
      <c r="C252" s="10" t="s">
        <v>46</v>
      </c>
      <c r="D252" s="11" t="s">
        <v>22</v>
      </c>
      <c r="E252" s="20" t="s">
        <v>166</v>
      </c>
      <c r="F252" s="15">
        <v>44501</v>
      </c>
      <c r="G252" s="15">
        <v>44866</v>
      </c>
      <c r="H252" s="16">
        <v>43000</v>
      </c>
      <c r="I252" s="16">
        <v>866.06</v>
      </c>
      <c r="J252" s="16">
        <v>0</v>
      </c>
      <c r="K252" s="16">
        <v>1234.0999999999999</v>
      </c>
      <c r="L252" s="16">
        <v>3053</v>
      </c>
      <c r="M252" s="52">
        <f t="shared" si="286"/>
        <v>494.5</v>
      </c>
      <c r="N252" s="16">
        <v>1307.2</v>
      </c>
      <c r="O252" s="16">
        <f t="shared" si="287"/>
        <v>3048.7</v>
      </c>
      <c r="P252" s="16">
        <f t="shared" si="281"/>
        <v>9137.5</v>
      </c>
      <c r="Q252" s="16">
        <v>15046</v>
      </c>
      <c r="R252" s="16">
        <f t="shared" si="282"/>
        <v>18453.36</v>
      </c>
      <c r="S252" s="16">
        <f t="shared" si="283"/>
        <v>6596.2</v>
      </c>
      <c r="T252" s="16">
        <f t="shared" si="284"/>
        <v>24546.639999999999</v>
      </c>
    </row>
    <row r="253" spans="1:20" s="18" customFormat="1" ht="24.95" customHeight="1" x14ac:dyDescent="0.3">
      <c r="A253" s="62" t="s">
        <v>422</v>
      </c>
      <c r="B253" s="12"/>
      <c r="C253" s="12"/>
      <c r="D253" s="12"/>
      <c r="E253" s="12"/>
      <c r="F253" s="25"/>
      <c r="G253" s="25"/>
      <c r="H253" s="12"/>
      <c r="I253" s="12"/>
      <c r="J253" s="12"/>
      <c r="K253" s="12"/>
      <c r="L253" s="12"/>
      <c r="M253" s="47"/>
      <c r="N253" s="12"/>
      <c r="O253" s="12"/>
      <c r="P253" s="12"/>
      <c r="Q253" s="12"/>
      <c r="R253" s="12"/>
      <c r="S253" s="12"/>
      <c r="T253" s="12"/>
    </row>
    <row r="254" spans="1:20" s="18" customFormat="1" ht="24.95" customHeight="1" x14ac:dyDescent="0.25">
      <c r="A254" s="11">
        <v>204</v>
      </c>
      <c r="B254" s="31" t="s">
        <v>368</v>
      </c>
      <c r="C254" s="39" t="s">
        <v>369</v>
      </c>
      <c r="D254" s="32" t="s">
        <v>22</v>
      </c>
      <c r="E254" s="32" t="s">
        <v>167</v>
      </c>
      <c r="F254" s="34">
        <v>44682</v>
      </c>
      <c r="G254" s="34">
        <v>44866</v>
      </c>
      <c r="H254" s="35">
        <v>90000</v>
      </c>
      <c r="I254" s="35">
        <v>9753.1200000000008</v>
      </c>
      <c r="J254" s="35">
        <v>0</v>
      </c>
      <c r="K254" s="35">
        <v>2583</v>
      </c>
      <c r="L254" s="35">
        <v>6390</v>
      </c>
      <c r="M254" s="35">
        <v>748.08</v>
      </c>
      <c r="N254" s="35">
        <v>2736</v>
      </c>
      <c r="O254" s="35">
        <v>6381</v>
      </c>
      <c r="P254" s="35">
        <f>K254+L254+M254+N254+O254</f>
        <v>18838.080000000002</v>
      </c>
      <c r="Q254" s="35">
        <f>J254</f>
        <v>0</v>
      </c>
      <c r="R254" s="35">
        <f>I254+K254+N254+Q254</f>
        <v>15072.12</v>
      </c>
      <c r="S254" s="35">
        <f>L254+M254+O254</f>
        <v>13519.08</v>
      </c>
      <c r="T254" s="35">
        <f>H254-R254</f>
        <v>74927.88</v>
      </c>
    </row>
    <row r="255" spans="1:20" s="13" customFormat="1" ht="24.95" customHeight="1" x14ac:dyDescent="0.3">
      <c r="A255" s="26" t="s">
        <v>435</v>
      </c>
      <c r="B255" s="12"/>
      <c r="C255" s="12"/>
      <c r="D255" s="12"/>
      <c r="E255" s="12"/>
      <c r="F255" s="25"/>
      <c r="G255" s="25"/>
      <c r="H255" s="12"/>
      <c r="I255" s="12"/>
      <c r="J255" s="12"/>
      <c r="K255" s="12"/>
      <c r="L255" s="12"/>
      <c r="M255" s="47"/>
      <c r="N255" s="12"/>
      <c r="O255" s="12"/>
      <c r="P255" s="12"/>
      <c r="Q255" s="12"/>
      <c r="R255" s="12"/>
      <c r="S255" s="12"/>
      <c r="T255" s="12"/>
    </row>
    <row r="256" spans="1:20" s="36" customFormat="1" ht="24.95" customHeight="1" x14ac:dyDescent="0.25">
      <c r="A256" s="32">
        <v>205</v>
      </c>
      <c r="B256" s="31" t="s">
        <v>161</v>
      </c>
      <c r="C256" s="39" t="s">
        <v>81</v>
      </c>
      <c r="D256" s="32" t="s">
        <v>22</v>
      </c>
      <c r="E256" s="33" t="s">
        <v>166</v>
      </c>
      <c r="F256" s="34">
        <v>44470</v>
      </c>
      <c r="G256" s="34">
        <v>44835</v>
      </c>
      <c r="H256" s="35">
        <v>60000</v>
      </c>
      <c r="I256" s="35">
        <v>3486.68</v>
      </c>
      <c r="J256" s="35">
        <v>0</v>
      </c>
      <c r="K256" s="35">
        <v>1722</v>
      </c>
      <c r="L256" s="35">
        <v>4260</v>
      </c>
      <c r="M256" s="52">
        <f t="shared" ref="M256:M276" si="295">H256*1.15%</f>
        <v>690</v>
      </c>
      <c r="N256" s="35">
        <v>1824</v>
      </c>
      <c r="O256" s="16">
        <f t="shared" ref="O256:O276" si="296">H256*7.09%</f>
        <v>4254</v>
      </c>
      <c r="P256" s="35">
        <f t="shared" ref="P256:P276" si="297">K256+L256+M256+N256+O256</f>
        <v>12750</v>
      </c>
      <c r="Q256" s="35">
        <f>J256</f>
        <v>0</v>
      </c>
      <c r="R256" s="35">
        <f t="shared" ref="R256:R276" si="298">I256+K256+N256+Q256</f>
        <v>7032.68</v>
      </c>
      <c r="S256" s="35">
        <f t="shared" ref="S256:S276" si="299">L256+M256+O256</f>
        <v>9204</v>
      </c>
      <c r="T256" s="35">
        <f t="shared" ref="T256:T276" si="300">H256-R256</f>
        <v>52967.32</v>
      </c>
    </row>
    <row r="257" spans="1:20" s="36" customFormat="1" ht="24.95" customHeight="1" x14ac:dyDescent="0.25">
      <c r="A257" s="32">
        <v>206</v>
      </c>
      <c r="B257" s="31" t="s">
        <v>182</v>
      </c>
      <c r="C257" s="39" t="s">
        <v>163</v>
      </c>
      <c r="D257" s="32" t="s">
        <v>22</v>
      </c>
      <c r="E257" s="33" t="s">
        <v>167</v>
      </c>
      <c r="F257" s="34">
        <v>44562</v>
      </c>
      <c r="G257" s="34">
        <v>44927</v>
      </c>
      <c r="H257" s="35">
        <v>60000</v>
      </c>
      <c r="I257" s="35">
        <v>3486.68</v>
      </c>
      <c r="J257" s="35">
        <v>0</v>
      </c>
      <c r="K257" s="35">
        <v>1722</v>
      </c>
      <c r="L257" s="35">
        <v>4260</v>
      </c>
      <c r="M257" s="52">
        <f t="shared" si="295"/>
        <v>690</v>
      </c>
      <c r="N257" s="35">
        <v>1824</v>
      </c>
      <c r="O257" s="16">
        <f t="shared" si="296"/>
        <v>4254</v>
      </c>
      <c r="P257" s="35">
        <f t="shared" si="297"/>
        <v>12750</v>
      </c>
      <c r="Q257" s="35">
        <f>J257</f>
        <v>0</v>
      </c>
      <c r="R257" s="35">
        <f t="shared" si="298"/>
        <v>7032.68</v>
      </c>
      <c r="S257" s="35">
        <f t="shared" si="299"/>
        <v>9204</v>
      </c>
      <c r="T257" s="35">
        <f t="shared" si="300"/>
        <v>52967.32</v>
      </c>
    </row>
    <row r="258" spans="1:20" s="36" customFormat="1" ht="24.95" customHeight="1" x14ac:dyDescent="0.25">
      <c r="A258" s="32">
        <v>207</v>
      </c>
      <c r="B258" s="31" t="s">
        <v>171</v>
      </c>
      <c r="C258" s="39" t="s">
        <v>163</v>
      </c>
      <c r="D258" s="32" t="s">
        <v>22</v>
      </c>
      <c r="E258" s="32" t="s">
        <v>166</v>
      </c>
      <c r="F258" s="34">
        <v>44501</v>
      </c>
      <c r="G258" s="34">
        <v>44866</v>
      </c>
      <c r="H258" s="35">
        <v>55000</v>
      </c>
      <c r="I258" s="35">
        <v>2559.6799999999998</v>
      </c>
      <c r="J258" s="35">
        <v>0</v>
      </c>
      <c r="K258" s="35">
        <v>1578.5</v>
      </c>
      <c r="L258" s="35">
        <v>3905</v>
      </c>
      <c r="M258" s="52">
        <f t="shared" si="295"/>
        <v>632.5</v>
      </c>
      <c r="N258" s="35">
        <v>1672</v>
      </c>
      <c r="O258" s="16">
        <f t="shared" si="296"/>
        <v>3899.5</v>
      </c>
      <c r="P258" s="35">
        <f t="shared" si="297"/>
        <v>11687.5</v>
      </c>
      <c r="Q258" s="35">
        <v>13796</v>
      </c>
      <c r="R258" s="35">
        <f t="shared" si="298"/>
        <v>19606.18</v>
      </c>
      <c r="S258" s="35">
        <f t="shared" si="299"/>
        <v>8437</v>
      </c>
      <c r="T258" s="35">
        <f t="shared" si="300"/>
        <v>35393.82</v>
      </c>
    </row>
    <row r="259" spans="1:20" s="36" customFormat="1" ht="24.95" customHeight="1" x14ac:dyDescent="0.25">
      <c r="A259" s="32">
        <v>208</v>
      </c>
      <c r="B259" s="31" t="s">
        <v>179</v>
      </c>
      <c r="C259" s="39" t="s">
        <v>163</v>
      </c>
      <c r="D259" s="32" t="s">
        <v>22</v>
      </c>
      <c r="E259" s="32" t="s">
        <v>167</v>
      </c>
      <c r="F259" s="34">
        <v>44501</v>
      </c>
      <c r="G259" s="34">
        <v>44866</v>
      </c>
      <c r="H259" s="35">
        <v>55000</v>
      </c>
      <c r="I259" s="35">
        <v>2559.6799999999998</v>
      </c>
      <c r="J259" s="35">
        <v>0</v>
      </c>
      <c r="K259" s="35">
        <v>1578.5</v>
      </c>
      <c r="L259" s="35">
        <v>3905</v>
      </c>
      <c r="M259" s="52">
        <f t="shared" si="295"/>
        <v>632.5</v>
      </c>
      <c r="N259" s="35">
        <v>1672</v>
      </c>
      <c r="O259" s="16">
        <f t="shared" si="296"/>
        <v>3899.5</v>
      </c>
      <c r="P259" s="35">
        <f t="shared" si="297"/>
        <v>11687.5</v>
      </c>
      <c r="Q259" s="35">
        <v>15796</v>
      </c>
      <c r="R259" s="35">
        <f t="shared" si="298"/>
        <v>21606.18</v>
      </c>
      <c r="S259" s="35">
        <f t="shared" si="299"/>
        <v>8437</v>
      </c>
      <c r="T259" s="35">
        <f t="shared" si="300"/>
        <v>33393.82</v>
      </c>
    </row>
    <row r="260" spans="1:20" s="36" customFormat="1" ht="24.95" customHeight="1" x14ac:dyDescent="0.25">
      <c r="A260" s="32">
        <v>209</v>
      </c>
      <c r="B260" s="31" t="s">
        <v>177</v>
      </c>
      <c r="C260" s="39" t="s">
        <v>163</v>
      </c>
      <c r="D260" s="32" t="s">
        <v>22</v>
      </c>
      <c r="E260" s="33" t="s">
        <v>167</v>
      </c>
      <c r="F260" s="34">
        <v>44501</v>
      </c>
      <c r="G260" s="34">
        <v>44866</v>
      </c>
      <c r="H260" s="35">
        <v>55000</v>
      </c>
      <c r="I260" s="35">
        <v>2559.6799999999998</v>
      </c>
      <c r="J260" s="35">
        <v>0</v>
      </c>
      <c r="K260" s="35">
        <v>1578.5</v>
      </c>
      <c r="L260" s="35">
        <v>3905</v>
      </c>
      <c r="M260" s="52">
        <f t="shared" si="295"/>
        <v>632.5</v>
      </c>
      <c r="N260" s="35">
        <v>1672</v>
      </c>
      <c r="O260" s="16">
        <f t="shared" si="296"/>
        <v>3899.5</v>
      </c>
      <c r="P260" s="35">
        <f t="shared" si="297"/>
        <v>11687.5</v>
      </c>
      <c r="Q260" s="35">
        <v>10046</v>
      </c>
      <c r="R260" s="35">
        <f t="shared" si="298"/>
        <v>15856.18</v>
      </c>
      <c r="S260" s="35">
        <f t="shared" si="299"/>
        <v>8437</v>
      </c>
      <c r="T260" s="35">
        <f t="shared" si="300"/>
        <v>39143.82</v>
      </c>
    </row>
    <row r="261" spans="1:20" s="36" customFormat="1" ht="24.95" customHeight="1" x14ac:dyDescent="0.25">
      <c r="A261" s="32">
        <v>210</v>
      </c>
      <c r="B261" s="31" t="s">
        <v>172</v>
      </c>
      <c r="C261" s="39" t="s">
        <v>163</v>
      </c>
      <c r="D261" s="32" t="s">
        <v>22</v>
      </c>
      <c r="E261" s="33" t="s">
        <v>167</v>
      </c>
      <c r="F261" s="34">
        <v>44682</v>
      </c>
      <c r="G261" s="34">
        <v>44866</v>
      </c>
      <c r="H261" s="35">
        <v>55000</v>
      </c>
      <c r="I261" s="35">
        <v>2154.64</v>
      </c>
      <c r="J261" s="35">
        <v>0</v>
      </c>
      <c r="K261" s="35">
        <v>1578.5</v>
      </c>
      <c r="L261" s="35">
        <v>3905</v>
      </c>
      <c r="M261" s="52">
        <f t="shared" si="295"/>
        <v>632.5</v>
      </c>
      <c r="N261" s="35">
        <v>1672</v>
      </c>
      <c r="O261" s="16">
        <f t="shared" si="296"/>
        <v>3899.5</v>
      </c>
      <c r="P261" s="35">
        <f t="shared" si="297"/>
        <v>11687.5</v>
      </c>
      <c r="Q261" s="35">
        <v>12746.24</v>
      </c>
      <c r="R261" s="35">
        <f t="shared" si="298"/>
        <v>18151.38</v>
      </c>
      <c r="S261" s="35">
        <f t="shared" si="299"/>
        <v>8437</v>
      </c>
      <c r="T261" s="35">
        <f t="shared" si="300"/>
        <v>36848.620000000003</v>
      </c>
    </row>
    <row r="262" spans="1:20" s="36" customFormat="1" ht="24.95" customHeight="1" x14ac:dyDescent="0.25">
      <c r="A262" s="32">
        <v>211</v>
      </c>
      <c r="B262" s="31" t="s">
        <v>175</v>
      </c>
      <c r="C262" s="39" t="s">
        <v>163</v>
      </c>
      <c r="D262" s="32" t="s">
        <v>22</v>
      </c>
      <c r="E262" s="33" t="s">
        <v>166</v>
      </c>
      <c r="F262" s="34">
        <v>44501</v>
      </c>
      <c r="G262" s="34">
        <v>44866</v>
      </c>
      <c r="H262" s="35">
        <v>55000</v>
      </c>
      <c r="I262" s="35">
        <v>2559.6799999999998</v>
      </c>
      <c r="J262" s="35">
        <v>0</v>
      </c>
      <c r="K262" s="35">
        <v>1578.5</v>
      </c>
      <c r="L262" s="35">
        <v>3905</v>
      </c>
      <c r="M262" s="52">
        <f t="shared" si="295"/>
        <v>632.5</v>
      </c>
      <c r="N262" s="35">
        <v>1672</v>
      </c>
      <c r="O262" s="16">
        <f t="shared" si="296"/>
        <v>3899.5</v>
      </c>
      <c r="P262" s="35">
        <f t="shared" si="297"/>
        <v>11687.5</v>
      </c>
      <c r="Q262" s="35">
        <v>6046</v>
      </c>
      <c r="R262" s="35">
        <f t="shared" si="298"/>
        <v>11856.18</v>
      </c>
      <c r="S262" s="35">
        <f t="shared" si="299"/>
        <v>8437</v>
      </c>
      <c r="T262" s="35">
        <f t="shared" si="300"/>
        <v>43143.82</v>
      </c>
    </row>
    <row r="263" spans="1:20" s="36" customFormat="1" ht="24.95" customHeight="1" x14ac:dyDescent="0.25">
      <c r="A263" s="32">
        <v>212</v>
      </c>
      <c r="B263" s="31" t="s">
        <v>170</v>
      </c>
      <c r="C263" s="39" t="s">
        <v>163</v>
      </c>
      <c r="D263" s="32" t="s">
        <v>22</v>
      </c>
      <c r="E263" s="33" t="s">
        <v>167</v>
      </c>
      <c r="F263" s="34">
        <v>44501</v>
      </c>
      <c r="G263" s="34">
        <v>44866</v>
      </c>
      <c r="H263" s="35">
        <v>55000</v>
      </c>
      <c r="I263" s="35">
        <v>2559.6799999999998</v>
      </c>
      <c r="J263" s="35">
        <v>0</v>
      </c>
      <c r="K263" s="35">
        <v>1578.5</v>
      </c>
      <c r="L263" s="35">
        <v>3905</v>
      </c>
      <c r="M263" s="52">
        <f t="shared" si="295"/>
        <v>632.5</v>
      </c>
      <c r="N263" s="35">
        <v>1672</v>
      </c>
      <c r="O263" s="16">
        <f t="shared" si="296"/>
        <v>3899.5</v>
      </c>
      <c r="P263" s="35">
        <f t="shared" si="297"/>
        <v>11687.5</v>
      </c>
      <c r="Q263" s="35">
        <v>10046</v>
      </c>
      <c r="R263" s="35">
        <f t="shared" si="298"/>
        <v>15856.18</v>
      </c>
      <c r="S263" s="35">
        <f t="shared" si="299"/>
        <v>8437</v>
      </c>
      <c r="T263" s="35">
        <f t="shared" si="300"/>
        <v>39143.82</v>
      </c>
    </row>
    <row r="264" spans="1:20" s="36" customFormat="1" ht="24.95" customHeight="1" x14ac:dyDescent="0.25">
      <c r="A264" s="32">
        <v>213</v>
      </c>
      <c r="B264" s="31" t="s">
        <v>186</v>
      </c>
      <c r="C264" s="39" t="s">
        <v>81</v>
      </c>
      <c r="D264" s="32" t="s">
        <v>22</v>
      </c>
      <c r="E264" s="32" t="s">
        <v>166</v>
      </c>
      <c r="F264" s="34">
        <v>44562</v>
      </c>
      <c r="G264" s="34">
        <v>44927</v>
      </c>
      <c r="H264" s="35">
        <v>45000</v>
      </c>
      <c r="I264" s="35">
        <v>1148.33</v>
      </c>
      <c r="J264" s="35">
        <v>0</v>
      </c>
      <c r="K264" s="35">
        <v>1291.5</v>
      </c>
      <c r="L264" s="35">
        <v>3195</v>
      </c>
      <c r="M264" s="52">
        <f t="shared" si="295"/>
        <v>517.5</v>
      </c>
      <c r="N264" s="35">
        <v>1368</v>
      </c>
      <c r="O264" s="16">
        <f t="shared" si="296"/>
        <v>3190.5</v>
      </c>
      <c r="P264" s="35">
        <f t="shared" si="297"/>
        <v>9562.5</v>
      </c>
      <c r="Q264" s="35">
        <v>15046</v>
      </c>
      <c r="R264" s="35">
        <f t="shared" si="298"/>
        <v>18853.830000000002</v>
      </c>
      <c r="S264" s="35">
        <f t="shared" si="299"/>
        <v>6903</v>
      </c>
      <c r="T264" s="35">
        <f t="shared" si="300"/>
        <v>26146.17</v>
      </c>
    </row>
    <row r="265" spans="1:20" s="36" customFormat="1" ht="24.95" customHeight="1" x14ac:dyDescent="0.25">
      <c r="A265" s="32">
        <v>214</v>
      </c>
      <c r="B265" s="31" t="s">
        <v>160</v>
      </c>
      <c r="C265" s="39" t="s">
        <v>81</v>
      </c>
      <c r="D265" s="32" t="s">
        <v>22</v>
      </c>
      <c r="E265" s="33" t="s">
        <v>166</v>
      </c>
      <c r="F265" s="34">
        <v>44470</v>
      </c>
      <c r="G265" s="34">
        <v>44835</v>
      </c>
      <c r="H265" s="35">
        <v>45500</v>
      </c>
      <c r="I265" s="35">
        <v>813.86</v>
      </c>
      <c r="J265" s="35">
        <v>0</v>
      </c>
      <c r="K265" s="35">
        <v>1305.8499999999999</v>
      </c>
      <c r="L265" s="35">
        <v>3230.5</v>
      </c>
      <c r="M265" s="52">
        <f t="shared" si="295"/>
        <v>523.25</v>
      </c>
      <c r="N265" s="35">
        <v>1383.2</v>
      </c>
      <c r="O265" s="16">
        <f t="shared" si="296"/>
        <v>3225.95</v>
      </c>
      <c r="P265" s="35">
        <f t="shared" si="297"/>
        <v>9668.75</v>
      </c>
      <c r="Q265" s="35">
        <v>12746.24</v>
      </c>
      <c r="R265" s="35">
        <f t="shared" si="298"/>
        <v>16249.15</v>
      </c>
      <c r="S265" s="35">
        <f t="shared" si="299"/>
        <v>6979.7</v>
      </c>
      <c r="T265" s="35">
        <f t="shared" si="300"/>
        <v>29250.85</v>
      </c>
    </row>
    <row r="266" spans="1:20" s="36" customFormat="1" ht="24.95" customHeight="1" x14ac:dyDescent="0.25">
      <c r="A266" s="32">
        <v>215</v>
      </c>
      <c r="B266" s="31" t="s">
        <v>159</v>
      </c>
      <c r="C266" s="39" t="s">
        <v>81</v>
      </c>
      <c r="D266" s="32" t="s">
        <v>22</v>
      </c>
      <c r="E266" s="33" t="s">
        <v>167</v>
      </c>
      <c r="F266" s="34">
        <v>44470</v>
      </c>
      <c r="G266" s="34">
        <v>44835</v>
      </c>
      <c r="H266" s="35">
        <v>45500</v>
      </c>
      <c r="I266" s="35">
        <v>1218.8900000000001</v>
      </c>
      <c r="J266" s="35">
        <v>0</v>
      </c>
      <c r="K266" s="35">
        <v>1305.8499999999999</v>
      </c>
      <c r="L266" s="35">
        <v>3230.5</v>
      </c>
      <c r="M266" s="52">
        <f t="shared" si="295"/>
        <v>523.25</v>
      </c>
      <c r="N266" s="35">
        <v>1383.2</v>
      </c>
      <c r="O266" s="16">
        <f t="shared" si="296"/>
        <v>3225.95</v>
      </c>
      <c r="P266" s="35">
        <f t="shared" si="297"/>
        <v>9668.75</v>
      </c>
      <c r="Q266" s="35">
        <v>15046</v>
      </c>
      <c r="R266" s="35">
        <f t="shared" si="298"/>
        <v>18953.939999999999</v>
      </c>
      <c r="S266" s="35">
        <f t="shared" si="299"/>
        <v>6979.7</v>
      </c>
      <c r="T266" s="35">
        <f t="shared" si="300"/>
        <v>26546.06</v>
      </c>
    </row>
    <row r="267" spans="1:20" s="36" customFormat="1" ht="24.95" customHeight="1" x14ac:dyDescent="0.25">
      <c r="A267" s="32">
        <v>216</v>
      </c>
      <c r="B267" s="31" t="s">
        <v>232</v>
      </c>
      <c r="C267" s="39" t="s">
        <v>163</v>
      </c>
      <c r="D267" s="32" t="s">
        <v>22</v>
      </c>
      <c r="E267" s="33" t="s">
        <v>167</v>
      </c>
      <c r="F267" s="34">
        <v>44564</v>
      </c>
      <c r="G267" s="34">
        <v>44929</v>
      </c>
      <c r="H267" s="35">
        <v>60000</v>
      </c>
      <c r="I267" s="35">
        <v>3486.68</v>
      </c>
      <c r="J267" s="35">
        <v>0</v>
      </c>
      <c r="K267" s="35">
        <f>H267*2.87%</f>
        <v>1722</v>
      </c>
      <c r="L267" s="35">
        <f>H267*7.1%</f>
        <v>4260</v>
      </c>
      <c r="M267" s="52">
        <f t="shared" si="295"/>
        <v>690</v>
      </c>
      <c r="N267" s="35">
        <f>H267*3.04%</f>
        <v>1824</v>
      </c>
      <c r="O267" s="35">
        <f t="shared" si="296"/>
        <v>4254</v>
      </c>
      <c r="P267" s="35">
        <f t="shared" si="297"/>
        <v>12750</v>
      </c>
      <c r="Q267" s="35">
        <f t="shared" ref="Q267:Q276" si="301">J267</f>
        <v>0</v>
      </c>
      <c r="R267" s="35">
        <f t="shared" si="298"/>
        <v>7032.68</v>
      </c>
      <c r="S267" s="35">
        <f t="shared" si="299"/>
        <v>9204</v>
      </c>
      <c r="T267" s="35">
        <f t="shared" si="300"/>
        <v>52967.32</v>
      </c>
    </row>
    <row r="268" spans="1:20" s="36" customFormat="1" ht="24.95" customHeight="1" x14ac:dyDescent="0.25">
      <c r="A268" s="32">
        <v>217</v>
      </c>
      <c r="B268" s="31" t="s">
        <v>344</v>
      </c>
      <c r="C268" s="39" t="s">
        <v>163</v>
      </c>
      <c r="D268" s="32" t="s">
        <v>22</v>
      </c>
      <c r="E268" s="33" t="s">
        <v>166</v>
      </c>
      <c r="F268" s="34">
        <v>44713</v>
      </c>
      <c r="G268" s="34">
        <v>44896</v>
      </c>
      <c r="H268" s="35">
        <v>80000</v>
      </c>
      <c r="I268" s="35">
        <v>7400.87</v>
      </c>
      <c r="J268" s="35">
        <v>0</v>
      </c>
      <c r="K268" s="35">
        <f>H268*2.87%</f>
        <v>2296</v>
      </c>
      <c r="L268" s="35">
        <f>H268*7.1%</f>
        <v>5680</v>
      </c>
      <c r="M268" s="35">
        <v>748.08</v>
      </c>
      <c r="N268" s="35">
        <f>H268*3.04%</f>
        <v>2432</v>
      </c>
      <c r="O268" s="35">
        <f>H268*7.09%</f>
        <v>5672</v>
      </c>
      <c r="P268" s="35">
        <f t="shared" si="297"/>
        <v>16828.080000000002</v>
      </c>
      <c r="Q268" s="35">
        <f t="shared" si="301"/>
        <v>0</v>
      </c>
      <c r="R268" s="35">
        <f t="shared" si="298"/>
        <v>12128.87</v>
      </c>
      <c r="S268" s="35">
        <f t="shared" si="299"/>
        <v>12100.08</v>
      </c>
      <c r="T268" s="35">
        <f t="shared" si="300"/>
        <v>67871.13</v>
      </c>
    </row>
    <row r="269" spans="1:20" s="36" customFormat="1" ht="24.95" customHeight="1" x14ac:dyDescent="0.25">
      <c r="A269" s="32">
        <v>218</v>
      </c>
      <c r="B269" s="31" t="s">
        <v>349</v>
      </c>
      <c r="C269" s="39" t="s">
        <v>163</v>
      </c>
      <c r="D269" s="32" t="s">
        <v>22</v>
      </c>
      <c r="E269" s="33" t="s">
        <v>166</v>
      </c>
      <c r="F269" s="34">
        <v>44682</v>
      </c>
      <c r="G269" s="34">
        <v>44866</v>
      </c>
      <c r="H269" s="35">
        <v>55000</v>
      </c>
      <c r="I269" s="35">
        <v>2559.6799999999998</v>
      </c>
      <c r="J269" s="35">
        <v>0</v>
      </c>
      <c r="K269" s="35">
        <v>1578.5</v>
      </c>
      <c r="L269" s="35">
        <v>3905</v>
      </c>
      <c r="M269" s="60">
        <f t="shared" ref="M269:M270" si="302">H269*1.15%</f>
        <v>632.5</v>
      </c>
      <c r="N269" s="35">
        <v>1672</v>
      </c>
      <c r="O269" s="35">
        <f t="shared" ref="O269:O270" si="303">H269*7.09%</f>
        <v>3899.5</v>
      </c>
      <c r="P269" s="35">
        <f t="shared" si="297"/>
        <v>11687.5</v>
      </c>
      <c r="Q269" s="35">
        <f t="shared" si="301"/>
        <v>0</v>
      </c>
      <c r="R269" s="35">
        <f t="shared" si="298"/>
        <v>5810.18</v>
      </c>
      <c r="S269" s="35">
        <f t="shared" si="299"/>
        <v>8437</v>
      </c>
      <c r="T269" s="35">
        <f t="shared" si="300"/>
        <v>49189.82</v>
      </c>
    </row>
    <row r="270" spans="1:20" s="36" customFormat="1" ht="24.95" customHeight="1" x14ac:dyDescent="0.25">
      <c r="A270" s="32">
        <v>219</v>
      </c>
      <c r="B270" s="31" t="s">
        <v>350</v>
      </c>
      <c r="C270" s="39" t="s">
        <v>165</v>
      </c>
      <c r="D270" s="32" t="s">
        <v>22</v>
      </c>
      <c r="E270" s="33" t="s">
        <v>167</v>
      </c>
      <c r="F270" s="34">
        <v>44682</v>
      </c>
      <c r="G270" s="34">
        <v>44866</v>
      </c>
      <c r="H270" s="35">
        <v>60000</v>
      </c>
      <c r="I270" s="35">
        <v>3486.68</v>
      </c>
      <c r="J270" s="35">
        <v>0</v>
      </c>
      <c r="K270" s="35">
        <f>H270*2.87%</f>
        <v>1722</v>
      </c>
      <c r="L270" s="35">
        <f>H270*7.1%</f>
        <v>4260</v>
      </c>
      <c r="M270" s="60">
        <f t="shared" si="302"/>
        <v>690</v>
      </c>
      <c r="N270" s="35">
        <f>H270*3.04%</f>
        <v>1824</v>
      </c>
      <c r="O270" s="35">
        <f t="shared" si="303"/>
        <v>4254</v>
      </c>
      <c r="P270" s="35">
        <f t="shared" si="297"/>
        <v>12750</v>
      </c>
      <c r="Q270" s="35">
        <f t="shared" si="301"/>
        <v>0</v>
      </c>
      <c r="R270" s="35">
        <f t="shared" si="298"/>
        <v>7032.68</v>
      </c>
      <c r="S270" s="35">
        <f t="shared" si="299"/>
        <v>9204</v>
      </c>
      <c r="T270" s="35">
        <f t="shared" si="300"/>
        <v>52967.32</v>
      </c>
    </row>
    <row r="271" spans="1:20" s="36" customFormat="1" ht="24.95" customHeight="1" x14ac:dyDescent="0.25">
      <c r="A271" s="32">
        <v>220</v>
      </c>
      <c r="B271" s="31" t="s">
        <v>351</v>
      </c>
      <c r="C271" s="39" t="s">
        <v>163</v>
      </c>
      <c r="D271" s="32" t="s">
        <v>22</v>
      </c>
      <c r="E271" s="33" t="s">
        <v>166</v>
      </c>
      <c r="F271" s="34">
        <v>44682</v>
      </c>
      <c r="G271" s="34">
        <v>44866</v>
      </c>
      <c r="H271" s="35">
        <v>55000</v>
      </c>
      <c r="I271" s="35">
        <v>2559.6799999999998</v>
      </c>
      <c r="J271" s="35">
        <v>0</v>
      </c>
      <c r="K271" s="35">
        <v>1578.5</v>
      </c>
      <c r="L271" s="35">
        <v>3905</v>
      </c>
      <c r="M271" s="60">
        <f t="shared" ref="M271" si="304">H271*1.15%</f>
        <v>632.5</v>
      </c>
      <c r="N271" s="35">
        <v>1672</v>
      </c>
      <c r="O271" s="35">
        <f t="shared" ref="O271" si="305">H271*7.09%</f>
        <v>3899.5</v>
      </c>
      <c r="P271" s="35">
        <f t="shared" si="297"/>
        <v>11687.5</v>
      </c>
      <c r="Q271" s="35">
        <f t="shared" si="301"/>
        <v>0</v>
      </c>
      <c r="R271" s="35">
        <f t="shared" si="298"/>
        <v>5810.18</v>
      </c>
      <c r="S271" s="35">
        <f t="shared" si="299"/>
        <v>8437</v>
      </c>
      <c r="T271" s="35">
        <f t="shared" si="300"/>
        <v>49189.82</v>
      </c>
    </row>
    <row r="272" spans="1:20" s="36" customFormat="1" ht="24.95" customHeight="1" x14ac:dyDescent="0.25">
      <c r="A272" s="32">
        <v>221</v>
      </c>
      <c r="B272" s="31" t="s">
        <v>380</v>
      </c>
      <c r="C272" s="39" t="s">
        <v>165</v>
      </c>
      <c r="D272" s="32" t="s">
        <v>22</v>
      </c>
      <c r="E272" s="33" t="s">
        <v>167</v>
      </c>
      <c r="F272" s="34">
        <v>44713</v>
      </c>
      <c r="G272" s="34">
        <v>44896</v>
      </c>
      <c r="H272" s="35">
        <v>90000</v>
      </c>
      <c r="I272" s="35">
        <v>9753.1200000000008</v>
      </c>
      <c r="J272" s="35">
        <v>0</v>
      </c>
      <c r="K272" s="35">
        <v>2583</v>
      </c>
      <c r="L272" s="35">
        <v>6390</v>
      </c>
      <c r="M272" s="41">
        <v>748.08</v>
      </c>
      <c r="N272" s="35">
        <v>2736</v>
      </c>
      <c r="O272" s="35">
        <v>6381</v>
      </c>
      <c r="P272" s="35">
        <f t="shared" si="297"/>
        <v>18838.080000000002</v>
      </c>
      <c r="Q272" s="35">
        <f>J272</f>
        <v>0</v>
      </c>
      <c r="R272" s="35">
        <f t="shared" si="298"/>
        <v>15072.12</v>
      </c>
      <c r="S272" s="35">
        <f t="shared" si="299"/>
        <v>13519.08</v>
      </c>
      <c r="T272" s="35">
        <f t="shared" si="300"/>
        <v>74927.88</v>
      </c>
    </row>
    <row r="273" spans="1:20" s="36" customFormat="1" ht="24.95" customHeight="1" x14ac:dyDescent="0.25">
      <c r="A273" s="32">
        <v>222</v>
      </c>
      <c r="B273" s="31" t="s">
        <v>393</v>
      </c>
      <c r="C273" s="39" t="s">
        <v>163</v>
      </c>
      <c r="D273" s="32" t="s">
        <v>22</v>
      </c>
      <c r="E273" s="33" t="s">
        <v>166</v>
      </c>
      <c r="F273" s="34">
        <v>44743</v>
      </c>
      <c r="G273" s="34">
        <v>44927</v>
      </c>
      <c r="H273" s="35">
        <v>90000</v>
      </c>
      <c r="I273" s="35">
        <v>9753.1200000000008</v>
      </c>
      <c r="J273" s="35">
        <v>0</v>
      </c>
      <c r="K273" s="35">
        <v>2583</v>
      </c>
      <c r="L273" s="35">
        <v>6390</v>
      </c>
      <c r="M273" s="41">
        <v>748.08</v>
      </c>
      <c r="N273" s="35">
        <v>2736</v>
      </c>
      <c r="O273" s="35">
        <v>6381</v>
      </c>
      <c r="P273" s="35">
        <f t="shared" ref="P273:P275" si="306">K273+L273+M273+N273+O273</f>
        <v>18838.080000000002</v>
      </c>
      <c r="Q273" s="35">
        <f>J273</f>
        <v>0</v>
      </c>
      <c r="R273" s="35">
        <f t="shared" ref="R273:R275" si="307">I273+K273+N273+Q273</f>
        <v>15072.12</v>
      </c>
      <c r="S273" s="35">
        <f t="shared" ref="S273:S275" si="308">L273+M273+O273</f>
        <v>13519.08</v>
      </c>
      <c r="T273" s="35">
        <f t="shared" ref="T273:T275" si="309">H273-R273</f>
        <v>74927.88</v>
      </c>
    </row>
    <row r="274" spans="1:20" s="36" customFormat="1" ht="24.95" customHeight="1" x14ac:dyDescent="0.25">
      <c r="A274" s="32">
        <v>223</v>
      </c>
      <c r="B274" s="31" t="s">
        <v>394</v>
      </c>
      <c r="C274" s="39" t="s">
        <v>163</v>
      </c>
      <c r="D274" s="32" t="s">
        <v>22</v>
      </c>
      <c r="E274" s="33" t="s">
        <v>167</v>
      </c>
      <c r="F274" s="34">
        <v>44774</v>
      </c>
      <c r="G274" s="34">
        <v>44958</v>
      </c>
      <c r="H274" s="35">
        <v>75000</v>
      </c>
      <c r="I274" s="35">
        <v>6309.38</v>
      </c>
      <c r="J274" s="35">
        <v>0</v>
      </c>
      <c r="K274" s="35">
        <f>H274*2.87%</f>
        <v>2152.5</v>
      </c>
      <c r="L274" s="35">
        <f>H274*7.1%</f>
        <v>5325</v>
      </c>
      <c r="M274" s="35">
        <v>748.08</v>
      </c>
      <c r="N274" s="35">
        <f>H274*3.04%</f>
        <v>2280</v>
      </c>
      <c r="O274" s="35">
        <f>H274*7.09%</f>
        <v>5317.5</v>
      </c>
      <c r="P274" s="35">
        <f t="shared" si="306"/>
        <v>15823.08</v>
      </c>
      <c r="Q274" s="35">
        <f t="shared" ref="Q274:Q275" si="310">J274</f>
        <v>0</v>
      </c>
      <c r="R274" s="35">
        <f t="shared" si="307"/>
        <v>10741.88</v>
      </c>
      <c r="S274" s="35">
        <f t="shared" si="308"/>
        <v>11390.58</v>
      </c>
      <c r="T274" s="35">
        <f t="shared" si="309"/>
        <v>64258.12</v>
      </c>
    </row>
    <row r="275" spans="1:20" s="36" customFormat="1" ht="24.95" customHeight="1" x14ac:dyDescent="0.25">
      <c r="A275" s="32">
        <v>224</v>
      </c>
      <c r="B275" s="31" t="s">
        <v>411</v>
      </c>
      <c r="C275" s="39" t="s">
        <v>163</v>
      </c>
      <c r="D275" s="32" t="s">
        <v>22</v>
      </c>
      <c r="E275" s="33" t="s">
        <v>167</v>
      </c>
      <c r="F275" s="34">
        <v>44774</v>
      </c>
      <c r="G275" s="34">
        <v>44958</v>
      </c>
      <c r="H275" s="35">
        <v>65000</v>
      </c>
      <c r="I275" s="35">
        <v>4427.58</v>
      </c>
      <c r="J275" s="35">
        <v>0</v>
      </c>
      <c r="K275" s="35">
        <v>1865.5</v>
      </c>
      <c r="L275" s="35">
        <v>4615</v>
      </c>
      <c r="M275" s="35">
        <f t="shared" ref="M275" si="311">H275*1.15%</f>
        <v>747.5</v>
      </c>
      <c r="N275" s="35">
        <v>1976</v>
      </c>
      <c r="O275" s="35">
        <f t="shared" ref="O275" si="312">H275*7.09%</f>
        <v>4608.5</v>
      </c>
      <c r="P275" s="35">
        <f t="shared" si="306"/>
        <v>13812.5</v>
      </c>
      <c r="Q275" s="35">
        <f t="shared" si="310"/>
        <v>0</v>
      </c>
      <c r="R275" s="35">
        <f t="shared" si="307"/>
        <v>8269.08</v>
      </c>
      <c r="S275" s="35">
        <f t="shared" si="308"/>
        <v>9971</v>
      </c>
      <c r="T275" s="35">
        <f t="shared" si="309"/>
        <v>56730.92</v>
      </c>
    </row>
    <row r="276" spans="1:20" s="36" customFormat="1" ht="24.95" customHeight="1" x14ac:dyDescent="0.25">
      <c r="A276" s="32">
        <v>225</v>
      </c>
      <c r="B276" s="31" t="s">
        <v>80</v>
      </c>
      <c r="C276" s="39" t="s">
        <v>81</v>
      </c>
      <c r="D276" s="32" t="s">
        <v>22</v>
      </c>
      <c r="E276" s="33" t="s">
        <v>167</v>
      </c>
      <c r="F276" s="34">
        <v>44501</v>
      </c>
      <c r="G276" s="34">
        <v>44866</v>
      </c>
      <c r="H276" s="35">
        <v>45000</v>
      </c>
      <c r="I276" s="35">
        <v>1148.33</v>
      </c>
      <c r="J276" s="35">
        <v>0</v>
      </c>
      <c r="K276" s="35">
        <v>1291.5</v>
      </c>
      <c r="L276" s="35">
        <v>3195</v>
      </c>
      <c r="M276" s="60">
        <f t="shared" si="295"/>
        <v>517.5</v>
      </c>
      <c r="N276" s="35">
        <v>1368</v>
      </c>
      <c r="O276" s="35">
        <f t="shared" si="296"/>
        <v>3190.5</v>
      </c>
      <c r="P276" s="35">
        <f t="shared" si="297"/>
        <v>9562.5</v>
      </c>
      <c r="Q276" s="35">
        <f t="shared" si="301"/>
        <v>0</v>
      </c>
      <c r="R276" s="35">
        <f t="shared" si="298"/>
        <v>3807.83</v>
      </c>
      <c r="S276" s="35">
        <f t="shared" si="299"/>
        <v>6903</v>
      </c>
      <c r="T276" s="35">
        <f t="shared" si="300"/>
        <v>41192.17</v>
      </c>
    </row>
    <row r="277" spans="1:20" s="13" customFormat="1" ht="24.95" customHeight="1" x14ac:dyDescent="0.3">
      <c r="A277" s="62" t="s">
        <v>423</v>
      </c>
      <c r="B277" s="12"/>
      <c r="C277" s="12"/>
      <c r="D277" s="12"/>
      <c r="E277" s="12"/>
      <c r="F277" s="25"/>
      <c r="G277" s="25"/>
      <c r="H277" s="12"/>
      <c r="I277" s="12"/>
      <c r="J277" s="12"/>
      <c r="K277" s="12"/>
      <c r="L277" s="12"/>
      <c r="M277" s="47"/>
      <c r="N277" s="12"/>
      <c r="O277" s="12"/>
      <c r="P277" s="12"/>
      <c r="Q277" s="12"/>
      <c r="R277" s="12"/>
      <c r="S277" s="12"/>
      <c r="T277" s="12"/>
    </row>
    <row r="278" spans="1:20" s="13" customFormat="1" ht="24.95" customHeight="1" x14ac:dyDescent="0.25">
      <c r="A278" s="11">
        <v>226</v>
      </c>
      <c r="B278" s="31" t="s">
        <v>308</v>
      </c>
      <c r="C278" s="39" t="s">
        <v>29</v>
      </c>
      <c r="D278" s="32" t="s">
        <v>22</v>
      </c>
      <c r="E278" s="33" t="s">
        <v>166</v>
      </c>
      <c r="F278" s="34">
        <v>44797</v>
      </c>
      <c r="G278" s="34">
        <v>44981</v>
      </c>
      <c r="H278" s="35">
        <v>110000</v>
      </c>
      <c r="I278" s="35">
        <v>14457.62</v>
      </c>
      <c r="J278" s="35">
        <v>0</v>
      </c>
      <c r="K278" s="35">
        <v>3157</v>
      </c>
      <c r="L278" s="35">
        <v>7810</v>
      </c>
      <c r="M278" s="17">
        <v>748.08</v>
      </c>
      <c r="N278" s="35">
        <v>3344</v>
      </c>
      <c r="O278" s="35">
        <v>7799</v>
      </c>
      <c r="P278" s="35">
        <f>K278+L278+M278+N278+O278</f>
        <v>22858.080000000002</v>
      </c>
      <c r="Q278" s="35">
        <f>J278</f>
        <v>0</v>
      </c>
      <c r="R278" s="35">
        <f>I278+K278+N278+Q278</f>
        <v>20958.62</v>
      </c>
      <c r="S278" s="35">
        <f>L278+M278+O278</f>
        <v>16357.08</v>
      </c>
      <c r="T278" s="35">
        <f>H278-R278</f>
        <v>89041.38</v>
      </c>
    </row>
    <row r="279" spans="1:20" s="18" customFormat="1" ht="24.95" customHeight="1" x14ac:dyDescent="0.25">
      <c r="A279" s="11">
        <v>227</v>
      </c>
      <c r="B279" s="31" t="s">
        <v>103</v>
      </c>
      <c r="C279" s="39" t="s">
        <v>163</v>
      </c>
      <c r="D279" s="11" t="s">
        <v>22</v>
      </c>
      <c r="E279" s="20" t="s">
        <v>166</v>
      </c>
      <c r="F279" s="15">
        <v>44516</v>
      </c>
      <c r="G279" s="15">
        <v>44866</v>
      </c>
      <c r="H279" s="16">
        <v>90000</v>
      </c>
      <c r="I279" s="35">
        <v>9753.1200000000008</v>
      </c>
      <c r="J279" s="35">
        <v>0</v>
      </c>
      <c r="K279" s="35">
        <f>H279*2.87%</f>
        <v>2583</v>
      </c>
      <c r="L279" s="35">
        <f>H279*7.1%</f>
        <v>6390</v>
      </c>
      <c r="M279" s="17">
        <v>748.08</v>
      </c>
      <c r="N279" s="35">
        <f>H279*3.04%</f>
        <v>2736</v>
      </c>
      <c r="O279" s="35">
        <f>H279*7.09%</f>
        <v>6381</v>
      </c>
      <c r="P279" s="35">
        <f>K279+L279+M279+N279+O279</f>
        <v>18838.080000000002</v>
      </c>
      <c r="Q279" s="35">
        <f>J279</f>
        <v>0</v>
      </c>
      <c r="R279" s="35">
        <f>I279+K279+N279+Q279</f>
        <v>15072.12</v>
      </c>
      <c r="S279" s="35">
        <f>L279+M279+O279</f>
        <v>13519.08</v>
      </c>
      <c r="T279" s="35">
        <f>H279-R279</f>
        <v>74927.88</v>
      </c>
    </row>
    <row r="280" spans="1:20" s="18" customFormat="1" ht="24.95" customHeight="1" x14ac:dyDescent="0.3">
      <c r="A280" s="62" t="s">
        <v>424</v>
      </c>
      <c r="B280" s="12"/>
      <c r="C280" s="12"/>
      <c r="D280" s="12"/>
      <c r="E280" s="12"/>
      <c r="F280" s="25"/>
      <c r="G280" s="25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1:20" s="18" customFormat="1" ht="24.95" customHeight="1" x14ac:dyDescent="0.25">
      <c r="A281" s="21">
        <v>228</v>
      </c>
      <c r="B281" s="31" t="s">
        <v>293</v>
      </c>
      <c r="C281" s="39" t="s">
        <v>29</v>
      </c>
      <c r="D281" s="32" t="s">
        <v>22</v>
      </c>
      <c r="E281" s="32" t="s">
        <v>167</v>
      </c>
      <c r="F281" s="34">
        <v>44797</v>
      </c>
      <c r="G281" s="34">
        <v>44981</v>
      </c>
      <c r="H281" s="35">
        <v>110000</v>
      </c>
      <c r="I281" s="35">
        <v>14457.62</v>
      </c>
      <c r="J281" s="35">
        <v>0</v>
      </c>
      <c r="K281" s="35">
        <v>3157</v>
      </c>
      <c r="L281" s="35">
        <v>7810</v>
      </c>
      <c r="M281" s="17">
        <v>748.08</v>
      </c>
      <c r="N281" s="35">
        <v>3344</v>
      </c>
      <c r="O281" s="35">
        <v>7799</v>
      </c>
      <c r="P281" s="35">
        <f>K281+L281+M281+N281+O281</f>
        <v>22858.080000000002</v>
      </c>
      <c r="Q281" s="35">
        <v>11646</v>
      </c>
      <c r="R281" s="35">
        <f>I281+K281+N281+Q281</f>
        <v>32604.62</v>
      </c>
      <c r="S281" s="35">
        <f>L281+M281+O281</f>
        <v>16357.08</v>
      </c>
      <c r="T281" s="35">
        <f>H281-R281</f>
        <v>77395.38</v>
      </c>
    </row>
    <row r="282" spans="1:20" s="13" customFormat="1" ht="24.95" customHeight="1" x14ac:dyDescent="0.3">
      <c r="A282" s="26" t="s">
        <v>133</v>
      </c>
      <c r="B282" s="12"/>
      <c r="C282" s="12"/>
      <c r="D282" s="12"/>
      <c r="E282" s="12"/>
      <c r="F282" s="25"/>
      <c r="G282" s="25"/>
      <c r="H282" s="12"/>
      <c r="I282" s="12"/>
      <c r="J282" s="12"/>
      <c r="K282" s="12"/>
      <c r="L282" s="12"/>
      <c r="M282" s="47"/>
      <c r="N282" s="12"/>
      <c r="O282" s="12"/>
      <c r="P282" s="12"/>
      <c r="Q282" s="12"/>
      <c r="R282" s="12"/>
      <c r="S282" s="12"/>
      <c r="T282" s="12"/>
    </row>
    <row r="283" spans="1:20" s="40" customFormat="1" ht="24.95" customHeight="1" x14ac:dyDescent="0.25">
      <c r="A283" s="32">
        <v>229</v>
      </c>
      <c r="B283" s="61" t="s">
        <v>337</v>
      </c>
      <c r="C283" s="48" t="s">
        <v>338</v>
      </c>
      <c r="D283" s="32" t="s">
        <v>22</v>
      </c>
      <c r="E283" s="33" t="s">
        <v>167</v>
      </c>
      <c r="F283" s="34">
        <v>44713</v>
      </c>
      <c r="G283" s="34">
        <v>44896</v>
      </c>
      <c r="H283" s="35">
        <v>165000</v>
      </c>
      <c r="I283" s="35">
        <v>27413.040000000001</v>
      </c>
      <c r="J283" s="35">
        <v>0</v>
      </c>
      <c r="K283" s="35">
        <f>H283*2.87%</f>
        <v>4735.5</v>
      </c>
      <c r="L283" s="35">
        <f>H283*7.1%</f>
        <v>11715</v>
      </c>
      <c r="M283" s="60">
        <v>748.08</v>
      </c>
      <c r="N283" s="35">
        <v>4943.8</v>
      </c>
      <c r="O283" s="35">
        <v>11530.11</v>
      </c>
      <c r="P283" s="35">
        <f>K283+L283+M283+N283+O283</f>
        <v>33672.49</v>
      </c>
      <c r="Q283" s="35">
        <f>J283</f>
        <v>0</v>
      </c>
      <c r="R283" s="35">
        <f>I283+K283+N283+Q283</f>
        <v>37092.339999999997</v>
      </c>
      <c r="S283" s="35">
        <f>L283+M283+O283</f>
        <v>23993.19</v>
      </c>
      <c r="T283" s="35">
        <f>H283-R283</f>
        <v>127907.66</v>
      </c>
    </row>
    <row r="284" spans="1:20" s="40" customFormat="1" ht="24.95" customHeight="1" x14ac:dyDescent="0.25">
      <c r="A284" s="32">
        <v>230</v>
      </c>
      <c r="B284" s="61" t="s">
        <v>336</v>
      </c>
      <c r="C284" s="48" t="s">
        <v>112</v>
      </c>
      <c r="D284" s="32" t="s">
        <v>22</v>
      </c>
      <c r="E284" s="33" t="s">
        <v>167</v>
      </c>
      <c r="F284" s="34">
        <v>44713</v>
      </c>
      <c r="G284" s="34">
        <v>44896</v>
      </c>
      <c r="H284" s="41">
        <v>60000</v>
      </c>
      <c r="I284" s="35">
        <v>3486.68</v>
      </c>
      <c r="J284" s="35">
        <v>0</v>
      </c>
      <c r="K284" s="35">
        <f>H284*2.87%</f>
        <v>1722</v>
      </c>
      <c r="L284" s="35">
        <f>H284*7.1%</f>
        <v>4260</v>
      </c>
      <c r="M284" s="60">
        <f t="shared" ref="M284" si="313">H284*1.15%</f>
        <v>690</v>
      </c>
      <c r="N284" s="35">
        <f>H284*3.04%</f>
        <v>1824</v>
      </c>
      <c r="O284" s="35">
        <f t="shared" ref="O284" si="314">H284*7.09%</f>
        <v>4254</v>
      </c>
      <c r="P284" s="35">
        <f>K284+L284+M284+N284+O284</f>
        <v>12750</v>
      </c>
      <c r="Q284" s="35">
        <f>J284</f>
        <v>0</v>
      </c>
      <c r="R284" s="35">
        <f>I284+K284+N284+Q284</f>
        <v>7032.68</v>
      </c>
      <c r="S284" s="35">
        <f>L284+M284+O284</f>
        <v>9204</v>
      </c>
      <c r="T284" s="35">
        <f>H284-R284</f>
        <v>52967.32</v>
      </c>
    </row>
    <row r="285" spans="1:20" s="13" customFormat="1" ht="24.95" customHeight="1" x14ac:dyDescent="0.3">
      <c r="A285" s="26" t="s">
        <v>132</v>
      </c>
      <c r="B285" s="12"/>
      <c r="C285" s="12"/>
      <c r="D285" s="12"/>
      <c r="E285" s="12"/>
      <c r="F285" s="25"/>
      <c r="G285" s="25"/>
      <c r="H285" s="12"/>
      <c r="I285" s="12"/>
      <c r="J285" s="12"/>
      <c r="K285" s="12"/>
      <c r="L285" s="12"/>
      <c r="M285" s="47"/>
      <c r="N285" s="12"/>
      <c r="O285" s="12"/>
      <c r="P285" s="12"/>
      <c r="Q285" s="12"/>
      <c r="R285" s="12"/>
      <c r="S285" s="12"/>
      <c r="T285" s="12"/>
    </row>
    <row r="286" spans="1:20" s="18" customFormat="1" ht="24.95" customHeight="1" x14ac:dyDescent="0.25">
      <c r="A286" s="11">
        <v>231</v>
      </c>
      <c r="B286" s="14" t="s">
        <v>82</v>
      </c>
      <c r="C286" s="10" t="s">
        <v>29</v>
      </c>
      <c r="D286" s="11" t="s">
        <v>22</v>
      </c>
      <c r="E286" s="20" t="s">
        <v>167</v>
      </c>
      <c r="F286" s="15">
        <v>44470</v>
      </c>
      <c r="G286" s="34">
        <v>44835</v>
      </c>
      <c r="H286" s="16">
        <v>131000</v>
      </c>
      <c r="I286" s="16">
        <v>19397.34</v>
      </c>
      <c r="J286" s="16">
        <v>0</v>
      </c>
      <c r="K286" s="16">
        <v>3759.7</v>
      </c>
      <c r="L286" s="16">
        <v>9301</v>
      </c>
      <c r="M286" s="17">
        <v>748.08</v>
      </c>
      <c r="N286" s="16">
        <v>3982.4</v>
      </c>
      <c r="O286" s="16">
        <v>9287.9</v>
      </c>
      <c r="P286" s="16">
        <f>K286+L286+M286+N286+O286</f>
        <v>27079.08</v>
      </c>
      <c r="Q286" s="16">
        <f>J286</f>
        <v>0</v>
      </c>
      <c r="R286" s="16">
        <f>I286+K286+N286+Q286</f>
        <v>27139.439999999999</v>
      </c>
      <c r="S286" s="16">
        <f>L286+M286+O286</f>
        <v>19336.98</v>
      </c>
      <c r="T286" s="16">
        <f>H286-R286</f>
        <v>103860.56</v>
      </c>
    </row>
    <row r="287" spans="1:20" s="13" customFormat="1" ht="24.95" customHeight="1" x14ac:dyDescent="0.3">
      <c r="A287" s="26" t="s">
        <v>83</v>
      </c>
      <c r="B287" s="12"/>
      <c r="C287" s="12"/>
      <c r="D287" s="12"/>
      <c r="E287" s="12"/>
      <c r="F287" s="25"/>
      <c r="G287" s="25"/>
      <c r="H287" s="12"/>
      <c r="I287" s="12"/>
      <c r="J287" s="12"/>
      <c r="K287" s="12"/>
      <c r="L287" s="12"/>
      <c r="M287" s="47"/>
      <c r="N287" s="12"/>
      <c r="O287" s="12"/>
      <c r="P287" s="12"/>
      <c r="Q287" s="12"/>
      <c r="R287" s="12"/>
      <c r="S287" s="12"/>
      <c r="T287" s="12"/>
    </row>
    <row r="288" spans="1:20" s="18" customFormat="1" ht="24.95" customHeight="1" x14ac:dyDescent="0.25">
      <c r="A288" s="11">
        <v>232</v>
      </c>
      <c r="B288" s="14" t="s">
        <v>84</v>
      </c>
      <c r="C288" s="10" t="s">
        <v>85</v>
      </c>
      <c r="D288" s="11" t="s">
        <v>22</v>
      </c>
      <c r="E288" s="20" t="s">
        <v>167</v>
      </c>
      <c r="F288" s="15">
        <v>44826</v>
      </c>
      <c r="G288" s="15">
        <v>45007</v>
      </c>
      <c r="H288" s="16">
        <v>40000</v>
      </c>
      <c r="I288" s="16">
        <v>442.65</v>
      </c>
      <c r="J288" s="16">
        <v>0</v>
      </c>
      <c r="K288" s="16">
        <v>1148</v>
      </c>
      <c r="L288" s="16">
        <v>2840</v>
      </c>
      <c r="M288" s="52">
        <f t="shared" ref="M288:M289" si="315">H288*1.15%</f>
        <v>460</v>
      </c>
      <c r="N288" s="16">
        <v>1216</v>
      </c>
      <c r="O288" s="16">
        <f>H288*7.09%</f>
        <v>2836</v>
      </c>
      <c r="P288" s="16">
        <f>K288+L288+M288+N288+O288</f>
        <v>8500</v>
      </c>
      <c r="Q288" s="16">
        <v>9809.18</v>
      </c>
      <c r="R288" s="16">
        <f>I288+K288+N288+Q288</f>
        <v>12615.83</v>
      </c>
      <c r="S288" s="16">
        <f>L288+M288+O288</f>
        <v>6136</v>
      </c>
      <c r="T288" s="16">
        <f>H288-R288</f>
        <v>27384.17</v>
      </c>
    </row>
    <row r="289" spans="1:20" s="18" customFormat="1" ht="24.95" customHeight="1" x14ac:dyDescent="0.25">
      <c r="A289" s="50">
        <v>233</v>
      </c>
      <c r="B289" s="31" t="s">
        <v>325</v>
      </c>
      <c r="C289" s="39" t="s">
        <v>326</v>
      </c>
      <c r="D289" s="32" t="s">
        <v>22</v>
      </c>
      <c r="E289" s="33" t="s">
        <v>167</v>
      </c>
      <c r="F289" s="34">
        <v>44684</v>
      </c>
      <c r="G289" s="34">
        <v>44868</v>
      </c>
      <c r="H289" s="35">
        <v>45000</v>
      </c>
      <c r="I289" s="35">
        <v>1148.33</v>
      </c>
      <c r="J289" s="35">
        <v>0</v>
      </c>
      <c r="K289" s="35">
        <f>H289*2.87%</f>
        <v>1291.5</v>
      </c>
      <c r="L289" s="35">
        <f>H289*7.1%</f>
        <v>3195</v>
      </c>
      <c r="M289" s="60">
        <f t="shared" si="315"/>
        <v>517.5</v>
      </c>
      <c r="N289" s="35">
        <f>H289*3.04%</f>
        <v>1368</v>
      </c>
      <c r="O289" s="35">
        <f>H289*7.09%</f>
        <v>3190.5</v>
      </c>
      <c r="P289" s="35">
        <f>K289+L289+M289+N289+O289</f>
        <v>9562.5</v>
      </c>
      <c r="Q289" s="35">
        <v>10046</v>
      </c>
      <c r="R289" s="35">
        <f>I289+K289+N289+Q289</f>
        <v>13853.83</v>
      </c>
      <c r="S289" s="35">
        <f>L289+M289+O289</f>
        <v>6903</v>
      </c>
      <c r="T289" s="35">
        <f>H289-R289</f>
        <v>31146.17</v>
      </c>
    </row>
    <row r="290" spans="1:20" s="13" customFormat="1" ht="24.95" customHeight="1" x14ac:dyDescent="0.3">
      <c r="A290" s="26" t="s">
        <v>223</v>
      </c>
      <c r="B290" s="12"/>
      <c r="C290" s="12"/>
      <c r="D290" s="12"/>
      <c r="E290" s="12"/>
      <c r="F290" s="25"/>
      <c r="G290" s="25"/>
      <c r="H290" s="12"/>
      <c r="I290" s="12"/>
      <c r="J290" s="12"/>
      <c r="K290" s="12"/>
      <c r="L290" s="12"/>
      <c r="M290" s="47"/>
      <c r="N290" s="12"/>
      <c r="O290" s="12"/>
      <c r="P290" s="12"/>
      <c r="Q290" s="12"/>
      <c r="R290" s="12"/>
      <c r="S290" s="12"/>
      <c r="T290" s="12"/>
    </row>
    <row r="291" spans="1:20" s="18" customFormat="1" ht="24.95" customHeight="1" x14ac:dyDescent="0.25">
      <c r="A291" s="11">
        <v>234</v>
      </c>
      <c r="B291" s="14" t="s">
        <v>219</v>
      </c>
      <c r="C291" s="10" t="s">
        <v>206</v>
      </c>
      <c r="D291" s="11" t="s">
        <v>22</v>
      </c>
      <c r="E291" s="11" t="s">
        <v>167</v>
      </c>
      <c r="F291" s="15">
        <v>44470</v>
      </c>
      <c r="G291" s="34">
        <v>44835</v>
      </c>
      <c r="H291" s="16">
        <v>96000</v>
      </c>
      <c r="I291" s="16">
        <v>11164.47</v>
      </c>
      <c r="J291" s="16">
        <v>0</v>
      </c>
      <c r="K291" s="16">
        <v>2755.2</v>
      </c>
      <c r="L291" s="16">
        <v>6816</v>
      </c>
      <c r="M291" s="16">
        <v>748.08</v>
      </c>
      <c r="N291" s="16">
        <v>2918.4</v>
      </c>
      <c r="O291" s="16">
        <v>6806.4</v>
      </c>
      <c r="P291" s="16">
        <f>K291+L291+M291+N291+O291</f>
        <v>20044.080000000002</v>
      </c>
      <c r="Q291" s="16">
        <f>J291</f>
        <v>0</v>
      </c>
      <c r="R291" s="16">
        <f>I291+K291+N291+Q291</f>
        <v>16838.07</v>
      </c>
      <c r="S291" s="16">
        <f>L291+M291+O291</f>
        <v>14370.48</v>
      </c>
      <c r="T291" s="16">
        <f>H291-R291</f>
        <v>79161.929999999993</v>
      </c>
    </row>
    <row r="292" spans="1:20" s="40" customFormat="1" ht="24.95" customHeight="1" x14ac:dyDescent="0.25">
      <c r="A292" s="32">
        <v>235</v>
      </c>
      <c r="B292" s="31" t="s">
        <v>234</v>
      </c>
      <c r="C292" s="39" t="s">
        <v>46</v>
      </c>
      <c r="D292" s="32" t="s">
        <v>22</v>
      </c>
      <c r="E292" s="33" t="s">
        <v>166</v>
      </c>
      <c r="F292" s="34">
        <v>44774</v>
      </c>
      <c r="G292" s="34">
        <v>44958</v>
      </c>
      <c r="H292" s="35">
        <v>35000</v>
      </c>
      <c r="I292" s="35">
        <v>0</v>
      </c>
      <c r="J292" s="35">
        <v>0</v>
      </c>
      <c r="K292" s="35">
        <f>H292*2.87%</f>
        <v>1004.5</v>
      </c>
      <c r="L292" s="35">
        <f>H292*7.1%</f>
        <v>2485</v>
      </c>
      <c r="M292" s="16">
        <f>H292*1.15%</f>
        <v>402.5</v>
      </c>
      <c r="N292" s="35">
        <f>H292*3.04%</f>
        <v>1064</v>
      </c>
      <c r="O292" s="16">
        <f>H292*7.09%</f>
        <v>2481.5</v>
      </c>
      <c r="P292" s="35">
        <f>K292+L292+M292+N292+O292</f>
        <v>7437.5</v>
      </c>
      <c r="Q292" s="35">
        <f>J292</f>
        <v>0</v>
      </c>
      <c r="R292" s="35">
        <f>I292+K292+N292+Q292</f>
        <v>2068.5</v>
      </c>
      <c r="S292" s="35">
        <f>L292+M292+O292</f>
        <v>5369</v>
      </c>
      <c r="T292" s="35">
        <f>H292-R292</f>
        <v>32931.5</v>
      </c>
    </row>
    <row r="293" spans="1:20" s="13" customFormat="1" ht="24.95" customHeight="1" x14ac:dyDescent="0.3">
      <c r="A293" s="26" t="s">
        <v>118</v>
      </c>
      <c r="B293" s="12"/>
      <c r="C293" s="12"/>
      <c r="D293" s="12"/>
      <c r="E293" s="12"/>
      <c r="F293" s="25"/>
      <c r="G293" s="25"/>
      <c r="H293" s="12"/>
      <c r="I293" s="12"/>
      <c r="J293" s="12"/>
      <c r="K293" s="12"/>
      <c r="L293" s="12"/>
      <c r="M293" s="47"/>
      <c r="N293" s="12"/>
      <c r="O293" s="12"/>
      <c r="P293" s="12"/>
      <c r="Q293" s="12"/>
      <c r="R293" s="12"/>
      <c r="S293" s="12"/>
      <c r="T293" s="12"/>
    </row>
    <row r="294" spans="1:20" s="18" customFormat="1" ht="24.95" customHeight="1" x14ac:dyDescent="0.25">
      <c r="A294" s="11">
        <v>236</v>
      </c>
      <c r="B294" s="14" t="s">
        <v>36</v>
      </c>
      <c r="C294" s="10" t="s">
        <v>165</v>
      </c>
      <c r="D294" s="11" t="s">
        <v>22</v>
      </c>
      <c r="E294" s="20" t="s">
        <v>166</v>
      </c>
      <c r="F294" s="15">
        <v>44470</v>
      </c>
      <c r="G294" s="34">
        <v>44835</v>
      </c>
      <c r="H294" s="16">
        <v>72500</v>
      </c>
      <c r="I294" s="16">
        <v>5838.93</v>
      </c>
      <c r="J294" s="16">
        <v>0</v>
      </c>
      <c r="K294" s="16">
        <v>2080.75</v>
      </c>
      <c r="L294" s="16">
        <v>5147.5</v>
      </c>
      <c r="M294" s="17">
        <v>748.08</v>
      </c>
      <c r="N294" s="16">
        <v>2204</v>
      </c>
      <c r="O294" s="16">
        <v>5140.25</v>
      </c>
      <c r="P294" s="16">
        <f>K294+L294+M294+N294+O294</f>
        <v>15320.58</v>
      </c>
      <c r="Q294" s="16">
        <v>10896</v>
      </c>
      <c r="R294" s="16">
        <f>I294+K294+N294+Q294</f>
        <v>21019.68</v>
      </c>
      <c r="S294" s="16">
        <f>L294+M294+O294</f>
        <v>11035.83</v>
      </c>
      <c r="T294" s="16">
        <f>H294-R294</f>
        <v>51480.32</v>
      </c>
    </row>
    <row r="295" spans="1:20" s="13" customFormat="1" ht="24.95" customHeight="1" x14ac:dyDescent="0.3">
      <c r="A295" s="26" t="s">
        <v>15</v>
      </c>
      <c r="B295" s="12"/>
      <c r="C295" s="12"/>
      <c r="D295" s="12"/>
      <c r="E295" s="12"/>
      <c r="F295" s="25"/>
      <c r="G295" s="25"/>
      <c r="H295" s="12"/>
      <c r="I295" s="12"/>
      <c r="J295" s="12"/>
      <c r="K295" s="12"/>
      <c r="L295" s="12"/>
      <c r="M295" s="47"/>
      <c r="N295" s="12"/>
      <c r="O295" s="12"/>
      <c r="P295" s="12"/>
      <c r="Q295" s="12"/>
      <c r="R295" s="12"/>
      <c r="S295" s="12"/>
      <c r="T295" s="12"/>
    </row>
    <row r="296" spans="1:20" s="18" customFormat="1" ht="24.95" customHeight="1" x14ac:dyDescent="0.25">
      <c r="A296" s="11">
        <v>237</v>
      </c>
      <c r="B296" s="31" t="s">
        <v>143</v>
      </c>
      <c r="C296" s="39" t="s">
        <v>148</v>
      </c>
      <c r="D296" s="32" t="s">
        <v>22</v>
      </c>
      <c r="E296" s="33" t="s">
        <v>167</v>
      </c>
      <c r="F296" s="34">
        <v>44805</v>
      </c>
      <c r="G296" s="34">
        <v>44986</v>
      </c>
      <c r="H296" s="35">
        <v>65000</v>
      </c>
      <c r="I296" s="35">
        <v>4427.58</v>
      </c>
      <c r="J296" s="35">
        <v>0</v>
      </c>
      <c r="K296" s="35">
        <v>1865.5</v>
      </c>
      <c r="L296" s="35">
        <v>4615</v>
      </c>
      <c r="M296" s="16">
        <f t="shared" ref="M296:M298" si="316">H296*1.15%</f>
        <v>747.5</v>
      </c>
      <c r="N296" s="35">
        <v>1976</v>
      </c>
      <c r="O296" s="35">
        <f t="shared" ref="O296:O298" si="317">H296*7.09%</f>
        <v>4608.5</v>
      </c>
      <c r="P296" s="35">
        <f t="shared" ref="P296:P307" si="318">K296+L296+M296+N296+O296</f>
        <v>13812.5</v>
      </c>
      <c r="Q296" s="35">
        <v>6046</v>
      </c>
      <c r="R296" s="35">
        <f t="shared" ref="R296:R307" si="319">I296+K296+N296+Q296</f>
        <v>14315.08</v>
      </c>
      <c r="S296" s="35">
        <f t="shared" ref="S296:S307" si="320">L296+M296+O296</f>
        <v>9971</v>
      </c>
      <c r="T296" s="35">
        <f t="shared" ref="T296:T307" si="321">H296-R296</f>
        <v>50684.92</v>
      </c>
    </row>
    <row r="297" spans="1:20" s="18" customFormat="1" ht="24.95" customHeight="1" x14ac:dyDescent="0.25">
      <c r="A297" s="11">
        <v>238</v>
      </c>
      <c r="B297" s="31" t="s">
        <v>162</v>
      </c>
      <c r="C297" s="39" t="s">
        <v>114</v>
      </c>
      <c r="D297" s="32" t="s">
        <v>22</v>
      </c>
      <c r="E297" s="32" t="s">
        <v>167</v>
      </c>
      <c r="F297" s="34">
        <v>44470</v>
      </c>
      <c r="G297" s="34">
        <v>44835</v>
      </c>
      <c r="H297" s="35">
        <v>48000</v>
      </c>
      <c r="I297" s="35">
        <v>1571.73</v>
      </c>
      <c r="J297" s="35">
        <v>0</v>
      </c>
      <c r="K297" s="35">
        <v>1377.6</v>
      </c>
      <c r="L297" s="35">
        <v>3408</v>
      </c>
      <c r="M297" s="16">
        <f t="shared" si="316"/>
        <v>552</v>
      </c>
      <c r="N297" s="35">
        <v>1459.2</v>
      </c>
      <c r="O297" s="35">
        <f t="shared" si="317"/>
        <v>3403.2</v>
      </c>
      <c r="P297" s="35">
        <f t="shared" si="318"/>
        <v>10200</v>
      </c>
      <c r="Q297" s="35">
        <v>5046</v>
      </c>
      <c r="R297" s="35">
        <f t="shared" si="319"/>
        <v>9454.5300000000007</v>
      </c>
      <c r="S297" s="35">
        <f t="shared" si="320"/>
        <v>7363.2</v>
      </c>
      <c r="T297" s="35">
        <f t="shared" si="321"/>
        <v>38545.47</v>
      </c>
    </row>
    <row r="298" spans="1:20" s="18" customFormat="1" ht="24.95" customHeight="1" x14ac:dyDescent="0.25">
      <c r="A298" s="11">
        <v>239</v>
      </c>
      <c r="B298" s="31" t="s">
        <v>108</v>
      </c>
      <c r="C298" s="39" t="s">
        <v>114</v>
      </c>
      <c r="D298" s="32" t="s">
        <v>22</v>
      </c>
      <c r="E298" s="33" t="s">
        <v>167</v>
      </c>
      <c r="F298" s="34">
        <v>44516</v>
      </c>
      <c r="G298" s="34">
        <v>44881</v>
      </c>
      <c r="H298" s="35">
        <v>45000</v>
      </c>
      <c r="I298" s="35">
        <v>1148.33</v>
      </c>
      <c r="J298" s="35">
        <v>0</v>
      </c>
      <c r="K298" s="35">
        <v>1291.5</v>
      </c>
      <c r="L298" s="35">
        <v>3195</v>
      </c>
      <c r="M298" s="16">
        <f t="shared" si="316"/>
        <v>517.5</v>
      </c>
      <c r="N298" s="35">
        <v>1368</v>
      </c>
      <c r="O298" s="35">
        <f t="shared" si="317"/>
        <v>3190.5</v>
      </c>
      <c r="P298" s="35">
        <f t="shared" si="318"/>
        <v>9562.5</v>
      </c>
      <c r="Q298" s="35">
        <v>5096</v>
      </c>
      <c r="R298" s="35">
        <f t="shared" si="319"/>
        <v>8903.83</v>
      </c>
      <c r="S298" s="35">
        <f t="shared" si="320"/>
        <v>6903</v>
      </c>
      <c r="T298" s="35">
        <f t="shared" si="321"/>
        <v>36096.17</v>
      </c>
    </row>
    <row r="299" spans="1:20" s="18" customFormat="1" ht="24.95" customHeight="1" x14ac:dyDescent="0.25">
      <c r="A299" s="11">
        <v>240</v>
      </c>
      <c r="B299" s="31" t="s">
        <v>249</v>
      </c>
      <c r="C299" s="39" t="s">
        <v>208</v>
      </c>
      <c r="D299" s="32" t="s">
        <v>22</v>
      </c>
      <c r="E299" s="33" t="s">
        <v>167</v>
      </c>
      <c r="F299" s="34">
        <v>44564</v>
      </c>
      <c r="G299" s="34">
        <v>44929</v>
      </c>
      <c r="H299" s="35">
        <v>75000</v>
      </c>
      <c r="I299" s="35">
        <v>6309.38</v>
      </c>
      <c r="J299" s="35">
        <v>0</v>
      </c>
      <c r="K299" s="35">
        <f>H299*2.87%</f>
        <v>2152.5</v>
      </c>
      <c r="L299" s="35">
        <f>H299*7.1%</f>
        <v>5325</v>
      </c>
      <c r="M299" s="16">
        <v>748.08</v>
      </c>
      <c r="N299" s="35">
        <f>H299*3.04%</f>
        <v>2280</v>
      </c>
      <c r="O299" s="35">
        <f>H299*7.09%</f>
        <v>5317.5</v>
      </c>
      <c r="P299" s="35">
        <f t="shared" si="318"/>
        <v>15823.08</v>
      </c>
      <c r="Q299" s="35">
        <f t="shared" ref="Q299:Q300" si="322">J299</f>
        <v>0</v>
      </c>
      <c r="R299" s="35">
        <f t="shared" si="319"/>
        <v>10741.88</v>
      </c>
      <c r="S299" s="35">
        <f t="shared" si="320"/>
        <v>11390.58</v>
      </c>
      <c r="T299" s="35">
        <f t="shared" si="321"/>
        <v>64258.12</v>
      </c>
    </row>
    <row r="300" spans="1:20" s="18" customFormat="1" ht="24.95" customHeight="1" x14ac:dyDescent="0.25">
      <c r="A300" s="11">
        <v>241</v>
      </c>
      <c r="B300" s="31" t="s">
        <v>304</v>
      </c>
      <c r="C300" s="39" t="s">
        <v>303</v>
      </c>
      <c r="D300" s="32" t="s">
        <v>22</v>
      </c>
      <c r="E300" s="33" t="s">
        <v>167</v>
      </c>
      <c r="F300" s="34">
        <v>44805</v>
      </c>
      <c r="G300" s="34">
        <v>44986</v>
      </c>
      <c r="H300" s="35">
        <v>60000</v>
      </c>
      <c r="I300" s="35">
        <v>3486.68</v>
      </c>
      <c r="J300" s="35">
        <v>0</v>
      </c>
      <c r="K300" s="35">
        <f>H300*2.87%</f>
        <v>1722</v>
      </c>
      <c r="L300" s="35">
        <f>H300*7.1%</f>
        <v>4260</v>
      </c>
      <c r="M300" s="16">
        <f t="shared" ref="M300:M307" si="323">H300*1.15%</f>
        <v>690</v>
      </c>
      <c r="N300" s="35">
        <f>H300*3.04%</f>
        <v>1824</v>
      </c>
      <c r="O300" s="35">
        <f t="shared" ref="O300:O301" si="324">H300*7.09%</f>
        <v>4254</v>
      </c>
      <c r="P300" s="35">
        <f t="shared" si="318"/>
        <v>12750</v>
      </c>
      <c r="Q300" s="35">
        <f t="shared" si="322"/>
        <v>0</v>
      </c>
      <c r="R300" s="35">
        <f t="shared" si="319"/>
        <v>7032.68</v>
      </c>
      <c r="S300" s="35">
        <f t="shared" si="320"/>
        <v>9204</v>
      </c>
      <c r="T300" s="35">
        <f t="shared" si="321"/>
        <v>52967.32</v>
      </c>
    </row>
    <row r="301" spans="1:20" s="18" customFormat="1" ht="24.95" customHeight="1" x14ac:dyDescent="0.25">
      <c r="A301" s="11">
        <v>242</v>
      </c>
      <c r="B301" s="31" t="s">
        <v>305</v>
      </c>
      <c r="C301" s="39" t="s">
        <v>306</v>
      </c>
      <c r="D301" s="32" t="s">
        <v>22</v>
      </c>
      <c r="E301" s="33" t="s">
        <v>167</v>
      </c>
      <c r="F301" s="34">
        <v>44805</v>
      </c>
      <c r="G301" s="34">
        <v>44986</v>
      </c>
      <c r="H301" s="35">
        <v>43000</v>
      </c>
      <c r="I301" s="35">
        <v>866.06</v>
      </c>
      <c r="J301" s="35">
        <v>0</v>
      </c>
      <c r="K301" s="35">
        <v>1234.0999999999999</v>
      </c>
      <c r="L301" s="35">
        <v>3053</v>
      </c>
      <c r="M301" s="52">
        <f t="shared" si="323"/>
        <v>494.5</v>
      </c>
      <c r="N301" s="35">
        <v>1307.2</v>
      </c>
      <c r="O301" s="35">
        <f t="shared" si="324"/>
        <v>3048.7</v>
      </c>
      <c r="P301" s="35">
        <f t="shared" si="318"/>
        <v>9137.5</v>
      </c>
      <c r="Q301" s="35">
        <v>6046</v>
      </c>
      <c r="R301" s="35">
        <f t="shared" si="319"/>
        <v>9453.36</v>
      </c>
      <c r="S301" s="35">
        <f t="shared" si="320"/>
        <v>6596.2</v>
      </c>
      <c r="T301" s="35">
        <f t="shared" si="321"/>
        <v>33546.639999999999</v>
      </c>
    </row>
    <row r="302" spans="1:20" s="36" customFormat="1" ht="24.95" customHeight="1" x14ac:dyDescent="0.25">
      <c r="A302" s="11">
        <v>243</v>
      </c>
      <c r="B302" s="31" t="s">
        <v>341</v>
      </c>
      <c r="C302" s="39" t="s">
        <v>303</v>
      </c>
      <c r="D302" s="32" t="s">
        <v>22</v>
      </c>
      <c r="E302" s="33" t="s">
        <v>167</v>
      </c>
      <c r="F302" s="34">
        <v>44713</v>
      </c>
      <c r="G302" s="34">
        <v>44896</v>
      </c>
      <c r="H302" s="35">
        <v>55000</v>
      </c>
      <c r="I302" s="41">
        <v>2559.6799999999998</v>
      </c>
      <c r="J302" s="35">
        <v>0</v>
      </c>
      <c r="K302" s="41">
        <v>1578.5</v>
      </c>
      <c r="L302" s="41">
        <v>3905</v>
      </c>
      <c r="M302" s="60">
        <f>H302*1.15%</f>
        <v>632.5</v>
      </c>
      <c r="N302" s="41">
        <v>1672</v>
      </c>
      <c r="O302" s="35">
        <f>H302*7.09%</f>
        <v>3899.5</v>
      </c>
      <c r="P302" s="35">
        <f t="shared" si="318"/>
        <v>11687.5</v>
      </c>
      <c r="Q302" s="35">
        <v>0</v>
      </c>
      <c r="R302" s="35">
        <f t="shared" si="319"/>
        <v>5810.18</v>
      </c>
      <c r="S302" s="35">
        <f t="shared" si="320"/>
        <v>8437</v>
      </c>
      <c r="T302" s="35">
        <f t="shared" si="321"/>
        <v>49189.82</v>
      </c>
    </row>
    <row r="303" spans="1:20" s="36" customFormat="1" ht="24.95" customHeight="1" x14ac:dyDescent="0.25">
      <c r="A303" s="11">
        <v>244</v>
      </c>
      <c r="B303" s="31" t="s">
        <v>361</v>
      </c>
      <c r="C303" s="65" t="s">
        <v>362</v>
      </c>
      <c r="D303" s="32" t="s">
        <v>22</v>
      </c>
      <c r="E303" s="33" t="s">
        <v>167</v>
      </c>
      <c r="F303" s="34">
        <v>44743</v>
      </c>
      <c r="G303" s="34">
        <v>44927</v>
      </c>
      <c r="H303" s="35">
        <v>65000</v>
      </c>
      <c r="I303" s="35">
        <v>4427.58</v>
      </c>
      <c r="J303" s="35">
        <v>0</v>
      </c>
      <c r="K303" s="35">
        <v>1865.5</v>
      </c>
      <c r="L303" s="35">
        <v>4615</v>
      </c>
      <c r="M303" s="35">
        <f t="shared" ref="M303" si="325">H303*1.15%</f>
        <v>747.5</v>
      </c>
      <c r="N303" s="35">
        <v>1976</v>
      </c>
      <c r="O303" s="35">
        <f t="shared" ref="O303" si="326">H303*7.09%</f>
        <v>4608.5</v>
      </c>
      <c r="P303" s="35">
        <f t="shared" si="318"/>
        <v>13812.5</v>
      </c>
      <c r="Q303" s="35">
        <f>J303</f>
        <v>0</v>
      </c>
      <c r="R303" s="35">
        <f t="shared" si="319"/>
        <v>8269.08</v>
      </c>
      <c r="S303" s="35">
        <f t="shared" si="320"/>
        <v>9971</v>
      </c>
      <c r="T303" s="35">
        <f t="shared" si="321"/>
        <v>56730.92</v>
      </c>
    </row>
    <row r="304" spans="1:20" s="36" customFormat="1" ht="24.95" customHeight="1" x14ac:dyDescent="0.25">
      <c r="A304" s="11">
        <v>245</v>
      </c>
      <c r="B304" s="31" t="s">
        <v>363</v>
      </c>
      <c r="C304" s="65" t="s">
        <v>364</v>
      </c>
      <c r="D304" s="32" t="s">
        <v>22</v>
      </c>
      <c r="E304" s="33" t="s">
        <v>166</v>
      </c>
      <c r="F304" s="34">
        <v>44726</v>
      </c>
      <c r="G304" s="34">
        <v>44909</v>
      </c>
      <c r="H304" s="35">
        <v>90000</v>
      </c>
      <c r="I304" s="35">
        <v>9753.1200000000008</v>
      </c>
      <c r="J304" s="35">
        <v>0</v>
      </c>
      <c r="K304" s="35">
        <v>2583</v>
      </c>
      <c r="L304" s="35">
        <v>6390</v>
      </c>
      <c r="M304" s="41">
        <v>748.08</v>
      </c>
      <c r="N304" s="35">
        <v>2736</v>
      </c>
      <c r="O304" s="35">
        <v>6381</v>
      </c>
      <c r="P304" s="35">
        <f t="shared" si="318"/>
        <v>18838.080000000002</v>
      </c>
      <c r="Q304" s="35">
        <v>0</v>
      </c>
      <c r="R304" s="35">
        <f t="shared" si="319"/>
        <v>15072.12</v>
      </c>
      <c r="S304" s="35">
        <f t="shared" si="320"/>
        <v>13519.08</v>
      </c>
      <c r="T304" s="35">
        <f t="shared" si="321"/>
        <v>74927.88</v>
      </c>
    </row>
    <row r="305" spans="1:20" s="36" customFormat="1" ht="24.95" customHeight="1" x14ac:dyDescent="0.25">
      <c r="A305" s="11">
        <v>246</v>
      </c>
      <c r="B305" s="31" t="s">
        <v>387</v>
      </c>
      <c r="C305" s="39" t="s">
        <v>303</v>
      </c>
      <c r="D305" s="32" t="s">
        <v>22</v>
      </c>
      <c r="E305" s="33" t="s">
        <v>167</v>
      </c>
      <c r="F305" s="34">
        <v>44760</v>
      </c>
      <c r="G305" s="34">
        <v>44944</v>
      </c>
      <c r="H305" s="35">
        <v>60000</v>
      </c>
      <c r="I305" s="35">
        <v>3486.68</v>
      </c>
      <c r="J305" s="35">
        <v>0</v>
      </c>
      <c r="K305" s="35">
        <f>H305*2.87%</f>
        <v>1722</v>
      </c>
      <c r="L305" s="35">
        <f>H305*7.1%</f>
        <v>4260</v>
      </c>
      <c r="M305" s="35">
        <f t="shared" ref="M305:M306" si="327">H305*1.15%</f>
        <v>690</v>
      </c>
      <c r="N305" s="35">
        <f>H305*3.04%</f>
        <v>1824</v>
      </c>
      <c r="O305" s="35">
        <f t="shared" ref="O305:O306" si="328">H305*7.09%</f>
        <v>4254</v>
      </c>
      <c r="P305" s="35">
        <f t="shared" ref="P305:P306" si="329">K305+L305+M305+N305+O305</f>
        <v>12750</v>
      </c>
      <c r="Q305" s="35">
        <f t="shared" ref="Q305:Q306" si="330">J305</f>
        <v>0</v>
      </c>
      <c r="R305" s="35">
        <f t="shared" ref="R305:R306" si="331">I305+K305+N305+Q305</f>
        <v>7032.68</v>
      </c>
      <c r="S305" s="35">
        <f t="shared" ref="S305:S306" si="332">L305+M305+O305</f>
        <v>9204</v>
      </c>
      <c r="T305" s="35">
        <f t="shared" ref="T305:T306" si="333">H305-R305</f>
        <v>52967.32</v>
      </c>
    </row>
    <row r="306" spans="1:20" s="36" customFormat="1" ht="24.95" customHeight="1" x14ac:dyDescent="0.25">
      <c r="A306" s="32">
        <v>247</v>
      </c>
      <c r="B306" s="31" t="s">
        <v>428</v>
      </c>
      <c r="C306" s="39" t="s">
        <v>303</v>
      </c>
      <c r="D306" s="32" t="s">
        <v>22</v>
      </c>
      <c r="E306" s="33" t="s">
        <v>166</v>
      </c>
      <c r="F306" s="34">
        <v>44774</v>
      </c>
      <c r="G306" s="34">
        <v>44958</v>
      </c>
      <c r="H306" s="35">
        <v>50000</v>
      </c>
      <c r="I306" s="35">
        <v>1854</v>
      </c>
      <c r="J306" s="35">
        <v>0</v>
      </c>
      <c r="K306" s="35">
        <v>1435</v>
      </c>
      <c r="L306" s="35">
        <v>3550</v>
      </c>
      <c r="M306" s="60">
        <f t="shared" si="327"/>
        <v>575</v>
      </c>
      <c r="N306" s="35">
        <v>1520</v>
      </c>
      <c r="O306" s="35">
        <f t="shared" si="328"/>
        <v>3545</v>
      </c>
      <c r="P306" s="35">
        <f t="shared" si="329"/>
        <v>10625</v>
      </c>
      <c r="Q306" s="35">
        <f t="shared" si="330"/>
        <v>0</v>
      </c>
      <c r="R306" s="35">
        <f t="shared" si="331"/>
        <v>4809</v>
      </c>
      <c r="S306" s="35">
        <f t="shared" si="332"/>
        <v>7670</v>
      </c>
      <c r="T306" s="35">
        <f t="shared" si="333"/>
        <v>45191</v>
      </c>
    </row>
    <row r="307" spans="1:20" s="18" customFormat="1" ht="24.95" customHeight="1" x14ac:dyDescent="0.25">
      <c r="A307" s="11">
        <v>248</v>
      </c>
      <c r="B307" s="14" t="s">
        <v>86</v>
      </c>
      <c r="C307" s="10" t="s">
        <v>87</v>
      </c>
      <c r="D307" s="11" t="s">
        <v>22</v>
      </c>
      <c r="E307" s="20" t="s">
        <v>166</v>
      </c>
      <c r="F307" s="15">
        <v>44501</v>
      </c>
      <c r="G307" s="15">
        <v>44866</v>
      </c>
      <c r="H307" s="16">
        <v>35000</v>
      </c>
      <c r="I307" s="16">
        <v>0</v>
      </c>
      <c r="J307" s="16">
        <v>0</v>
      </c>
      <c r="K307" s="16">
        <v>1004.5</v>
      </c>
      <c r="L307" s="16">
        <v>2485</v>
      </c>
      <c r="M307" s="52">
        <f t="shared" si="323"/>
        <v>402.5</v>
      </c>
      <c r="N307" s="16">
        <v>1064</v>
      </c>
      <c r="O307" s="16">
        <f>H307*7.09%</f>
        <v>2481.5</v>
      </c>
      <c r="P307" s="16">
        <f t="shared" si="318"/>
        <v>7437.5</v>
      </c>
      <c r="Q307" s="16">
        <v>5046</v>
      </c>
      <c r="R307" s="16">
        <f t="shared" si="319"/>
        <v>7114.5</v>
      </c>
      <c r="S307" s="16">
        <f t="shared" si="320"/>
        <v>5369</v>
      </c>
      <c r="T307" s="16">
        <f t="shared" si="321"/>
        <v>27885.5</v>
      </c>
    </row>
    <row r="308" spans="1:20" s="13" customFormat="1" ht="24.95" customHeight="1" x14ac:dyDescent="0.3">
      <c r="A308" s="26" t="s">
        <v>88</v>
      </c>
      <c r="B308" s="12"/>
      <c r="C308" s="12"/>
      <c r="D308" s="12"/>
      <c r="E308" s="12"/>
      <c r="F308" s="25"/>
      <c r="G308" s="25"/>
      <c r="H308" s="12"/>
      <c r="I308" s="12"/>
      <c r="J308" s="12"/>
      <c r="K308" s="12"/>
      <c r="L308" s="12"/>
      <c r="M308" s="47"/>
      <c r="N308" s="12"/>
      <c r="O308" s="12"/>
      <c r="P308" s="12"/>
      <c r="Q308" s="12"/>
      <c r="R308" s="12"/>
      <c r="S308" s="12"/>
      <c r="T308" s="12"/>
    </row>
    <row r="309" spans="1:20" s="13" customFormat="1" ht="24.95" customHeight="1" x14ac:dyDescent="0.25">
      <c r="A309" s="11">
        <v>249</v>
      </c>
      <c r="B309" s="31" t="s">
        <v>298</v>
      </c>
      <c r="C309" s="39" t="s">
        <v>29</v>
      </c>
      <c r="D309" s="32" t="s">
        <v>22</v>
      </c>
      <c r="E309" s="32" t="s">
        <v>167</v>
      </c>
      <c r="F309" s="34">
        <v>44593</v>
      </c>
      <c r="G309" s="34">
        <v>44958</v>
      </c>
      <c r="H309" s="35">
        <v>110000</v>
      </c>
      <c r="I309" s="35">
        <v>14457.62</v>
      </c>
      <c r="J309" s="35">
        <v>0</v>
      </c>
      <c r="K309" s="35">
        <v>3157</v>
      </c>
      <c r="L309" s="35">
        <v>7810</v>
      </c>
      <c r="M309" s="17">
        <v>748.08</v>
      </c>
      <c r="N309" s="35">
        <v>3344</v>
      </c>
      <c r="O309" s="35">
        <v>7799</v>
      </c>
      <c r="P309" s="35">
        <f>K309+L309+M309+N309+O309</f>
        <v>22858.080000000002</v>
      </c>
      <c r="Q309" s="35">
        <f>J309</f>
        <v>0</v>
      </c>
      <c r="R309" s="35">
        <f>I309+K309+N309+Q309</f>
        <v>20958.62</v>
      </c>
      <c r="S309" s="35">
        <f>L309+M309+O309</f>
        <v>16357.08</v>
      </c>
      <c r="T309" s="35">
        <f>H309-R309</f>
        <v>89041.38</v>
      </c>
    </row>
    <row r="310" spans="1:20" s="13" customFormat="1" ht="24.95" customHeight="1" x14ac:dyDescent="0.3">
      <c r="A310" s="26" t="s">
        <v>138</v>
      </c>
      <c r="B310" s="12"/>
      <c r="C310" s="12"/>
      <c r="D310" s="12"/>
      <c r="E310" s="12"/>
      <c r="F310" s="25"/>
      <c r="G310" s="25"/>
      <c r="H310" s="12"/>
      <c r="I310" s="12"/>
      <c r="J310" s="12"/>
      <c r="K310" s="12"/>
      <c r="L310" s="12"/>
      <c r="M310" s="47"/>
      <c r="N310" s="12"/>
      <c r="O310" s="12"/>
      <c r="P310" s="12"/>
      <c r="Q310" s="12"/>
      <c r="R310" s="12"/>
      <c r="S310" s="12"/>
      <c r="T310" s="12"/>
    </row>
    <row r="311" spans="1:20" s="18" customFormat="1" ht="24.95" customHeight="1" x14ac:dyDescent="0.25">
      <c r="A311" s="11">
        <v>250</v>
      </c>
      <c r="B311" s="14" t="s">
        <v>139</v>
      </c>
      <c r="C311" s="10" t="s">
        <v>28</v>
      </c>
      <c r="D311" s="11" t="s">
        <v>22</v>
      </c>
      <c r="E311" s="20" t="s">
        <v>166</v>
      </c>
      <c r="F311" s="15">
        <v>44593</v>
      </c>
      <c r="G311" s="15">
        <v>44958</v>
      </c>
      <c r="H311" s="16">
        <v>90000</v>
      </c>
      <c r="I311" s="16">
        <v>9753.1200000000008</v>
      </c>
      <c r="J311" s="16">
        <v>0</v>
      </c>
      <c r="K311" s="16">
        <v>2583</v>
      </c>
      <c r="L311" s="16">
        <v>6390</v>
      </c>
      <c r="M311" s="17">
        <v>748.08</v>
      </c>
      <c r="N311" s="16">
        <v>2736</v>
      </c>
      <c r="O311" s="16">
        <v>6381</v>
      </c>
      <c r="P311" s="16">
        <f>K311+L311+M311+N311+O311</f>
        <v>18838.080000000002</v>
      </c>
      <c r="Q311" s="16">
        <v>6467.88</v>
      </c>
      <c r="R311" s="16">
        <f>I311+K311+N311+Q311</f>
        <v>21540</v>
      </c>
      <c r="S311" s="16">
        <f>L311+M311+O311</f>
        <v>13519.08</v>
      </c>
      <c r="T311" s="16">
        <f>H311-R311</f>
        <v>68460</v>
      </c>
    </row>
    <row r="312" spans="1:20" s="13" customFormat="1" ht="24.95" customHeight="1" x14ac:dyDescent="0.3">
      <c r="A312" s="26" t="s">
        <v>128</v>
      </c>
      <c r="B312" s="12"/>
      <c r="C312" s="12"/>
      <c r="D312" s="12"/>
      <c r="E312" s="12"/>
      <c r="F312" s="25"/>
      <c r="G312" s="25"/>
      <c r="H312" s="12"/>
      <c r="I312" s="12"/>
      <c r="J312" s="12"/>
      <c r="K312" s="12"/>
      <c r="L312" s="12"/>
      <c r="M312" s="47"/>
      <c r="N312" s="12"/>
      <c r="O312" s="12"/>
      <c r="P312" s="12"/>
      <c r="Q312" s="12"/>
      <c r="R312" s="12"/>
      <c r="S312" s="12"/>
      <c r="T312" s="12"/>
    </row>
    <row r="313" spans="1:20" s="18" customFormat="1" ht="24.95" customHeight="1" x14ac:dyDescent="0.25">
      <c r="A313" s="11">
        <v>251</v>
      </c>
      <c r="B313" s="14" t="s">
        <v>91</v>
      </c>
      <c r="C313" s="10" t="s">
        <v>28</v>
      </c>
      <c r="D313" s="11" t="s">
        <v>22</v>
      </c>
      <c r="E313" s="20" t="s">
        <v>166</v>
      </c>
      <c r="F313" s="15">
        <v>44811</v>
      </c>
      <c r="G313" s="15">
        <v>44992</v>
      </c>
      <c r="H313" s="16">
        <v>131000</v>
      </c>
      <c r="I313" s="16">
        <v>19397.34</v>
      </c>
      <c r="J313" s="16">
        <v>0</v>
      </c>
      <c r="K313" s="16">
        <v>3759.7</v>
      </c>
      <c r="L313" s="16">
        <v>9301</v>
      </c>
      <c r="M313" s="17">
        <v>748.08</v>
      </c>
      <c r="N313" s="16">
        <v>3982.4</v>
      </c>
      <c r="O313" s="16">
        <v>9287.9</v>
      </c>
      <c r="P313" s="16">
        <f t="shared" ref="P313:P328" si="334">K313+L313+M313+N313+O313</f>
        <v>27079.08</v>
      </c>
      <c r="Q313" s="16">
        <f t="shared" ref="Q313:Q345" si="335">J313</f>
        <v>0</v>
      </c>
      <c r="R313" s="16">
        <f t="shared" ref="R313:R328" si="336">I313+K313+N313+Q313</f>
        <v>27139.439999999999</v>
      </c>
      <c r="S313" s="16">
        <f t="shared" ref="S313:S328" si="337">L313+M313+O313</f>
        <v>19336.98</v>
      </c>
      <c r="T313" s="16">
        <f t="shared" ref="T313:T328" si="338">H313-R313</f>
        <v>103860.56</v>
      </c>
    </row>
    <row r="314" spans="1:20" s="18" customFormat="1" ht="24.95" customHeight="1" x14ac:dyDescent="0.25">
      <c r="A314" s="11">
        <v>252</v>
      </c>
      <c r="B314" s="14" t="s">
        <v>94</v>
      </c>
      <c r="C314" s="10" t="s">
        <v>110</v>
      </c>
      <c r="D314" s="11" t="s">
        <v>22</v>
      </c>
      <c r="E314" s="20" t="s">
        <v>166</v>
      </c>
      <c r="F314" s="15">
        <v>44516</v>
      </c>
      <c r="G314" s="15">
        <v>44881</v>
      </c>
      <c r="H314" s="16">
        <v>70000</v>
      </c>
      <c r="I314" s="16">
        <v>5098.45</v>
      </c>
      <c r="J314" s="16">
        <v>0</v>
      </c>
      <c r="K314" s="16">
        <v>2009</v>
      </c>
      <c r="L314" s="16">
        <v>4970</v>
      </c>
      <c r="M314" s="17">
        <v>748.08</v>
      </c>
      <c r="N314" s="16">
        <v>2128</v>
      </c>
      <c r="O314" s="16">
        <v>4963</v>
      </c>
      <c r="P314" s="16">
        <f t="shared" si="334"/>
        <v>14818.08</v>
      </c>
      <c r="Q314" s="16">
        <v>1350.12</v>
      </c>
      <c r="R314" s="16">
        <f t="shared" si="336"/>
        <v>10585.57</v>
      </c>
      <c r="S314" s="16">
        <f t="shared" si="337"/>
        <v>10681.08</v>
      </c>
      <c r="T314" s="16">
        <f t="shared" si="338"/>
        <v>59414.43</v>
      </c>
    </row>
    <row r="315" spans="1:20" s="18" customFormat="1" ht="24.95" customHeight="1" x14ac:dyDescent="0.25">
      <c r="A315" s="11">
        <v>253</v>
      </c>
      <c r="B315" s="14" t="s">
        <v>98</v>
      </c>
      <c r="C315" s="10" t="s">
        <v>76</v>
      </c>
      <c r="D315" s="11" t="s">
        <v>22</v>
      </c>
      <c r="E315" s="20" t="s">
        <v>167</v>
      </c>
      <c r="F315" s="15">
        <v>44516</v>
      </c>
      <c r="G315" s="15">
        <v>44881</v>
      </c>
      <c r="H315" s="16">
        <v>65000</v>
      </c>
      <c r="I315" s="16">
        <v>4427.58</v>
      </c>
      <c r="J315" s="16">
        <v>0</v>
      </c>
      <c r="K315" s="16">
        <v>1865.5</v>
      </c>
      <c r="L315" s="16">
        <v>4615</v>
      </c>
      <c r="M315" s="16">
        <f>H315*1.15%</f>
        <v>747.5</v>
      </c>
      <c r="N315" s="16">
        <v>1976</v>
      </c>
      <c r="O315" s="16">
        <f t="shared" ref="O315:O328" si="339">H315*7.09%</f>
        <v>4608.5</v>
      </c>
      <c r="P315" s="16">
        <f t="shared" si="334"/>
        <v>13812.5</v>
      </c>
      <c r="Q315" s="16">
        <f t="shared" si="335"/>
        <v>0</v>
      </c>
      <c r="R315" s="16">
        <f t="shared" si="336"/>
        <v>8269.08</v>
      </c>
      <c r="S315" s="16">
        <f t="shared" si="337"/>
        <v>9971</v>
      </c>
      <c r="T315" s="16">
        <f t="shared" si="338"/>
        <v>56730.92</v>
      </c>
    </row>
    <row r="316" spans="1:20" s="18" customFormat="1" ht="24.95" customHeight="1" x14ac:dyDescent="0.25">
      <c r="A316" s="11">
        <v>254</v>
      </c>
      <c r="B316" s="31" t="s">
        <v>323</v>
      </c>
      <c r="C316" s="39" t="s">
        <v>324</v>
      </c>
      <c r="D316" s="32" t="s">
        <v>22</v>
      </c>
      <c r="E316" s="33" t="s">
        <v>167</v>
      </c>
      <c r="F316" s="34">
        <v>44684</v>
      </c>
      <c r="G316" s="34">
        <v>44868</v>
      </c>
      <c r="H316" s="35">
        <v>90000</v>
      </c>
      <c r="I316" s="35">
        <v>9753.1200000000008</v>
      </c>
      <c r="J316" s="35">
        <v>0</v>
      </c>
      <c r="K316" s="35">
        <f>H316*2.87%</f>
        <v>2583</v>
      </c>
      <c r="L316" s="35">
        <f>H316*7.1%</f>
        <v>6390</v>
      </c>
      <c r="M316" s="35">
        <v>748.08</v>
      </c>
      <c r="N316" s="35">
        <f>H316*3.04%</f>
        <v>2736</v>
      </c>
      <c r="O316" s="35">
        <f>H316*7.09%</f>
        <v>6381</v>
      </c>
      <c r="P316" s="35">
        <f t="shared" si="334"/>
        <v>18838.080000000002</v>
      </c>
      <c r="Q316" s="35">
        <f t="shared" si="335"/>
        <v>0</v>
      </c>
      <c r="R316" s="35">
        <f t="shared" si="336"/>
        <v>15072.12</v>
      </c>
      <c r="S316" s="35">
        <f t="shared" si="337"/>
        <v>13519.08</v>
      </c>
      <c r="T316" s="35">
        <f t="shared" si="338"/>
        <v>74927.88</v>
      </c>
    </row>
    <row r="317" spans="1:20" s="18" customFormat="1" ht="24.95" customHeight="1" x14ac:dyDescent="0.25">
      <c r="A317" s="11">
        <v>255</v>
      </c>
      <c r="B317" s="14" t="s">
        <v>95</v>
      </c>
      <c r="C317" s="10" t="s">
        <v>40</v>
      </c>
      <c r="D317" s="11" t="s">
        <v>22</v>
      </c>
      <c r="E317" s="20" t="s">
        <v>167</v>
      </c>
      <c r="F317" s="15">
        <v>44516</v>
      </c>
      <c r="G317" s="15">
        <v>44881</v>
      </c>
      <c r="H317" s="16">
        <v>60000</v>
      </c>
      <c r="I317" s="16">
        <v>2946.63</v>
      </c>
      <c r="J317" s="16">
        <v>0</v>
      </c>
      <c r="K317" s="16">
        <v>1722</v>
      </c>
      <c r="L317" s="16">
        <v>4260</v>
      </c>
      <c r="M317" s="52">
        <f t="shared" ref="M317:M328" si="340">H317*1.15%</f>
        <v>690</v>
      </c>
      <c r="N317" s="16">
        <v>1824</v>
      </c>
      <c r="O317" s="16">
        <f t="shared" si="339"/>
        <v>4254</v>
      </c>
      <c r="P317" s="16">
        <f t="shared" si="334"/>
        <v>12750</v>
      </c>
      <c r="Q317" s="16">
        <v>2700.24</v>
      </c>
      <c r="R317" s="16">
        <f t="shared" si="336"/>
        <v>9192.8700000000008</v>
      </c>
      <c r="S317" s="16">
        <f t="shared" si="337"/>
        <v>9204</v>
      </c>
      <c r="T317" s="16">
        <f t="shared" si="338"/>
        <v>50807.13</v>
      </c>
    </row>
    <row r="318" spans="1:20" s="18" customFormat="1" ht="24.95" customHeight="1" x14ac:dyDescent="0.25">
      <c r="A318" s="11">
        <v>256</v>
      </c>
      <c r="B318" s="14" t="s">
        <v>178</v>
      </c>
      <c r="C318" s="10" t="s">
        <v>77</v>
      </c>
      <c r="D318" s="11" t="s">
        <v>22</v>
      </c>
      <c r="E318" s="20" t="s">
        <v>167</v>
      </c>
      <c r="F318" s="15">
        <v>44501</v>
      </c>
      <c r="G318" s="15">
        <v>44866</v>
      </c>
      <c r="H318" s="16">
        <v>60000</v>
      </c>
      <c r="I318" s="16">
        <v>3486.68</v>
      </c>
      <c r="J318" s="16">
        <v>0</v>
      </c>
      <c r="K318" s="16">
        <v>1722</v>
      </c>
      <c r="L318" s="16">
        <v>4260</v>
      </c>
      <c r="M318" s="52">
        <f t="shared" si="340"/>
        <v>690</v>
      </c>
      <c r="N318" s="16">
        <v>1824</v>
      </c>
      <c r="O318" s="16">
        <f t="shared" si="339"/>
        <v>4254</v>
      </c>
      <c r="P318" s="16">
        <f t="shared" si="334"/>
        <v>12750</v>
      </c>
      <c r="Q318" s="16">
        <f t="shared" si="335"/>
        <v>0</v>
      </c>
      <c r="R318" s="16">
        <f t="shared" si="336"/>
        <v>7032.68</v>
      </c>
      <c r="S318" s="16">
        <f t="shared" si="337"/>
        <v>9204</v>
      </c>
      <c r="T318" s="16">
        <f t="shared" si="338"/>
        <v>52967.32</v>
      </c>
    </row>
    <row r="319" spans="1:20" s="18" customFormat="1" ht="24.95" customHeight="1" x14ac:dyDescent="0.25">
      <c r="A319" s="11">
        <v>257</v>
      </c>
      <c r="B319" s="14" t="s">
        <v>214</v>
      </c>
      <c r="C319" s="10" t="s">
        <v>77</v>
      </c>
      <c r="D319" s="11" t="s">
        <v>22</v>
      </c>
      <c r="E319" s="20" t="s">
        <v>167</v>
      </c>
      <c r="F319" s="15">
        <v>44805</v>
      </c>
      <c r="G319" s="15">
        <v>44986</v>
      </c>
      <c r="H319" s="17">
        <v>60000</v>
      </c>
      <c r="I319" s="17">
        <v>3216.65</v>
      </c>
      <c r="J319" s="16">
        <v>0</v>
      </c>
      <c r="K319" s="17">
        <v>1722</v>
      </c>
      <c r="L319" s="17">
        <v>4260</v>
      </c>
      <c r="M319" s="52">
        <f t="shared" si="340"/>
        <v>690</v>
      </c>
      <c r="N319" s="17">
        <v>1824</v>
      </c>
      <c r="O319" s="16">
        <f t="shared" si="339"/>
        <v>4254</v>
      </c>
      <c r="P319" s="16">
        <f t="shared" si="334"/>
        <v>12750</v>
      </c>
      <c r="Q319" s="16">
        <v>1350.12</v>
      </c>
      <c r="R319" s="16">
        <f t="shared" si="336"/>
        <v>8112.77</v>
      </c>
      <c r="S319" s="16">
        <f t="shared" si="337"/>
        <v>9204</v>
      </c>
      <c r="T319" s="16">
        <f t="shared" si="338"/>
        <v>51887.23</v>
      </c>
    </row>
    <row r="320" spans="1:20" s="18" customFormat="1" ht="24.95" customHeight="1" x14ac:dyDescent="0.25">
      <c r="A320" s="11">
        <v>258</v>
      </c>
      <c r="B320" s="14" t="s">
        <v>191</v>
      </c>
      <c r="C320" s="10" t="s">
        <v>77</v>
      </c>
      <c r="D320" s="11" t="s">
        <v>22</v>
      </c>
      <c r="E320" s="11" t="s">
        <v>166</v>
      </c>
      <c r="F320" s="15">
        <v>44575</v>
      </c>
      <c r="G320" s="15">
        <v>44940</v>
      </c>
      <c r="H320" s="16">
        <v>60000</v>
      </c>
      <c r="I320" s="16">
        <v>3486.68</v>
      </c>
      <c r="J320" s="16">
        <v>0</v>
      </c>
      <c r="K320" s="16">
        <v>1722</v>
      </c>
      <c r="L320" s="16">
        <v>4260</v>
      </c>
      <c r="M320" s="52">
        <f t="shared" si="340"/>
        <v>690</v>
      </c>
      <c r="N320" s="16">
        <v>1824</v>
      </c>
      <c r="O320" s="16">
        <f t="shared" si="339"/>
        <v>4254</v>
      </c>
      <c r="P320" s="16">
        <f t="shared" si="334"/>
        <v>12750</v>
      </c>
      <c r="Q320" s="16">
        <f t="shared" si="335"/>
        <v>0</v>
      </c>
      <c r="R320" s="16">
        <f t="shared" si="336"/>
        <v>7032.68</v>
      </c>
      <c r="S320" s="16">
        <f t="shared" si="337"/>
        <v>9204</v>
      </c>
      <c r="T320" s="16">
        <f t="shared" si="338"/>
        <v>52967.32</v>
      </c>
    </row>
    <row r="321" spans="1:20" s="18" customFormat="1" ht="24.95" customHeight="1" x14ac:dyDescent="0.25">
      <c r="A321" s="11">
        <v>259</v>
      </c>
      <c r="B321" s="14" t="s">
        <v>188</v>
      </c>
      <c r="C321" s="10" t="s">
        <v>77</v>
      </c>
      <c r="D321" s="11" t="s">
        <v>22</v>
      </c>
      <c r="E321" s="20" t="s">
        <v>166</v>
      </c>
      <c r="F321" s="15">
        <v>44562</v>
      </c>
      <c r="G321" s="15">
        <v>44927</v>
      </c>
      <c r="H321" s="16">
        <v>60000</v>
      </c>
      <c r="I321" s="16">
        <v>3486.68</v>
      </c>
      <c r="J321" s="16">
        <v>0</v>
      </c>
      <c r="K321" s="16">
        <v>1722</v>
      </c>
      <c r="L321" s="16">
        <v>4260</v>
      </c>
      <c r="M321" s="52">
        <f t="shared" si="340"/>
        <v>690</v>
      </c>
      <c r="N321" s="16">
        <v>1824</v>
      </c>
      <c r="O321" s="16">
        <f t="shared" si="339"/>
        <v>4254</v>
      </c>
      <c r="P321" s="16">
        <f t="shared" si="334"/>
        <v>12750</v>
      </c>
      <c r="Q321" s="16">
        <f t="shared" si="335"/>
        <v>0</v>
      </c>
      <c r="R321" s="16">
        <f t="shared" si="336"/>
        <v>7032.68</v>
      </c>
      <c r="S321" s="16">
        <f t="shared" si="337"/>
        <v>9204</v>
      </c>
      <c r="T321" s="16">
        <f t="shared" si="338"/>
        <v>52967.32</v>
      </c>
    </row>
    <row r="322" spans="1:20" s="18" customFormat="1" ht="24.95" customHeight="1" x14ac:dyDescent="0.25">
      <c r="A322" s="11">
        <v>260</v>
      </c>
      <c r="B322" s="14" t="s">
        <v>176</v>
      </c>
      <c r="C322" s="10" t="s">
        <v>77</v>
      </c>
      <c r="D322" s="11" t="s">
        <v>22</v>
      </c>
      <c r="E322" s="20" t="s">
        <v>167</v>
      </c>
      <c r="F322" s="15">
        <v>44501</v>
      </c>
      <c r="G322" s="15">
        <v>44866</v>
      </c>
      <c r="H322" s="16">
        <v>60000</v>
      </c>
      <c r="I322" s="16">
        <v>3486.68</v>
      </c>
      <c r="J322" s="16">
        <v>0</v>
      </c>
      <c r="K322" s="16">
        <v>1722</v>
      </c>
      <c r="L322" s="16">
        <v>4260</v>
      </c>
      <c r="M322" s="52">
        <f t="shared" si="340"/>
        <v>690</v>
      </c>
      <c r="N322" s="16">
        <v>1824</v>
      </c>
      <c r="O322" s="16">
        <f t="shared" si="339"/>
        <v>4254</v>
      </c>
      <c r="P322" s="16">
        <f t="shared" si="334"/>
        <v>12750</v>
      </c>
      <c r="Q322" s="16">
        <f t="shared" si="335"/>
        <v>0</v>
      </c>
      <c r="R322" s="16">
        <f t="shared" si="336"/>
        <v>7032.68</v>
      </c>
      <c r="S322" s="16">
        <f t="shared" si="337"/>
        <v>9204</v>
      </c>
      <c r="T322" s="16">
        <f t="shared" si="338"/>
        <v>52967.32</v>
      </c>
    </row>
    <row r="323" spans="1:20" s="18" customFormat="1" ht="24.95" customHeight="1" x14ac:dyDescent="0.25">
      <c r="A323" s="11">
        <v>261</v>
      </c>
      <c r="B323" s="14" t="s">
        <v>181</v>
      </c>
      <c r="C323" s="10" t="s">
        <v>72</v>
      </c>
      <c r="D323" s="11" t="s">
        <v>22</v>
      </c>
      <c r="E323" s="20" t="s">
        <v>167</v>
      </c>
      <c r="F323" s="15">
        <v>44501</v>
      </c>
      <c r="G323" s="15">
        <v>44866</v>
      </c>
      <c r="H323" s="16">
        <v>55000</v>
      </c>
      <c r="I323" s="16">
        <v>2559.6799999999998</v>
      </c>
      <c r="J323" s="16">
        <v>0</v>
      </c>
      <c r="K323" s="16">
        <v>1578.5</v>
      </c>
      <c r="L323" s="16">
        <v>3905</v>
      </c>
      <c r="M323" s="52">
        <f t="shared" si="340"/>
        <v>632.5</v>
      </c>
      <c r="N323" s="16">
        <v>1672</v>
      </c>
      <c r="O323" s="16">
        <f t="shared" si="339"/>
        <v>3899.5</v>
      </c>
      <c r="P323" s="16">
        <f t="shared" si="334"/>
        <v>11687.5</v>
      </c>
      <c r="Q323" s="16">
        <f t="shared" si="335"/>
        <v>0</v>
      </c>
      <c r="R323" s="16">
        <f t="shared" si="336"/>
        <v>5810.18</v>
      </c>
      <c r="S323" s="16">
        <f t="shared" si="337"/>
        <v>8437</v>
      </c>
      <c r="T323" s="16">
        <f t="shared" si="338"/>
        <v>49189.82</v>
      </c>
    </row>
    <row r="324" spans="1:20" s="18" customFormat="1" ht="24.95" customHeight="1" x14ac:dyDescent="0.25">
      <c r="A324" s="11">
        <v>262</v>
      </c>
      <c r="B324" s="14" t="s">
        <v>174</v>
      </c>
      <c r="C324" s="10" t="s">
        <v>72</v>
      </c>
      <c r="D324" s="11" t="s">
        <v>22</v>
      </c>
      <c r="E324" s="20" t="s">
        <v>167</v>
      </c>
      <c r="F324" s="15">
        <v>44501</v>
      </c>
      <c r="G324" s="15">
        <v>44866</v>
      </c>
      <c r="H324" s="16">
        <v>55000</v>
      </c>
      <c r="I324" s="16">
        <v>2559.6799999999998</v>
      </c>
      <c r="J324" s="16">
        <v>0</v>
      </c>
      <c r="K324" s="16">
        <v>1578.5</v>
      </c>
      <c r="L324" s="16">
        <v>3905</v>
      </c>
      <c r="M324" s="52">
        <f t="shared" si="340"/>
        <v>632.5</v>
      </c>
      <c r="N324" s="16">
        <v>1672</v>
      </c>
      <c r="O324" s="16">
        <f t="shared" si="339"/>
        <v>3899.5</v>
      </c>
      <c r="P324" s="16">
        <f t="shared" si="334"/>
        <v>11687.5</v>
      </c>
      <c r="Q324" s="16">
        <f t="shared" si="335"/>
        <v>0</v>
      </c>
      <c r="R324" s="16">
        <f t="shared" si="336"/>
        <v>5810.18</v>
      </c>
      <c r="S324" s="16">
        <f t="shared" si="337"/>
        <v>8437</v>
      </c>
      <c r="T324" s="16">
        <f t="shared" si="338"/>
        <v>49189.82</v>
      </c>
    </row>
    <row r="325" spans="1:20" s="18" customFormat="1" ht="24.95" customHeight="1" x14ac:dyDescent="0.25">
      <c r="A325" s="11">
        <v>263</v>
      </c>
      <c r="B325" s="14" t="s">
        <v>173</v>
      </c>
      <c r="C325" s="10" t="s">
        <v>72</v>
      </c>
      <c r="D325" s="11" t="s">
        <v>22</v>
      </c>
      <c r="E325" s="20" t="s">
        <v>167</v>
      </c>
      <c r="F325" s="15">
        <v>44501</v>
      </c>
      <c r="G325" s="15">
        <v>44866</v>
      </c>
      <c r="H325" s="16">
        <v>55000</v>
      </c>
      <c r="I325" s="16">
        <v>2559.6799999999998</v>
      </c>
      <c r="J325" s="16">
        <v>0</v>
      </c>
      <c r="K325" s="16">
        <v>1578.5</v>
      </c>
      <c r="L325" s="16">
        <v>3905</v>
      </c>
      <c r="M325" s="52">
        <f t="shared" si="340"/>
        <v>632.5</v>
      </c>
      <c r="N325" s="16">
        <v>1672</v>
      </c>
      <c r="O325" s="16">
        <f t="shared" si="339"/>
        <v>3899.5</v>
      </c>
      <c r="P325" s="16">
        <f t="shared" si="334"/>
        <v>11687.5</v>
      </c>
      <c r="Q325" s="16">
        <f t="shared" si="335"/>
        <v>0</v>
      </c>
      <c r="R325" s="16">
        <f t="shared" si="336"/>
        <v>5810.18</v>
      </c>
      <c r="S325" s="16">
        <f t="shared" si="337"/>
        <v>8437</v>
      </c>
      <c r="T325" s="16">
        <f t="shared" si="338"/>
        <v>49189.82</v>
      </c>
    </row>
    <row r="326" spans="1:20" s="18" customFormat="1" ht="24.95" customHeight="1" x14ac:dyDescent="0.25">
      <c r="A326" s="11">
        <v>264</v>
      </c>
      <c r="B326" s="14" t="s">
        <v>146</v>
      </c>
      <c r="C326" s="10" t="s">
        <v>87</v>
      </c>
      <c r="D326" s="11" t="s">
        <v>22</v>
      </c>
      <c r="E326" s="11" t="s">
        <v>166</v>
      </c>
      <c r="F326" s="15">
        <v>44805</v>
      </c>
      <c r="G326" s="15">
        <v>44986</v>
      </c>
      <c r="H326" s="16">
        <v>48000</v>
      </c>
      <c r="I326" s="16">
        <v>1571.73</v>
      </c>
      <c r="J326" s="16">
        <v>0</v>
      </c>
      <c r="K326" s="16">
        <v>1377.6</v>
      </c>
      <c r="L326" s="16">
        <v>3408</v>
      </c>
      <c r="M326" s="52">
        <f t="shared" si="340"/>
        <v>552</v>
      </c>
      <c r="N326" s="16">
        <v>1459.2</v>
      </c>
      <c r="O326" s="16">
        <f t="shared" si="339"/>
        <v>3403.2</v>
      </c>
      <c r="P326" s="16">
        <f t="shared" si="334"/>
        <v>10200</v>
      </c>
      <c r="Q326" s="16">
        <f t="shared" si="335"/>
        <v>0</v>
      </c>
      <c r="R326" s="16">
        <f t="shared" si="336"/>
        <v>4408.53</v>
      </c>
      <c r="S326" s="16">
        <f t="shared" si="337"/>
        <v>7363.2</v>
      </c>
      <c r="T326" s="16">
        <f t="shared" si="338"/>
        <v>43591.47</v>
      </c>
    </row>
    <row r="327" spans="1:20" s="36" customFormat="1" ht="24.95" customHeight="1" x14ac:dyDescent="0.25">
      <c r="A327" s="11">
        <v>265</v>
      </c>
      <c r="B327" s="31" t="s">
        <v>235</v>
      </c>
      <c r="C327" s="37" t="s">
        <v>87</v>
      </c>
      <c r="D327" s="38" t="s">
        <v>22</v>
      </c>
      <c r="E327" s="38" t="s">
        <v>167</v>
      </c>
      <c r="F327" s="15">
        <v>44562</v>
      </c>
      <c r="G327" s="15">
        <v>44927</v>
      </c>
      <c r="H327" s="35">
        <v>35000</v>
      </c>
      <c r="I327" s="35">
        <v>0</v>
      </c>
      <c r="J327" s="35">
        <v>0</v>
      </c>
      <c r="K327" s="35">
        <f>H327*2.87%</f>
        <v>1004.5</v>
      </c>
      <c r="L327" s="35">
        <f>H327*7.1%</f>
        <v>2485</v>
      </c>
      <c r="M327" s="52">
        <f t="shared" si="340"/>
        <v>402.5</v>
      </c>
      <c r="N327" s="35">
        <f>H327*3.04%</f>
        <v>1064</v>
      </c>
      <c r="O327" s="16">
        <f t="shared" si="339"/>
        <v>2481.5</v>
      </c>
      <c r="P327" s="35">
        <f t="shared" si="334"/>
        <v>7437.5</v>
      </c>
      <c r="Q327" s="35">
        <f t="shared" si="335"/>
        <v>0</v>
      </c>
      <c r="R327" s="35">
        <f t="shared" si="336"/>
        <v>2068.5</v>
      </c>
      <c r="S327" s="35">
        <f t="shared" si="337"/>
        <v>5369</v>
      </c>
      <c r="T327" s="35">
        <f t="shared" si="338"/>
        <v>32931.5</v>
      </c>
    </row>
    <row r="328" spans="1:20" s="18" customFormat="1" ht="24.95" customHeight="1" x14ac:dyDescent="0.25">
      <c r="A328" s="11">
        <v>266</v>
      </c>
      <c r="B328" s="14" t="s">
        <v>217</v>
      </c>
      <c r="C328" s="10" t="s">
        <v>183</v>
      </c>
      <c r="D328" s="11" t="s">
        <v>22</v>
      </c>
      <c r="E328" s="11" t="s">
        <v>167</v>
      </c>
      <c r="F328" s="15">
        <v>44470</v>
      </c>
      <c r="G328" s="15">
        <v>44835</v>
      </c>
      <c r="H328" s="16">
        <v>45500</v>
      </c>
      <c r="I328" s="16">
        <v>1218.8900000000001</v>
      </c>
      <c r="J328" s="16">
        <v>0</v>
      </c>
      <c r="K328" s="16">
        <v>1305.8499999999999</v>
      </c>
      <c r="L328" s="16">
        <v>3230.5</v>
      </c>
      <c r="M328" s="52">
        <f t="shared" si="340"/>
        <v>523.25</v>
      </c>
      <c r="N328" s="16">
        <v>1383.2</v>
      </c>
      <c r="O328" s="16">
        <f t="shared" si="339"/>
        <v>3225.95</v>
      </c>
      <c r="P328" s="16">
        <f t="shared" si="334"/>
        <v>9668.75</v>
      </c>
      <c r="Q328" s="16">
        <f t="shared" si="335"/>
        <v>0</v>
      </c>
      <c r="R328" s="16">
        <f t="shared" si="336"/>
        <v>3907.94</v>
      </c>
      <c r="S328" s="16">
        <f t="shared" si="337"/>
        <v>6979.7</v>
      </c>
      <c r="T328" s="16">
        <f t="shared" si="338"/>
        <v>41592.06</v>
      </c>
    </row>
    <row r="329" spans="1:20" s="13" customFormat="1" ht="24.95" customHeight="1" x14ac:dyDescent="0.3">
      <c r="A329" s="26" t="s">
        <v>127</v>
      </c>
      <c r="B329" s="12"/>
      <c r="C329" s="12"/>
      <c r="D329" s="12"/>
      <c r="E329" s="12"/>
      <c r="F329" s="25"/>
      <c r="G329" s="25"/>
      <c r="H329" s="12"/>
      <c r="I329" s="12"/>
      <c r="J329" s="12"/>
      <c r="K329" s="12"/>
      <c r="L329" s="12"/>
      <c r="M329" s="47"/>
      <c r="N329" s="12"/>
      <c r="O329" s="12"/>
      <c r="P329" s="12"/>
      <c r="Q329" s="12"/>
      <c r="R329" s="12"/>
      <c r="S329" s="12"/>
      <c r="T329" s="12"/>
    </row>
    <row r="330" spans="1:20" s="18" customFormat="1" ht="24.95" customHeight="1" x14ac:dyDescent="0.25">
      <c r="A330" s="11">
        <v>267</v>
      </c>
      <c r="B330" s="14" t="s">
        <v>90</v>
      </c>
      <c r="C330" s="10" t="s">
        <v>28</v>
      </c>
      <c r="D330" s="11" t="s">
        <v>22</v>
      </c>
      <c r="E330" s="20" t="s">
        <v>166</v>
      </c>
      <c r="F330" s="15">
        <v>44826</v>
      </c>
      <c r="G330" s="15">
        <v>45007</v>
      </c>
      <c r="H330" s="16">
        <v>131000</v>
      </c>
      <c r="I330" s="16">
        <v>19397.34</v>
      </c>
      <c r="J330" s="16">
        <v>0</v>
      </c>
      <c r="K330" s="16">
        <v>3759.7</v>
      </c>
      <c r="L330" s="16">
        <v>9301</v>
      </c>
      <c r="M330" s="17">
        <v>748.08</v>
      </c>
      <c r="N330" s="16">
        <v>3982.4</v>
      </c>
      <c r="O330" s="16">
        <v>9287.9</v>
      </c>
      <c r="P330" s="16">
        <f>K330+L330+M330+N330+O330</f>
        <v>27079.08</v>
      </c>
      <c r="Q330" s="16">
        <v>50546</v>
      </c>
      <c r="R330" s="16">
        <f>I330+K330+N330+Q330</f>
        <v>77685.440000000002</v>
      </c>
      <c r="S330" s="16">
        <f>L330+M330+O330</f>
        <v>19336.98</v>
      </c>
      <c r="T330" s="16">
        <f>H330-R330</f>
        <v>53314.559999999998</v>
      </c>
    </row>
    <row r="331" spans="1:20" s="18" customFormat="1" ht="24.95" customHeight="1" x14ac:dyDescent="0.25">
      <c r="A331" s="11">
        <v>268</v>
      </c>
      <c r="B331" s="14" t="s">
        <v>101</v>
      </c>
      <c r="C331" s="10" t="s">
        <v>112</v>
      </c>
      <c r="D331" s="11" t="s">
        <v>22</v>
      </c>
      <c r="E331" s="20" t="s">
        <v>167</v>
      </c>
      <c r="F331" s="15">
        <v>44516</v>
      </c>
      <c r="G331" s="15">
        <v>44881</v>
      </c>
      <c r="H331" s="16">
        <v>75000</v>
      </c>
      <c r="I331" s="16">
        <v>6309.38</v>
      </c>
      <c r="J331" s="16">
        <v>0</v>
      </c>
      <c r="K331" s="16">
        <v>2152.5</v>
      </c>
      <c r="L331" s="16">
        <v>5325</v>
      </c>
      <c r="M331" s="17">
        <v>748.08</v>
      </c>
      <c r="N331" s="16">
        <v>2280</v>
      </c>
      <c r="O331" s="16">
        <v>5317.5</v>
      </c>
      <c r="P331" s="16">
        <f>K331+L331+M331+N331+O331</f>
        <v>15823.08</v>
      </c>
      <c r="Q331" s="16">
        <v>4296</v>
      </c>
      <c r="R331" s="16">
        <f>I331+K331+N331+Q331</f>
        <v>15037.88</v>
      </c>
      <c r="S331" s="16">
        <f>L331+M331+O331</f>
        <v>11390.58</v>
      </c>
      <c r="T331" s="16">
        <f>H331-R331</f>
        <v>59962.12</v>
      </c>
    </row>
    <row r="332" spans="1:20" s="18" customFormat="1" ht="24.95" customHeight="1" x14ac:dyDescent="0.25">
      <c r="A332" s="11">
        <v>269</v>
      </c>
      <c r="B332" s="14" t="s">
        <v>97</v>
      </c>
      <c r="C332" s="10" t="s">
        <v>111</v>
      </c>
      <c r="D332" s="11" t="s">
        <v>22</v>
      </c>
      <c r="E332" s="20" t="s">
        <v>167</v>
      </c>
      <c r="F332" s="15">
        <v>44516</v>
      </c>
      <c r="G332" s="15">
        <v>44881</v>
      </c>
      <c r="H332" s="16">
        <v>75000</v>
      </c>
      <c r="I332" s="16">
        <v>6309.38</v>
      </c>
      <c r="J332" s="16">
        <v>0</v>
      </c>
      <c r="K332" s="16">
        <v>2152.5</v>
      </c>
      <c r="L332" s="16">
        <v>5325</v>
      </c>
      <c r="M332" s="17">
        <v>748.08</v>
      </c>
      <c r="N332" s="16">
        <v>2280</v>
      </c>
      <c r="O332" s="16">
        <v>5317.5</v>
      </c>
      <c r="P332" s="16">
        <f>K332+L332+M332+N332+O332</f>
        <v>15823.08</v>
      </c>
      <c r="Q332" s="16">
        <f t="shared" si="335"/>
        <v>0</v>
      </c>
      <c r="R332" s="16">
        <f>I332+K332+N332+Q332</f>
        <v>10741.88</v>
      </c>
      <c r="S332" s="16">
        <f>L332+M332+O332</f>
        <v>11390.58</v>
      </c>
      <c r="T332" s="16">
        <f>H332-R332</f>
        <v>64258.12</v>
      </c>
    </row>
    <row r="333" spans="1:20" s="18" customFormat="1" ht="24.95" customHeight="1" x14ac:dyDescent="0.25">
      <c r="A333" s="11">
        <v>270</v>
      </c>
      <c r="B333" s="14" t="s">
        <v>189</v>
      </c>
      <c r="C333" s="10" t="s">
        <v>77</v>
      </c>
      <c r="D333" s="11" t="s">
        <v>22</v>
      </c>
      <c r="E333" s="11" t="s">
        <v>166</v>
      </c>
      <c r="F333" s="15">
        <v>44562</v>
      </c>
      <c r="G333" s="15">
        <v>44927</v>
      </c>
      <c r="H333" s="16">
        <v>60000</v>
      </c>
      <c r="I333" s="16">
        <v>3486.68</v>
      </c>
      <c r="J333" s="16">
        <v>0</v>
      </c>
      <c r="K333" s="16">
        <v>1722</v>
      </c>
      <c r="L333" s="16">
        <v>4260</v>
      </c>
      <c r="M333" s="52">
        <f t="shared" ref="M333:M334" si="341">H333*1.15%</f>
        <v>690</v>
      </c>
      <c r="N333" s="16">
        <v>1824</v>
      </c>
      <c r="O333" s="16">
        <f t="shared" ref="O333:O334" si="342">H333*7.09%</f>
        <v>4254</v>
      </c>
      <c r="P333" s="16">
        <f>K333+L333+M333+N333+O333</f>
        <v>12750</v>
      </c>
      <c r="Q333" s="16">
        <v>5646</v>
      </c>
      <c r="R333" s="16">
        <f>I333+K333+N333+Q333</f>
        <v>12678.68</v>
      </c>
      <c r="S333" s="16">
        <f>L333+M333+O333</f>
        <v>9204</v>
      </c>
      <c r="T333" s="16">
        <f>H333-R333</f>
        <v>47321.32</v>
      </c>
    </row>
    <row r="334" spans="1:20" s="18" customFormat="1" ht="24.95" customHeight="1" x14ac:dyDescent="0.25">
      <c r="A334" s="11">
        <v>271</v>
      </c>
      <c r="B334" s="14" t="s">
        <v>156</v>
      </c>
      <c r="C334" s="10" t="s">
        <v>165</v>
      </c>
      <c r="D334" s="11" t="s">
        <v>22</v>
      </c>
      <c r="E334" s="11" t="s">
        <v>166</v>
      </c>
      <c r="F334" s="15">
        <v>44470</v>
      </c>
      <c r="G334" s="34">
        <v>44835</v>
      </c>
      <c r="H334" s="16">
        <v>55000</v>
      </c>
      <c r="I334" s="16">
        <v>2559.6799999999998</v>
      </c>
      <c r="J334" s="16">
        <v>0</v>
      </c>
      <c r="K334" s="16">
        <v>1578.5</v>
      </c>
      <c r="L334" s="16">
        <v>3905</v>
      </c>
      <c r="M334" s="52">
        <f t="shared" si="341"/>
        <v>632.5</v>
      </c>
      <c r="N334" s="16">
        <v>1672</v>
      </c>
      <c r="O334" s="16">
        <f t="shared" si="342"/>
        <v>3899.5</v>
      </c>
      <c r="P334" s="16">
        <f>K334+L334+M334+N334+O334</f>
        <v>11687.5</v>
      </c>
      <c r="Q334" s="16">
        <f t="shared" si="335"/>
        <v>0</v>
      </c>
      <c r="R334" s="16">
        <f>I334+K334+N334+Q334</f>
        <v>5810.18</v>
      </c>
      <c r="S334" s="16">
        <f>L334+M334+O334</f>
        <v>8437</v>
      </c>
      <c r="T334" s="16">
        <f>H334-R334</f>
        <v>49189.82</v>
      </c>
    </row>
    <row r="335" spans="1:20" s="13" customFormat="1" ht="24.95" customHeight="1" x14ac:dyDescent="0.3">
      <c r="A335" s="26" t="s">
        <v>126</v>
      </c>
      <c r="B335" s="12"/>
      <c r="C335" s="12"/>
      <c r="D335" s="12"/>
      <c r="E335" s="12"/>
      <c r="F335" s="25"/>
      <c r="G335" s="25"/>
      <c r="H335" s="12"/>
      <c r="I335" s="12"/>
      <c r="J335" s="12"/>
      <c r="K335" s="12"/>
      <c r="L335" s="12"/>
      <c r="M335" s="47"/>
      <c r="N335" s="12"/>
      <c r="O335" s="12"/>
      <c r="P335" s="12"/>
      <c r="Q335" s="12"/>
      <c r="R335" s="12"/>
      <c r="S335" s="12"/>
      <c r="T335" s="12"/>
    </row>
    <row r="336" spans="1:20" s="18" customFormat="1" ht="24.95" customHeight="1" x14ac:dyDescent="0.25">
      <c r="A336" s="11">
        <v>272</v>
      </c>
      <c r="B336" s="14" t="s">
        <v>89</v>
      </c>
      <c r="C336" s="10" t="s">
        <v>28</v>
      </c>
      <c r="D336" s="11" t="s">
        <v>22</v>
      </c>
      <c r="E336" s="20" t="s">
        <v>166</v>
      </c>
      <c r="F336" s="15">
        <v>44470</v>
      </c>
      <c r="G336" s="34">
        <v>44835</v>
      </c>
      <c r="H336" s="16">
        <v>131000</v>
      </c>
      <c r="I336" s="16">
        <v>19397.34</v>
      </c>
      <c r="J336" s="16">
        <v>0</v>
      </c>
      <c r="K336" s="16">
        <v>3759.7</v>
      </c>
      <c r="L336" s="16">
        <v>9301</v>
      </c>
      <c r="M336" s="17">
        <v>748.08</v>
      </c>
      <c r="N336" s="16">
        <v>3982.4</v>
      </c>
      <c r="O336" s="16">
        <v>9287.9</v>
      </c>
      <c r="P336" s="16">
        <f>K336+L336+M336+N336+O336</f>
        <v>27079.08</v>
      </c>
      <c r="Q336" s="16">
        <f t="shared" si="335"/>
        <v>0</v>
      </c>
      <c r="R336" s="16">
        <f>I336+K336+N336+Q336</f>
        <v>27139.439999999999</v>
      </c>
      <c r="S336" s="16">
        <f>L336+M336+O336</f>
        <v>19336.98</v>
      </c>
      <c r="T336" s="16">
        <f>H336-R336</f>
        <v>103860.56</v>
      </c>
    </row>
    <row r="337" spans="1:20" s="18" customFormat="1" ht="24.95" customHeight="1" x14ac:dyDescent="0.25">
      <c r="A337" s="11">
        <v>273</v>
      </c>
      <c r="B337" s="14" t="s">
        <v>184</v>
      </c>
      <c r="C337" s="10" t="s">
        <v>111</v>
      </c>
      <c r="D337" s="11" t="s">
        <v>22</v>
      </c>
      <c r="E337" s="20" t="s">
        <v>166</v>
      </c>
      <c r="F337" s="15">
        <v>44562</v>
      </c>
      <c r="G337" s="15">
        <v>44927</v>
      </c>
      <c r="H337" s="16">
        <v>90000</v>
      </c>
      <c r="I337" s="16">
        <v>9753.1200000000008</v>
      </c>
      <c r="J337" s="16">
        <v>0</v>
      </c>
      <c r="K337" s="16">
        <v>2583</v>
      </c>
      <c r="L337" s="16">
        <v>6390</v>
      </c>
      <c r="M337" s="17">
        <v>748.08</v>
      </c>
      <c r="N337" s="16">
        <v>2736</v>
      </c>
      <c r="O337" s="16">
        <v>6381</v>
      </c>
      <c r="P337" s="16">
        <f>K337+L337+M337+N337+O337</f>
        <v>18838.080000000002</v>
      </c>
      <c r="Q337" s="16">
        <f t="shared" si="335"/>
        <v>0</v>
      </c>
      <c r="R337" s="16">
        <f>I337+K337+N337+Q337</f>
        <v>15072.12</v>
      </c>
      <c r="S337" s="16">
        <f>L337+M337+O337</f>
        <v>13519.08</v>
      </c>
      <c r="T337" s="16">
        <f>H337-R337</f>
        <v>74927.88</v>
      </c>
    </row>
    <row r="338" spans="1:20" s="13" customFormat="1" ht="24.95" customHeight="1" x14ac:dyDescent="0.3">
      <c r="A338" s="26" t="s">
        <v>129</v>
      </c>
      <c r="B338" s="12"/>
      <c r="C338" s="12"/>
      <c r="D338" s="12"/>
      <c r="E338" s="12"/>
      <c r="F338" s="25"/>
      <c r="G338" s="25"/>
      <c r="H338" s="12"/>
      <c r="I338" s="12"/>
      <c r="J338" s="12"/>
      <c r="K338" s="12"/>
      <c r="L338" s="12"/>
      <c r="M338" s="47"/>
      <c r="N338" s="12"/>
      <c r="O338" s="12"/>
      <c r="P338" s="12"/>
      <c r="Q338" s="12"/>
      <c r="R338" s="12"/>
      <c r="S338" s="12"/>
      <c r="T338" s="12"/>
    </row>
    <row r="339" spans="1:20" s="36" customFormat="1" ht="24.95" customHeight="1" x14ac:dyDescent="0.25">
      <c r="A339" s="32">
        <v>274</v>
      </c>
      <c r="B339" s="31" t="s">
        <v>124</v>
      </c>
      <c r="C339" s="39" t="s">
        <v>125</v>
      </c>
      <c r="D339" s="32" t="s">
        <v>22</v>
      </c>
      <c r="E339" s="33" t="s">
        <v>166</v>
      </c>
      <c r="F339" s="34">
        <v>44774</v>
      </c>
      <c r="G339" s="34">
        <v>44958</v>
      </c>
      <c r="H339" s="35">
        <v>131000</v>
      </c>
      <c r="I339" s="35">
        <v>19397.34</v>
      </c>
      <c r="J339" s="35">
        <v>0</v>
      </c>
      <c r="K339" s="35">
        <v>3759.7</v>
      </c>
      <c r="L339" s="35">
        <v>9301</v>
      </c>
      <c r="M339" s="17">
        <v>748.08</v>
      </c>
      <c r="N339" s="35">
        <v>3982.4</v>
      </c>
      <c r="O339" s="35">
        <v>9287.9</v>
      </c>
      <c r="P339" s="35">
        <f>K339+L339+M339+N339+O339</f>
        <v>27079.08</v>
      </c>
      <c r="Q339" s="35">
        <v>4046</v>
      </c>
      <c r="R339" s="35">
        <f>I339+K339+N339+Q339</f>
        <v>31185.439999999999</v>
      </c>
      <c r="S339" s="35">
        <f>L339+M339+O339</f>
        <v>19336.98</v>
      </c>
      <c r="T339" s="35">
        <f>H339-R339</f>
        <v>99814.56</v>
      </c>
    </row>
    <row r="340" spans="1:20" s="13" customFormat="1" ht="24.95" customHeight="1" x14ac:dyDescent="0.3">
      <c r="A340" s="26" t="s">
        <v>130</v>
      </c>
      <c r="B340" s="12"/>
      <c r="C340" s="12"/>
      <c r="D340" s="12"/>
      <c r="E340" s="12"/>
      <c r="F340" s="25"/>
      <c r="G340" s="25"/>
      <c r="H340" s="12"/>
      <c r="I340" s="12"/>
      <c r="J340" s="12"/>
      <c r="K340" s="12"/>
      <c r="L340" s="12"/>
      <c r="M340" s="47"/>
      <c r="N340" s="12"/>
      <c r="O340" s="12"/>
      <c r="P340" s="12"/>
      <c r="Q340" s="12"/>
      <c r="R340" s="12"/>
      <c r="S340" s="12"/>
      <c r="T340" s="12"/>
    </row>
    <row r="341" spans="1:20" s="18" customFormat="1" ht="24.95" customHeight="1" x14ac:dyDescent="0.25">
      <c r="A341" s="11">
        <v>275</v>
      </c>
      <c r="B341" s="14" t="s">
        <v>100</v>
      </c>
      <c r="C341" s="10" t="s">
        <v>112</v>
      </c>
      <c r="D341" s="11" t="s">
        <v>22</v>
      </c>
      <c r="E341" s="20" t="s">
        <v>166</v>
      </c>
      <c r="F341" s="15">
        <v>44501</v>
      </c>
      <c r="G341" s="15">
        <v>44866</v>
      </c>
      <c r="H341" s="16">
        <v>60000</v>
      </c>
      <c r="I341" s="16">
        <v>3486.68</v>
      </c>
      <c r="J341" s="16">
        <v>0</v>
      </c>
      <c r="K341" s="16">
        <v>1722</v>
      </c>
      <c r="L341" s="16">
        <v>4260</v>
      </c>
      <c r="M341" s="52">
        <f>H341*1.15%</f>
        <v>690</v>
      </c>
      <c r="N341" s="16">
        <v>1824</v>
      </c>
      <c r="O341" s="16">
        <f>H341*7.09%</f>
        <v>4254</v>
      </c>
      <c r="P341" s="16">
        <f>K341+L341+M341+N341+O341</f>
        <v>12750</v>
      </c>
      <c r="Q341" s="16">
        <f t="shared" si="335"/>
        <v>0</v>
      </c>
      <c r="R341" s="16">
        <f>I341+K341+N341+Q341</f>
        <v>7032.68</v>
      </c>
      <c r="S341" s="16">
        <f>L341+M341+O341</f>
        <v>9204</v>
      </c>
      <c r="T341" s="16">
        <f>H341-R341</f>
        <v>52967.32</v>
      </c>
    </row>
    <row r="342" spans="1:20" s="18" customFormat="1" ht="24.95" customHeight="1" x14ac:dyDescent="0.3">
      <c r="A342" s="26" t="s">
        <v>290</v>
      </c>
      <c r="B342" s="12"/>
      <c r="C342" s="12"/>
      <c r="D342" s="12"/>
      <c r="E342" s="12"/>
      <c r="F342" s="25"/>
      <c r="G342" s="25"/>
      <c r="H342" s="12"/>
      <c r="I342" s="12"/>
      <c r="J342" s="12"/>
      <c r="K342" s="12"/>
      <c r="L342" s="12"/>
      <c r="M342" s="47"/>
      <c r="N342" s="12"/>
      <c r="O342" s="12"/>
      <c r="P342" s="12"/>
      <c r="Q342" s="12"/>
      <c r="R342" s="12"/>
      <c r="S342" s="12"/>
      <c r="T342" s="12"/>
    </row>
    <row r="343" spans="1:20" s="18" customFormat="1" ht="24.95" customHeight="1" x14ac:dyDescent="0.25">
      <c r="A343" s="11">
        <v>276</v>
      </c>
      <c r="B343" s="31" t="s">
        <v>67</v>
      </c>
      <c r="C343" s="39" t="s">
        <v>28</v>
      </c>
      <c r="D343" s="32" t="s">
        <v>22</v>
      </c>
      <c r="E343" s="33" t="s">
        <v>166</v>
      </c>
      <c r="F343" s="34">
        <v>44811</v>
      </c>
      <c r="G343" s="34">
        <v>44992</v>
      </c>
      <c r="H343" s="35">
        <v>131000</v>
      </c>
      <c r="I343" s="35">
        <v>19397.34</v>
      </c>
      <c r="J343" s="35">
        <v>0</v>
      </c>
      <c r="K343" s="35">
        <v>3759.7</v>
      </c>
      <c r="L343" s="35">
        <v>9301</v>
      </c>
      <c r="M343" s="17">
        <v>748.08</v>
      </c>
      <c r="N343" s="35">
        <v>3982.4</v>
      </c>
      <c r="O343" s="35">
        <v>9287.9</v>
      </c>
      <c r="P343" s="35">
        <f>K343+L343+M343+N343+O343</f>
        <v>27079.08</v>
      </c>
      <c r="Q343" s="35">
        <v>0</v>
      </c>
      <c r="R343" s="35">
        <f>I343+K343+N343+Q343</f>
        <v>27139.439999999999</v>
      </c>
      <c r="S343" s="35">
        <f>L343+M343+O343</f>
        <v>19336.98</v>
      </c>
      <c r="T343" s="35">
        <f>H343-R343</f>
        <v>103860.56</v>
      </c>
    </row>
    <row r="344" spans="1:20" s="13" customFormat="1" ht="24.95" customHeight="1" x14ac:dyDescent="0.3">
      <c r="A344" s="26" t="s">
        <v>169</v>
      </c>
      <c r="B344" s="12"/>
      <c r="C344" s="12"/>
      <c r="D344" s="12"/>
      <c r="E344" s="12"/>
      <c r="F344" s="25"/>
      <c r="G344" s="25"/>
      <c r="H344" s="12"/>
      <c r="I344" s="12"/>
      <c r="J344" s="12"/>
      <c r="K344" s="12"/>
      <c r="L344" s="12"/>
      <c r="M344" s="47"/>
      <c r="N344" s="12"/>
      <c r="O344" s="12"/>
      <c r="P344" s="12"/>
      <c r="Q344" s="12"/>
      <c r="R344" s="12"/>
      <c r="S344" s="12"/>
      <c r="T344" s="12"/>
    </row>
    <row r="345" spans="1:20" s="18" customFormat="1" ht="24.95" customHeight="1" x14ac:dyDescent="0.25">
      <c r="A345" s="11">
        <v>277</v>
      </c>
      <c r="B345" s="14" t="s">
        <v>157</v>
      </c>
      <c r="C345" s="10" t="s">
        <v>165</v>
      </c>
      <c r="D345" s="11" t="s">
        <v>22</v>
      </c>
      <c r="E345" s="11" t="s">
        <v>166</v>
      </c>
      <c r="F345" s="15">
        <v>44470</v>
      </c>
      <c r="G345" s="34">
        <v>44835</v>
      </c>
      <c r="H345" s="16">
        <v>55000</v>
      </c>
      <c r="I345" s="16">
        <v>2559.6799999999998</v>
      </c>
      <c r="J345" s="16">
        <v>0</v>
      </c>
      <c r="K345" s="16">
        <v>1578.5</v>
      </c>
      <c r="L345" s="16">
        <v>3905</v>
      </c>
      <c r="M345" s="52">
        <f>H345*1.15%</f>
        <v>632.5</v>
      </c>
      <c r="N345" s="16">
        <v>1672</v>
      </c>
      <c r="O345" s="16">
        <f>H345*7.09%</f>
        <v>3899.5</v>
      </c>
      <c r="P345" s="16">
        <f>K345+L345+M345+N345+O345</f>
        <v>11687.5</v>
      </c>
      <c r="Q345" s="16">
        <f t="shared" si="335"/>
        <v>0</v>
      </c>
      <c r="R345" s="16">
        <f>I345+K345+N345+Q345</f>
        <v>5810.18</v>
      </c>
      <c r="S345" s="16">
        <f>L345+M345+O345</f>
        <v>8437</v>
      </c>
      <c r="T345" s="16">
        <f>H345-R345</f>
        <v>49189.82</v>
      </c>
    </row>
    <row r="346" spans="1:20" s="1" customFormat="1" ht="24.95" customHeight="1" x14ac:dyDescent="0.25">
      <c r="A346" s="73" t="s">
        <v>16</v>
      </c>
      <c r="B346" s="73"/>
      <c r="C346" s="73"/>
      <c r="D346" s="73"/>
      <c r="E346" s="73"/>
      <c r="F346" s="73"/>
      <c r="G346" s="74"/>
      <c r="H346" s="8">
        <f>SUM(H18:H345)</f>
        <v>18949500</v>
      </c>
      <c r="I346" s="8">
        <f>SUM(I17:I345)</f>
        <v>1542303.87</v>
      </c>
      <c r="J346" s="8">
        <v>0</v>
      </c>
      <c r="K346" s="8">
        <f t="shared" ref="K346:T346" si="343">SUM(K17:K345)</f>
        <v>543850.65</v>
      </c>
      <c r="L346" s="8">
        <f t="shared" si="343"/>
        <v>1345414.5</v>
      </c>
      <c r="M346" s="8">
        <f t="shared" si="343"/>
        <v>180037.01</v>
      </c>
      <c r="N346" s="8">
        <f t="shared" si="343"/>
        <v>574647.4</v>
      </c>
      <c r="O346" s="8">
        <f t="shared" si="343"/>
        <v>1340213.82</v>
      </c>
      <c r="P346" s="8">
        <f t="shared" si="343"/>
        <v>3984163.38</v>
      </c>
      <c r="Q346" s="8">
        <f t="shared" si="343"/>
        <v>592990.28</v>
      </c>
      <c r="R346" s="8">
        <f t="shared" si="343"/>
        <v>3253792.2</v>
      </c>
      <c r="S346" s="8">
        <f t="shared" si="343"/>
        <v>2865665.33</v>
      </c>
      <c r="T346" s="8">
        <f t="shared" si="343"/>
        <v>15695707.800000001</v>
      </c>
    </row>
    <row r="347" spans="1:20" ht="24.95" customHeight="1" x14ac:dyDescent="0.25">
      <c r="J347" s="7"/>
      <c r="M347" s="3"/>
    </row>
    <row r="348" spans="1:20" ht="24.95" customHeight="1" x14ac:dyDescent="0.25">
      <c r="J348" s="7"/>
      <c r="M348" s="3"/>
    </row>
    <row r="349" spans="1:20" ht="24.95" customHeight="1" x14ac:dyDescent="0.25">
      <c r="J349" s="7"/>
      <c r="M349" s="3"/>
    </row>
    <row r="350" spans="1:20" ht="24.95" customHeight="1" x14ac:dyDescent="0.25">
      <c r="J350" s="7"/>
      <c r="M350" s="3"/>
    </row>
    <row r="351" spans="1:20" ht="23.25" customHeight="1" x14ac:dyDescent="0.25">
      <c r="J351" s="7"/>
      <c r="M351" s="3"/>
    </row>
    <row r="352" spans="1:20" ht="24.95" customHeight="1" x14ac:dyDescent="0.25">
      <c r="J352" s="7"/>
      <c r="M352" s="3"/>
    </row>
    <row r="353" spans="10:15" ht="24.95" customHeight="1" x14ac:dyDescent="0.25">
      <c r="J353" s="7"/>
      <c r="M353" s="3"/>
    </row>
    <row r="354" spans="10:15" ht="24.95" customHeight="1" x14ac:dyDescent="0.25">
      <c r="J354" s="7"/>
      <c r="M354" s="3"/>
    </row>
    <row r="355" spans="10:15" ht="24.95" customHeight="1" x14ac:dyDescent="0.25">
      <c r="J355" s="7"/>
      <c r="M355" s="3"/>
    </row>
    <row r="356" spans="10:15" ht="24.95" customHeight="1" x14ac:dyDescent="0.25">
      <c r="J356" s="7"/>
      <c r="M356" s="3"/>
    </row>
    <row r="357" spans="10:15" ht="24.95" customHeight="1" x14ac:dyDescent="0.25">
      <c r="M357" s="3"/>
    </row>
    <row r="358" spans="10:15" ht="24.95" customHeight="1" x14ac:dyDescent="0.25">
      <c r="M358" s="29"/>
      <c r="O358" s="29"/>
    </row>
    <row r="359" spans="10:15" ht="24.95" customHeight="1" x14ac:dyDescent="0.25">
      <c r="M359" s="3"/>
    </row>
    <row r="360" spans="10:15" ht="24.95" customHeight="1" x14ac:dyDescent="0.25">
      <c r="M360" s="3"/>
    </row>
    <row r="361" spans="10:15" ht="24.95" customHeight="1" x14ac:dyDescent="0.25">
      <c r="M361" s="3"/>
    </row>
    <row r="362" spans="10:15" ht="24.95" customHeight="1" x14ac:dyDescent="0.25">
      <c r="M362" s="3"/>
    </row>
    <row r="363" spans="10:15" ht="24.95" customHeight="1" x14ac:dyDescent="0.25">
      <c r="M363" s="3"/>
    </row>
    <row r="364" spans="10:15" ht="24.95" customHeight="1" x14ac:dyDescent="0.25">
      <c r="M364" s="3"/>
    </row>
    <row r="365" spans="10:15" ht="24.95" customHeight="1" x14ac:dyDescent="0.25">
      <c r="M365" s="3"/>
    </row>
    <row r="366" spans="10:15" ht="24.95" customHeight="1" x14ac:dyDescent="0.25">
      <c r="M366" s="3"/>
    </row>
    <row r="367" spans="10:15" ht="24.95" customHeight="1" x14ac:dyDescent="0.25">
      <c r="M367" s="3"/>
    </row>
    <row r="368" spans="10:15" ht="24.95" customHeight="1" x14ac:dyDescent="0.25">
      <c r="M368" s="3"/>
    </row>
    <row r="369" spans="13:13" ht="24.95" customHeight="1" x14ac:dyDescent="0.25">
      <c r="M369" s="3"/>
    </row>
    <row r="370" spans="13:13" ht="24.95" customHeight="1" x14ac:dyDescent="0.25">
      <c r="M370" s="3"/>
    </row>
    <row r="371" spans="13:13" ht="24.95" customHeight="1" x14ac:dyDescent="0.25">
      <c r="M371" s="3"/>
    </row>
    <row r="372" spans="13:13" ht="24.95" customHeight="1" x14ac:dyDescent="0.25">
      <c r="M372" s="3"/>
    </row>
    <row r="373" spans="13:13" ht="24.95" customHeight="1" x14ac:dyDescent="0.25">
      <c r="M373" s="3"/>
    </row>
    <row r="374" spans="13:13" ht="24.95" customHeight="1" x14ac:dyDescent="0.25">
      <c r="M374" s="3"/>
    </row>
    <row r="375" spans="13:13" ht="24.95" customHeight="1" x14ac:dyDescent="0.25">
      <c r="M375" s="3"/>
    </row>
    <row r="376" spans="13:13" ht="24.95" customHeight="1" x14ac:dyDescent="0.25">
      <c r="M376" s="3"/>
    </row>
    <row r="377" spans="13:13" ht="24.95" customHeight="1" x14ac:dyDescent="0.25">
      <c r="M377" s="3"/>
    </row>
    <row r="378" spans="13:13" ht="24.95" customHeight="1" x14ac:dyDescent="0.25">
      <c r="M378" s="3"/>
    </row>
    <row r="379" spans="13:13" ht="24.95" customHeight="1" x14ac:dyDescent="0.25">
      <c r="M379" s="3"/>
    </row>
    <row r="380" spans="13:13" ht="24.95" customHeight="1" x14ac:dyDescent="0.25">
      <c r="M380" s="3"/>
    </row>
    <row r="381" spans="13:13" ht="24.95" customHeight="1" x14ac:dyDescent="0.25">
      <c r="M381" s="3"/>
    </row>
    <row r="382" spans="13:13" ht="24.95" customHeight="1" x14ac:dyDescent="0.25">
      <c r="M382" s="3"/>
    </row>
    <row r="383" spans="13:13" ht="24.95" customHeight="1" x14ac:dyDescent="0.25">
      <c r="M383" s="3"/>
    </row>
    <row r="384" spans="13:13" ht="24.95" customHeight="1" x14ac:dyDescent="0.25">
      <c r="M384" s="3"/>
    </row>
    <row r="385" spans="13:13" ht="24.95" customHeight="1" x14ac:dyDescent="0.25">
      <c r="M385" s="3"/>
    </row>
    <row r="386" spans="13:13" ht="24.95" customHeight="1" x14ac:dyDescent="0.25">
      <c r="M386" s="3"/>
    </row>
    <row r="387" spans="13:13" ht="24.95" customHeight="1" x14ac:dyDescent="0.25">
      <c r="M387" s="3"/>
    </row>
    <row r="388" spans="13:13" ht="24.95" customHeight="1" x14ac:dyDescent="0.25">
      <c r="M388" s="3"/>
    </row>
    <row r="389" spans="13:13" ht="24.95" customHeight="1" x14ac:dyDescent="0.25">
      <c r="M389" s="3"/>
    </row>
    <row r="390" spans="13:13" ht="24.95" customHeight="1" x14ac:dyDescent="0.25">
      <c r="M390" s="3"/>
    </row>
    <row r="391" spans="13:13" ht="24.95" customHeight="1" x14ac:dyDescent="0.25">
      <c r="M391" s="3"/>
    </row>
    <row r="392" spans="13:13" ht="24.95" customHeight="1" x14ac:dyDescent="0.25">
      <c r="M392" s="3"/>
    </row>
    <row r="393" spans="13:13" ht="24.95" customHeight="1" x14ac:dyDescent="0.25">
      <c r="M393" s="3"/>
    </row>
    <row r="394" spans="13:13" ht="24.95" customHeight="1" x14ac:dyDescent="0.25">
      <c r="M394" s="3"/>
    </row>
    <row r="395" spans="13:13" ht="24.95" customHeight="1" x14ac:dyDescent="0.25">
      <c r="M395" s="3"/>
    </row>
    <row r="396" spans="13:13" ht="24.95" customHeight="1" x14ac:dyDescent="0.25">
      <c r="M396" s="3"/>
    </row>
    <row r="397" spans="13:13" ht="24.95" customHeight="1" x14ac:dyDescent="0.25">
      <c r="M397" s="3"/>
    </row>
    <row r="398" spans="13:13" ht="24.95" customHeight="1" x14ac:dyDescent="0.25">
      <c r="M398" s="3"/>
    </row>
    <row r="399" spans="13:13" ht="24.95" customHeight="1" x14ac:dyDescent="0.25">
      <c r="M399" s="3"/>
    </row>
    <row r="400" spans="13:13" ht="24.95" customHeight="1" x14ac:dyDescent="0.25">
      <c r="M400" s="3"/>
    </row>
    <row r="401" spans="13:13" ht="24.95" customHeight="1" x14ac:dyDescent="0.25">
      <c r="M401" s="3"/>
    </row>
    <row r="402" spans="13:13" ht="24.95" customHeight="1" x14ac:dyDescent="0.25">
      <c r="M402" s="3"/>
    </row>
    <row r="403" spans="13:13" ht="24.95" customHeight="1" x14ac:dyDescent="0.25">
      <c r="M403" s="3"/>
    </row>
    <row r="404" spans="13:13" ht="24.95" customHeight="1" x14ac:dyDescent="0.25">
      <c r="M404" s="3"/>
    </row>
    <row r="405" spans="13:13" ht="24.95" customHeight="1" x14ac:dyDescent="0.25">
      <c r="M405" s="3"/>
    </row>
    <row r="406" spans="13:13" ht="24.95" customHeight="1" x14ac:dyDescent="0.25">
      <c r="M406" s="3"/>
    </row>
    <row r="407" spans="13:13" ht="24.95" customHeight="1" x14ac:dyDescent="0.25">
      <c r="M407" s="3"/>
    </row>
    <row r="408" spans="13:13" ht="24.95" customHeight="1" x14ac:dyDescent="0.25">
      <c r="M408" s="3"/>
    </row>
    <row r="409" spans="13:13" ht="24.95" customHeight="1" x14ac:dyDescent="0.25">
      <c r="M409" s="3"/>
    </row>
    <row r="410" spans="13:13" ht="24.95" customHeight="1" x14ac:dyDescent="0.25">
      <c r="M410" s="3"/>
    </row>
    <row r="411" spans="13:13" ht="24.95" customHeight="1" x14ac:dyDescent="0.25">
      <c r="M411" s="3"/>
    </row>
    <row r="412" spans="13:13" ht="24.95" customHeight="1" x14ac:dyDescent="0.25">
      <c r="M412" s="3"/>
    </row>
    <row r="413" spans="13:13" ht="24.95" customHeight="1" x14ac:dyDescent="0.25">
      <c r="M413" s="3"/>
    </row>
    <row r="414" spans="13:13" ht="24.95" customHeight="1" x14ac:dyDescent="0.25">
      <c r="M414" s="3"/>
    </row>
    <row r="415" spans="13:13" ht="24.95" customHeight="1" x14ac:dyDescent="0.25">
      <c r="M415" s="3"/>
    </row>
    <row r="416" spans="13:13" ht="24.95" customHeight="1" x14ac:dyDescent="0.25">
      <c r="M416" s="3"/>
    </row>
    <row r="417" spans="13:13" ht="24.95" customHeight="1" x14ac:dyDescent="0.25">
      <c r="M417" s="3"/>
    </row>
    <row r="418" spans="13:13" ht="24.95" customHeight="1" x14ac:dyDescent="0.25">
      <c r="M418" s="3"/>
    </row>
    <row r="419" spans="13:13" ht="24.95" customHeight="1" x14ac:dyDescent="0.25">
      <c r="M419" s="3"/>
    </row>
    <row r="420" spans="13:13" ht="24.95" customHeight="1" x14ac:dyDescent="0.25">
      <c r="M420" s="3"/>
    </row>
    <row r="421" spans="13:13" ht="24.95" customHeight="1" x14ac:dyDescent="0.25">
      <c r="M421" s="3"/>
    </row>
    <row r="422" spans="13:13" ht="24.95" customHeight="1" x14ac:dyDescent="0.25">
      <c r="M422" s="3"/>
    </row>
    <row r="423" spans="13:13" ht="24.95" customHeight="1" x14ac:dyDescent="0.25">
      <c r="M423" s="3"/>
    </row>
    <row r="424" spans="13:13" ht="24.95" customHeight="1" x14ac:dyDescent="0.25">
      <c r="M424" s="3"/>
    </row>
    <row r="425" spans="13:13" ht="24.95" customHeight="1" x14ac:dyDescent="0.25">
      <c r="M425" s="3"/>
    </row>
    <row r="426" spans="13:13" ht="24.95" customHeight="1" x14ac:dyDescent="0.25">
      <c r="M426" s="3"/>
    </row>
    <row r="427" spans="13:13" ht="24.95" customHeight="1" x14ac:dyDescent="0.25">
      <c r="M427" s="3"/>
    </row>
    <row r="428" spans="13:13" ht="24.95" customHeight="1" x14ac:dyDescent="0.25">
      <c r="M428" s="3"/>
    </row>
    <row r="429" spans="13:13" ht="24.95" customHeight="1" x14ac:dyDescent="0.25">
      <c r="M429" s="3"/>
    </row>
    <row r="430" spans="13:13" ht="30" customHeight="1" x14ac:dyDescent="0.25">
      <c r="M430" s="3"/>
    </row>
    <row r="431" spans="13:13" ht="30" customHeight="1" x14ac:dyDescent="0.25">
      <c r="M431" s="3"/>
    </row>
    <row r="432" spans="13:13" ht="30" customHeight="1" x14ac:dyDescent="0.25">
      <c r="M432" s="3"/>
    </row>
    <row r="433" spans="13:13" ht="30" customHeight="1" x14ac:dyDescent="0.25">
      <c r="M433" s="3"/>
    </row>
    <row r="434" spans="13:13" ht="30" customHeight="1" x14ac:dyDescent="0.25">
      <c r="M434" s="3"/>
    </row>
    <row r="435" spans="13:13" ht="30" customHeight="1" x14ac:dyDescent="0.25">
      <c r="M435" s="3"/>
    </row>
    <row r="436" spans="13:13" ht="30" customHeight="1" x14ac:dyDescent="0.25">
      <c r="M436" s="3"/>
    </row>
  </sheetData>
  <autoFilter ref="H1:H439"/>
  <mergeCells count="25">
    <mergeCell ref="A346:G346"/>
    <mergeCell ref="A6:T7"/>
    <mergeCell ref="A8:T8"/>
    <mergeCell ref="A9:T9"/>
    <mergeCell ref="R14:S14"/>
    <mergeCell ref="T14:T16"/>
    <mergeCell ref="K15:L15"/>
    <mergeCell ref="M15:M16"/>
    <mergeCell ref="N15:O15"/>
    <mergeCell ref="R15:R16"/>
    <mergeCell ref="H14:H16"/>
    <mergeCell ref="I14:I16"/>
    <mergeCell ref="A12:T12"/>
    <mergeCell ref="F14:G15"/>
    <mergeCell ref="A10:T10"/>
    <mergeCell ref="A13:T13"/>
    <mergeCell ref="S15:S16"/>
    <mergeCell ref="A14:A16"/>
    <mergeCell ref="B14:B16"/>
    <mergeCell ref="J14:J16"/>
    <mergeCell ref="C14:C16"/>
    <mergeCell ref="P15:P16"/>
    <mergeCell ref="K14:P14"/>
    <mergeCell ref="D14:D16"/>
    <mergeCell ref="E14:E16"/>
  </mergeCells>
  <printOptions horizontalCentered="1"/>
  <pageMargins left="0.19685039370078741" right="0.19685039370078741" top="0.27559055118110237" bottom="0.19685039370078741" header="0.27559055118110237" footer="0.11811023622047245"/>
  <pageSetup paperSize="5" scale="43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rowBreaks count="3" manualBreakCount="3">
    <brk id="274" max="19" man="1"/>
    <brk id="311" max="19" man="1"/>
    <brk id="348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2022-09-28T20:09:58Z</cp:lastPrinted>
  <dcterms:created xsi:type="dcterms:W3CDTF">2017-09-27T15:04:47Z</dcterms:created>
  <dcterms:modified xsi:type="dcterms:W3CDTF">2022-09-28T20:10:31Z</dcterms:modified>
</cp:coreProperties>
</file>