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Julio 2022\TRANSPARENCIA\"/>
    </mc:Choice>
  </mc:AlternateContent>
  <bookViews>
    <workbookView xWindow="0" yWindow="0" windowWidth="28800" windowHeight="11745"/>
  </bookViews>
  <sheets>
    <sheet name="Sheet1" sheetId="1" r:id="rId1"/>
  </sheets>
  <definedNames>
    <definedName name="_xlnm._FilterDatabase" localSheetId="0" hidden="1">Sheet1!$B$1:$B$411</definedName>
    <definedName name="DATOS">#REF!</definedName>
    <definedName name="DATOSS">#REF!</definedName>
    <definedName name="_xlnm.Print_Area" localSheetId="0">Sheet1!$A$1:$T$323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1" i="1" l="1"/>
  <c r="Q153" i="1"/>
  <c r="O153" i="1"/>
  <c r="N153" i="1"/>
  <c r="L153" i="1"/>
  <c r="S153" i="1" s="1"/>
  <c r="K153" i="1"/>
  <c r="R153" i="1" l="1"/>
  <c r="T153" i="1" s="1"/>
  <c r="P153" i="1"/>
  <c r="R20" i="1"/>
  <c r="T20" i="1" s="1"/>
  <c r="O20" i="1"/>
  <c r="M20" i="1"/>
  <c r="S20" i="1" l="1"/>
  <c r="P20" i="1"/>
  <c r="S47" i="1"/>
  <c r="Q47" i="1"/>
  <c r="R47" i="1" s="1"/>
  <c r="T47" i="1" s="1"/>
  <c r="P47" i="1"/>
  <c r="O150" i="1" l="1"/>
  <c r="N150" i="1"/>
  <c r="L150" i="1"/>
  <c r="K150" i="1"/>
  <c r="R150" i="1" l="1"/>
  <c r="T150" i="1" s="1"/>
  <c r="S150" i="1"/>
  <c r="P150" i="1"/>
  <c r="Q63" i="1"/>
  <c r="O63" i="1"/>
  <c r="N63" i="1"/>
  <c r="M63" i="1"/>
  <c r="L63" i="1"/>
  <c r="K63" i="1"/>
  <c r="Q19" i="1"/>
  <c r="R19" i="1" s="1"/>
  <c r="T19" i="1" s="1"/>
  <c r="O19" i="1"/>
  <c r="M19" i="1"/>
  <c r="P19" i="1" s="1"/>
  <c r="S234" i="1"/>
  <c r="Q234" i="1"/>
  <c r="R234" i="1" s="1"/>
  <c r="T234" i="1" s="1"/>
  <c r="P234" i="1"/>
  <c r="R63" i="1" l="1"/>
  <c r="T63" i="1" s="1"/>
  <c r="S63" i="1"/>
  <c r="P63" i="1"/>
  <c r="S19" i="1"/>
  <c r="Q44" i="1" l="1"/>
  <c r="O44" i="1"/>
  <c r="N44" i="1"/>
  <c r="M44" i="1"/>
  <c r="L44" i="1"/>
  <c r="K44" i="1"/>
  <c r="Q149" i="1"/>
  <c r="R149" i="1" s="1"/>
  <c r="T149" i="1" s="1"/>
  <c r="O149" i="1"/>
  <c r="M149" i="1"/>
  <c r="Q62" i="1"/>
  <c r="O62" i="1"/>
  <c r="N62" i="1"/>
  <c r="M62" i="1"/>
  <c r="L62" i="1"/>
  <c r="K62" i="1"/>
  <c r="S281" i="1"/>
  <c r="R281" i="1"/>
  <c r="T281" i="1" s="1"/>
  <c r="P281" i="1"/>
  <c r="Q280" i="1"/>
  <c r="R280" i="1" s="1"/>
  <c r="T280" i="1" s="1"/>
  <c r="O280" i="1"/>
  <c r="M280" i="1"/>
  <c r="Q148" i="1"/>
  <c r="R148" i="1" s="1"/>
  <c r="T148" i="1" s="1"/>
  <c r="O148" i="1"/>
  <c r="M148" i="1"/>
  <c r="S148" i="1" s="1"/>
  <c r="Q43" i="1"/>
  <c r="O43" i="1"/>
  <c r="N43" i="1"/>
  <c r="M43" i="1"/>
  <c r="L43" i="1"/>
  <c r="K43" i="1"/>
  <c r="Q21" i="1"/>
  <c r="O21" i="1"/>
  <c r="N21" i="1"/>
  <c r="M21" i="1"/>
  <c r="L21" i="1"/>
  <c r="K21" i="1"/>
  <c r="Q221" i="1"/>
  <c r="L221" i="1"/>
  <c r="S221" i="1" s="1"/>
  <c r="K221" i="1"/>
  <c r="S149" i="1" l="1"/>
  <c r="S280" i="1"/>
  <c r="S44" i="1"/>
  <c r="S62" i="1"/>
  <c r="R44" i="1"/>
  <c r="T44" i="1" s="1"/>
  <c r="P149" i="1"/>
  <c r="P43" i="1"/>
  <c r="P62" i="1"/>
  <c r="R221" i="1"/>
  <c r="T221" i="1" s="1"/>
  <c r="R62" i="1"/>
  <c r="T62" i="1" s="1"/>
  <c r="P44" i="1"/>
  <c r="P280" i="1"/>
  <c r="P148" i="1"/>
  <c r="S43" i="1"/>
  <c r="R43" i="1"/>
  <c r="T43" i="1" s="1"/>
  <c r="S21" i="1"/>
  <c r="R21" i="1"/>
  <c r="T21" i="1" s="1"/>
  <c r="P21" i="1"/>
  <c r="P221" i="1"/>
  <c r="Q147" i="1"/>
  <c r="O147" i="1"/>
  <c r="N147" i="1"/>
  <c r="L147" i="1"/>
  <c r="K147" i="1"/>
  <c r="Q30" i="1"/>
  <c r="O30" i="1"/>
  <c r="N30" i="1"/>
  <c r="M30" i="1"/>
  <c r="L30" i="1"/>
  <c r="K30" i="1"/>
  <c r="Q64" i="1"/>
  <c r="O64" i="1"/>
  <c r="N64" i="1"/>
  <c r="M64" i="1"/>
  <c r="L64" i="1"/>
  <c r="K64" i="1"/>
  <c r="Q146" i="1"/>
  <c r="O146" i="1"/>
  <c r="N146" i="1"/>
  <c r="M146" i="1"/>
  <c r="L146" i="1"/>
  <c r="K146" i="1"/>
  <c r="Q61" i="1"/>
  <c r="O61" i="1"/>
  <c r="N61" i="1"/>
  <c r="M61" i="1"/>
  <c r="L61" i="1"/>
  <c r="K61" i="1"/>
  <c r="Q251" i="1"/>
  <c r="R251" i="1" s="1"/>
  <c r="T251" i="1" s="1"/>
  <c r="O251" i="1"/>
  <c r="M251" i="1"/>
  <c r="Q250" i="1"/>
  <c r="O250" i="1"/>
  <c r="N250" i="1"/>
  <c r="M250" i="1"/>
  <c r="L250" i="1"/>
  <c r="K250" i="1"/>
  <c r="K248" i="1"/>
  <c r="L248" i="1"/>
  <c r="N248" i="1"/>
  <c r="O248" i="1"/>
  <c r="Q249" i="1"/>
  <c r="R249" i="1" s="1"/>
  <c r="T249" i="1" s="1"/>
  <c r="O249" i="1"/>
  <c r="M249" i="1"/>
  <c r="O60" i="1"/>
  <c r="N60" i="1"/>
  <c r="L60" i="1"/>
  <c r="K60" i="1"/>
  <c r="Q145" i="1"/>
  <c r="O145" i="1"/>
  <c r="N145" i="1"/>
  <c r="M145" i="1"/>
  <c r="L145" i="1"/>
  <c r="K145" i="1"/>
  <c r="Q143" i="1"/>
  <c r="O143" i="1"/>
  <c r="N143" i="1"/>
  <c r="M143" i="1"/>
  <c r="L143" i="1"/>
  <c r="K143" i="1"/>
  <c r="Q85" i="1"/>
  <c r="O85" i="1"/>
  <c r="N85" i="1"/>
  <c r="M85" i="1"/>
  <c r="L85" i="1"/>
  <c r="K85" i="1"/>
  <c r="Q248" i="1"/>
  <c r="Q144" i="1"/>
  <c r="O144" i="1"/>
  <c r="N144" i="1"/>
  <c r="M144" i="1"/>
  <c r="L144" i="1"/>
  <c r="K144" i="1"/>
  <c r="Q142" i="1"/>
  <c r="O142" i="1"/>
  <c r="N142" i="1"/>
  <c r="M142" i="1"/>
  <c r="L142" i="1"/>
  <c r="K142" i="1"/>
  <c r="R279" i="1"/>
  <c r="T279" i="1" s="1"/>
  <c r="O279" i="1"/>
  <c r="M279" i="1"/>
  <c r="Q59" i="1"/>
  <c r="O59" i="1"/>
  <c r="N59" i="1"/>
  <c r="M59" i="1"/>
  <c r="L59" i="1"/>
  <c r="K59" i="1"/>
  <c r="Q141" i="1"/>
  <c r="O141" i="1"/>
  <c r="N141" i="1"/>
  <c r="M141" i="1"/>
  <c r="L141" i="1"/>
  <c r="K141" i="1"/>
  <c r="Q58" i="1"/>
  <c r="O58" i="1"/>
  <c r="N58" i="1"/>
  <c r="M58" i="1"/>
  <c r="L58" i="1"/>
  <c r="K58" i="1"/>
  <c r="Q259" i="1"/>
  <c r="L259" i="1"/>
  <c r="S259" i="1" s="1"/>
  <c r="K259" i="1"/>
  <c r="Q260" i="1"/>
  <c r="O260" i="1"/>
  <c r="N260" i="1"/>
  <c r="M260" i="1"/>
  <c r="L260" i="1"/>
  <c r="K260" i="1"/>
  <c r="S147" i="1" l="1"/>
  <c r="R250" i="1"/>
  <c r="T250" i="1" s="1"/>
  <c r="S250" i="1"/>
  <c r="S85" i="1"/>
  <c r="P145" i="1"/>
  <c r="R143" i="1"/>
  <c r="T143" i="1" s="1"/>
  <c r="R260" i="1"/>
  <c r="T260" i="1" s="1"/>
  <c r="P279" i="1"/>
  <c r="R85" i="1"/>
  <c r="T85" i="1" s="1"/>
  <c r="S143" i="1"/>
  <c r="S249" i="1"/>
  <c r="R64" i="1"/>
  <c r="T64" i="1" s="1"/>
  <c r="R58" i="1"/>
  <c r="T58" i="1" s="1"/>
  <c r="R248" i="1"/>
  <c r="T248" i="1" s="1"/>
  <c r="P251" i="1"/>
  <c r="S64" i="1"/>
  <c r="P64" i="1"/>
  <c r="S146" i="1"/>
  <c r="R147" i="1"/>
  <c r="T147" i="1" s="1"/>
  <c r="R144" i="1"/>
  <c r="T144" i="1" s="1"/>
  <c r="R59" i="1"/>
  <c r="T59" i="1" s="1"/>
  <c r="S144" i="1"/>
  <c r="R259" i="1"/>
  <c r="T259" i="1" s="1"/>
  <c r="S59" i="1"/>
  <c r="R142" i="1"/>
  <c r="T142" i="1" s="1"/>
  <c r="R61" i="1"/>
  <c r="T61" i="1" s="1"/>
  <c r="P146" i="1"/>
  <c r="R141" i="1"/>
  <c r="T141" i="1" s="1"/>
  <c r="R60" i="1"/>
  <c r="T60" i="1" s="1"/>
  <c r="R146" i="1"/>
  <c r="T146" i="1" s="1"/>
  <c r="P248" i="1"/>
  <c r="S61" i="1"/>
  <c r="R30" i="1"/>
  <c r="T30" i="1" s="1"/>
  <c r="R145" i="1"/>
  <c r="T145" i="1" s="1"/>
  <c r="S260" i="1"/>
  <c r="S58" i="1"/>
  <c r="S145" i="1"/>
  <c r="P147" i="1"/>
  <c r="S30" i="1"/>
  <c r="P30" i="1"/>
  <c r="P61" i="1"/>
  <c r="S251" i="1"/>
  <c r="P250" i="1"/>
  <c r="S248" i="1"/>
  <c r="P249" i="1"/>
  <c r="P60" i="1"/>
  <c r="S60" i="1"/>
  <c r="P143" i="1"/>
  <c r="P85" i="1"/>
  <c r="P144" i="1"/>
  <c r="S142" i="1"/>
  <c r="P142" i="1"/>
  <c r="S279" i="1"/>
  <c r="P59" i="1"/>
  <c r="S141" i="1"/>
  <c r="P141" i="1"/>
  <c r="P58" i="1"/>
  <c r="P259" i="1"/>
  <c r="P260" i="1"/>
  <c r="M320" i="1" l="1"/>
  <c r="M316" i="1"/>
  <c r="M309" i="1"/>
  <c r="M308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0" i="1"/>
  <c r="M162" i="1"/>
  <c r="M282" i="1"/>
  <c r="M278" i="1"/>
  <c r="M277" i="1"/>
  <c r="M275" i="1"/>
  <c r="M274" i="1"/>
  <c r="M273" i="1"/>
  <c r="M268" i="1"/>
  <c r="M265" i="1"/>
  <c r="M264" i="1"/>
  <c r="M252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2" i="1"/>
  <c r="M231" i="1"/>
  <c r="M230" i="1"/>
  <c r="M229" i="1"/>
  <c r="M228" i="1"/>
  <c r="M227" i="1"/>
  <c r="M226" i="1"/>
  <c r="M225" i="1"/>
  <c r="M224" i="1"/>
  <c r="M222" i="1"/>
  <c r="M217" i="1"/>
  <c r="M216" i="1"/>
  <c r="M215" i="1"/>
  <c r="M211" i="1"/>
  <c r="M210" i="1"/>
  <c r="M209" i="1"/>
  <c r="M208" i="1"/>
  <c r="M207" i="1"/>
  <c r="M206" i="1"/>
  <c r="M205" i="1"/>
  <c r="M199" i="1"/>
  <c r="M196" i="1"/>
  <c r="M182" i="1"/>
  <c r="M179" i="1"/>
  <c r="M174" i="1"/>
  <c r="M171" i="1"/>
  <c r="M168" i="1"/>
  <c r="M160" i="1"/>
  <c r="M159" i="1"/>
  <c r="M151" i="1"/>
  <c r="M140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0" i="1"/>
  <c r="M119" i="1"/>
  <c r="M118" i="1"/>
  <c r="M117" i="1"/>
  <c r="M116" i="1"/>
  <c r="M115" i="1"/>
  <c r="M114" i="1"/>
  <c r="M113" i="1"/>
  <c r="M112" i="1"/>
  <c r="M111" i="1"/>
  <c r="M107" i="1"/>
  <c r="M104" i="1"/>
  <c r="M103" i="1"/>
  <c r="M102" i="1"/>
  <c r="M101" i="1"/>
  <c r="M92" i="1"/>
  <c r="M90" i="1"/>
  <c r="M88" i="1"/>
  <c r="M86" i="1"/>
  <c r="M72" i="1"/>
  <c r="M96" i="1"/>
  <c r="M71" i="1"/>
  <c r="M70" i="1"/>
  <c r="M81" i="1"/>
  <c r="M80" i="1"/>
  <c r="M69" i="1"/>
  <c r="M57" i="1"/>
  <c r="M79" i="1"/>
  <c r="M68" i="1"/>
  <c r="M78" i="1"/>
  <c r="M77" i="1"/>
  <c r="M76" i="1"/>
  <c r="M53" i="1"/>
  <c r="M52" i="1"/>
  <c r="M75" i="1"/>
  <c r="M67" i="1"/>
  <c r="M51" i="1"/>
  <c r="M74" i="1"/>
  <c r="M54" i="1"/>
  <c r="M42" i="1"/>
  <c r="M55" i="1"/>
  <c r="M40" i="1"/>
  <c r="M56" i="1"/>
  <c r="M39" i="1"/>
  <c r="M29" i="1"/>
  <c r="M27" i="1"/>
  <c r="M26" i="1"/>
  <c r="M25" i="1"/>
  <c r="M24" i="1"/>
  <c r="Q96" i="1"/>
  <c r="O96" i="1"/>
  <c r="N96" i="1"/>
  <c r="L96" i="1"/>
  <c r="K96" i="1"/>
  <c r="Q140" i="1"/>
  <c r="O140" i="1"/>
  <c r="N140" i="1"/>
  <c r="L140" i="1"/>
  <c r="K140" i="1"/>
  <c r="Q71" i="1"/>
  <c r="O71" i="1"/>
  <c r="N71" i="1"/>
  <c r="L71" i="1"/>
  <c r="K71" i="1"/>
  <c r="Q45" i="1"/>
  <c r="O45" i="1"/>
  <c r="N45" i="1"/>
  <c r="L45" i="1"/>
  <c r="K45" i="1"/>
  <c r="Q231" i="1"/>
  <c r="O231" i="1"/>
  <c r="N231" i="1"/>
  <c r="L231" i="1"/>
  <c r="K231" i="1"/>
  <c r="Q139" i="1"/>
  <c r="O139" i="1"/>
  <c r="N139" i="1"/>
  <c r="L139" i="1"/>
  <c r="K139" i="1"/>
  <c r="O175" i="1"/>
  <c r="N175" i="1"/>
  <c r="L175" i="1"/>
  <c r="K175" i="1"/>
  <c r="Q138" i="1"/>
  <c r="O138" i="1"/>
  <c r="N138" i="1"/>
  <c r="L138" i="1"/>
  <c r="K138" i="1"/>
  <c r="Q265" i="1"/>
  <c r="O265" i="1"/>
  <c r="N265" i="1"/>
  <c r="L265" i="1"/>
  <c r="K265" i="1"/>
  <c r="Q291" i="1"/>
  <c r="O291" i="1"/>
  <c r="N291" i="1"/>
  <c r="L291" i="1"/>
  <c r="K291" i="1"/>
  <c r="Q66" i="1"/>
  <c r="O66" i="1"/>
  <c r="N66" i="1"/>
  <c r="L66" i="1"/>
  <c r="K66" i="1"/>
  <c r="Q70" i="1"/>
  <c r="O70" i="1"/>
  <c r="N70" i="1"/>
  <c r="L70" i="1"/>
  <c r="K70" i="1"/>
  <c r="Q137" i="1"/>
  <c r="O137" i="1"/>
  <c r="N137" i="1"/>
  <c r="L137" i="1"/>
  <c r="K137" i="1"/>
  <c r="Q136" i="1"/>
  <c r="O136" i="1"/>
  <c r="N136" i="1"/>
  <c r="L136" i="1"/>
  <c r="K136" i="1"/>
  <c r="Q199" i="1"/>
  <c r="O199" i="1"/>
  <c r="N199" i="1"/>
  <c r="L199" i="1"/>
  <c r="K199" i="1"/>
  <c r="Q109" i="1"/>
  <c r="O109" i="1"/>
  <c r="N109" i="1"/>
  <c r="L109" i="1"/>
  <c r="K109" i="1"/>
  <c r="Q42" i="1"/>
  <c r="O42" i="1"/>
  <c r="N42" i="1"/>
  <c r="L42" i="1"/>
  <c r="K42" i="1"/>
  <c r="Q135" i="1"/>
  <c r="O135" i="1"/>
  <c r="N135" i="1"/>
  <c r="L135" i="1"/>
  <c r="K135" i="1"/>
  <c r="Q134" i="1"/>
  <c r="O134" i="1"/>
  <c r="N134" i="1"/>
  <c r="L134" i="1"/>
  <c r="K134" i="1"/>
  <c r="O178" i="1"/>
  <c r="N178" i="1"/>
  <c r="L178" i="1"/>
  <c r="K178" i="1"/>
  <c r="O179" i="1"/>
  <c r="N179" i="1"/>
  <c r="L179" i="1"/>
  <c r="K179" i="1"/>
  <c r="S175" i="1" l="1"/>
  <c r="R140" i="1"/>
  <c r="T140" i="1" s="1"/>
  <c r="S140" i="1"/>
  <c r="R137" i="1"/>
  <c r="T137" i="1" s="1"/>
  <c r="R139" i="1"/>
  <c r="T139" i="1" s="1"/>
  <c r="P71" i="1"/>
  <c r="S137" i="1"/>
  <c r="R231" i="1"/>
  <c r="T231" i="1" s="1"/>
  <c r="R42" i="1"/>
  <c r="T42" i="1" s="1"/>
  <c r="S178" i="1"/>
  <c r="R291" i="1"/>
  <c r="T291" i="1" s="1"/>
  <c r="R175" i="1"/>
  <c r="T175" i="1" s="1"/>
  <c r="S139" i="1"/>
  <c r="P140" i="1"/>
  <c r="S71" i="1"/>
  <c r="R138" i="1"/>
  <c r="T138" i="1" s="1"/>
  <c r="R71" i="1"/>
  <c r="T71" i="1" s="1"/>
  <c r="R45" i="1"/>
  <c r="T45" i="1" s="1"/>
  <c r="S138" i="1"/>
  <c r="R96" i="1"/>
  <c r="T96" i="1" s="1"/>
  <c r="P138" i="1"/>
  <c r="S231" i="1"/>
  <c r="S96" i="1"/>
  <c r="P96" i="1"/>
  <c r="S45" i="1"/>
  <c r="P45" i="1"/>
  <c r="P231" i="1"/>
  <c r="P139" i="1"/>
  <c r="P175" i="1"/>
  <c r="S265" i="1"/>
  <c r="P265" i="1"/>
  <c r="R265" i="1"/>
  <c r="T265" i="1" s="1"/>
  <c r="R199" i="1"/>
  <c r="T199" i="1" s="1"/>
  <c r="R136" i="1"/>
  <c r="T136" i="1" s="1"/>
  <c r="R66" i="1"/>
  <c r="T66" i="1" s="1"/>
  <c r="R134" i="1"/>
  <c r="T134" i="1" s="1"/>
  <c r="S66" i="1"/>
  <c r="R135" i="1"/>
  <c r="T135" i="1" s="1"/>
  <c r="P291" i="1"/>
  <c r="S291" i="1"/>
  <c r="P137" i="1"/>
  <c r="S42" i="1"/>
  <c r="S136" i="1"/>
  <c r="S135" i="1"/>
  <c r="P199" i="1"/>
  <c r="S199" i="1"/>
  <c r="R70" i="1"/>
  <c r="T70" i="1" s="1"/>
  <c r="S134" i="1"/>
  <c r="P109" i="1"/>
  <c r="S70" i="1"/>
  <c r="R178" i="1"/>
  <c r="T178" i="1" s="1"/>
  <c r="S109" i="1"/>
  <c r="P70" i="1"/>
  <c r="P66" i="1"/>
  <c r="P136" i="1"/>
  <c r="R109" i="1"/>
  <c r="T109" i="1" s="1"/>
  <c r="P42" i="1"/>
  <c r="P135" i="1"/>
  <c r="P134" i="1"/>
  <c r="P178" i="1"/>
  <c r="S179" i="1"/>
  <c r="P179" i="1"/>
  <c r="R179" i="1"/>
  <c r="T179" i="1" s="1"/>
  <c r="M321" i="1" l="1"/>
  <c r="I321" i="1"/>
  <c r="R133" i="1" l="1"/>
  <c r="T133" i="1" s="1"/>
  <c r="O133" i="1"/>
  <c r="Q132" i="1"/>
  <c r="O132" i="1"/>
  <c r="N132" i="1"/>
  <c r="L132" i="1"/>
  <c r="K132" i="1"/>
  <c r="Q131" i="1"/>
  <c r="O131" i="1"/>
  <c r="N131" i="1"/>
  <c r="L131" i="1"/>
  <c r="K131" i="1"/>
  <c r="S254" i="1"/>
  <c r="Q254" i="1"/>
  <c r="R254" i="1" s="1"/>
  <c r="T254" i="1" s="1"/>
  <c r="P254" i="1"/>
  <c r="Q29" i="1"/>
  <c r="O29" i="1"/>
  <c r="N29" i="1"/>
  <c r="L29" i="1"/>
  <c r="K29" i="1"/>
  <c r="Q278" i="1"/>
  <c r="R278" i="1" s="1"/>
  <c r="T278" i="1" s="1"/>
  <c r="O278" i="1"/>
  <c r="Q277" i="1"/>
  <c r="O277" i="1"/>
  <c r="N277" i="1"/>
  <c r="L277" i="1"/>
  <c r="K277" i="1"/>
  <c r="S194" i="1"/>
  <c r="Q194" i="1"/>
  <c r="R194" i="1" s="1"/>
  <c r="T194" i="1" s="1"/>
  <c r="P194" i="1"/>
  <c r="Q174" i="1"/>
  <c r="O174" i="1"/>
  <c r="N174" i="1"/>
  <c r="L174" i="1"/>
  <c r="K174" i="1"/>
  <c r="S28" i="1"/>
  <c r="R28" i="1"/>
  <c r="T28" i="1" s="1"/>
  <c r="P28" i="1"/>
  <c r="S284" i="1"/>
  <c r="Q284" i="1"/>
  <c r="R284" i="1" s="1"/>
  <c r="T284" i="1" s="1"/>
  <c r="P284" i="1"/>
  <c r="S37" i="1"/>
  <c r="Q37" i="1"/>
  <c r="R37" i="1" s="1"/>
  <c r="T37" i="1" s="1"/>
  <c r="P37" i="1"/>
  <c r="Q80" i="1"/>
  <c r="O80" i="1"/>
  <c r="N80" i="1"/>
  <c r="L80" i="1"/>
  <c r="K80" i="1"/>
  <c r="S35" i="1"/>
  <c r="Q35" i="1"/>
  <c r="R35" i="1" s="1"/>
  <c r="T35" i="1" s="1"/>
  <c r="P35" i="1"/>
  <c r="O97" i="1"/>
  <c r="N97" i="1"/>
  <c r="L97" i="1"/>
  <c r="K97" i="1"/>
  <c r="S257" i="1"/>
  <c r="R257" i="1"/>
  <c r="T257" i="1" s="1"/>
  <c r="P257" i="1"/>
  <c r="Q193" i="1"/>
  <c r="O193" i="1"/>
  <c r="N193" i="1"/>
  <c r="L193" i="1"/>
  <c r="K193" i="1"/>
  <c r="S212" i="1"/>
  <c r="Q212" i="1"/>
  <c r="R212" i="1" s="1"/>
  <c r="T212" i="1" s="1"/>
  <c r="P212" i="1"/>
  <c r="Q192" i="1"/>
  <c r="O192" i="1"/>
  <c r="N192" i="1"/>
  <c r="L192" i="1"/>
  <c r="K192" i="1"/>
  <c r="Q191" i="1"/>
  <c r="O191" i="1"/>
  <c r="N191" i="1"/>
  <c r="L191" i="1"/>
  <c r="K191" i="1"/>
  <c r="Q190" i="1"/>
  <c r="O190" i="1"/>
  <c r="N190" i="1"/>
  <c r="L190" i="1"/>
  <c r="K190" i="1"/>
  <c r="O41" i="1"/>
  <c r="N41" i="1"/>
  <c r="L41" i="1"/>
  <c r="K41" i="1"/>
  <c r="O173" i="1"/>
  <c r="N173" i="1"/>
  <c r="L173" i="1"/>
  <c r="K173" i="1"/>
  <c r="Q106" i="1"/>
  <c r="O106" i="1"/>
  <c r="N106" i="1"/>
  <c r="L106" i="1"/>
  <c r="K106" i="1"/>
  <c r="O172" i="1"/>
  <c r="N172" i="1"/>
  <c r="L172" i="1"/>
  <c r="K172" i="1"/>
  <c r="Q200" i="1"/>
  <c r="O200" i="1"/>
  <c r="N200" i="1"/>
  <c r="L200" i="1"/>
  <c r="K200" i="1"/>
  <c r="Q171" i="1"/>
  <c r="O171" i="1"/>
  <c r="N171" i="1"/>
  <c r="L171" i="1"/>
  <c r="K171" i="1"/>
  <c r="S133" i="1" l="1"/>
  <c r="P133" i="1"/>
  <c r="S174" i="1"/>
  <c r="S132" i="1"/>
  <c r="S131" i="1"/>
  <c r="R132" i="1"/>
  <c r="T132" i="1" s="1"/>
  <c r="P132" i="1"/>
  <c r="R131" i="1"/>
  <c r="T131" i="1" s="1"/>
  <c r="P131" i="1"/>
  <c r="R29" i="1"/>
  <c r="T29" i="1" s="1"/>
  <c r="S29" i="1"/>
  <c r="P29" i="1"/>
  <c r="S278" i="1"/>
  <c r="P278" i="1"/>
  <c r="R277" i="1"/>
  <c r="T277" i="1" s="1"/>
  <c r="S277" i="1"/>
  <c r="P277" i="1"/>
  <c r="S80" i="1"/>
  <c r="R174" i="1"/>
  <c r="T174" i="1" s="1"/>
  <c r="S200" i="1"/>
  <c r="P174" i="1"/>
  <c r="R80" i="1"/>
  <c r="T80" i="1" s="1"/>
  <c r="P80" i="1"/>
  <c r="R97" i="1"/>
  <c r="T97" i="1" s="1"/>
  <c r="S97" i="1"/>
  <c r="P97" i="1"/>
  <c r="S192" i="1"/>
  <c r="R193" i="1"/>
  <c r="T193" i="1" s="1"/>
  <c r="S193" i="1"/>
  <c r="P193" i="1"/>
  <c r="S172" i="1"/>
  <c r="R190" i="1"/>
  <c r="T190" i="1" s="1"/>
  <c r="R106" i="1"/>
  <c r="T106" i="1" s="1"/>
  <c r="S190" i="1"/>
  <c r="S191" i="1"/>
  <c r="S173" i="1"/>
  <c r="S106" i="1"/>
  <c r="R41" i="1"/>
  <c r="T41" i="1" s="1"/>
  <c r="R192" i="1"/>
  <c r="T192" i="1" s="1"/>
  <c r="R191" i="1"/>
  <c r="T191" i="1" s="1"/>
  <c r="P191" i="1"/>
  <c r="P192" i="1"/>
  <c r="P190" i="1"/>
  <c r="S41" i="1"/>
  <c r="P41" i="1"/>
  <c r="P173" i="1"/>
  <c r="R173" i="1"/>
  <c r="T173" i="1" s="1"/>
  <c r="R200" i="1"/>
  <c r="T200" i="1" s="1"/>
  <c r="P106" i="1"/>
  <c r="P171" i="1"/>
  <c r="S171" i="1"/>
  <c r="R172" i="1"/>
  <c r="T172" i="1" s="1"/>
  <c r="P172" i="1"/>
  <c r="P200" i="1"/>
  <c r="R171" i="1"/>
  <c r="T171" i="1" s="1"/>
  <c r="Q208" i="1" l="1"/>
  <c r="O208" i="1"/>
  <c r="N208" i="1"/>
  <c r="L208" i="1"/>
  <c r="K208" i="1"/>
  <c r="Q121" i="1"/>
  <c r="O121" i="1"/>
  <c r="N121" i="1"/>
  <c r="L121" i="1"/>
  <c r="K121" i="1"/>
  <c r="R208" i="1" l="1"/>
  <c r="T208" i="1" s="1"/>
  <c r="S208" i="1"/>
  <c r="S121" i="1"/>
  <c r="R121" i="1"/>
  <c r="T121" i="1" s="1"/>
  <c r="P208" i="1"/>
  <c r="P121" i="1"/>
  <c r="Q255" i="1"/>
  <c r="O255" i="1"/>
  <c r="N255" i="1"/>
  <c r="L255" i="1"/>
  <c r="K255" i="1"/>
  <c r="Q207" i="1"/>
  <c r="O207" i="1"/>
  <c r="N207" i="1"/>
  <c r="L207" i="1"/>
  <c r="K207" i="1"/>
  <c r="S255" i="1" l="1"/>
  <c r="R255" i="1"/>
  <c r="T255" i="1" s="1"/>
  <c r="R207" i="1"/>
  <c r="T207" i="1" s="1"/>
  <c r="S207" i="1"/>
  <c r="P255" i="1"/>
  <c r="P207" i="1"/>
  <c r="Q211" i="1"/>
  <c r="O211" i="1"/>
  <c r="N211" i="1"/>
  <c r="L211" i="1"/>
  <c r="K211" i="1"/>
  <c r="O185" i="1"/>
  <c r="N185" i="1"/>
  <c r="L185" i="1"/>
  <c r="K185" i="1"/>
  <c r="O93" i="1"/>
  <c r="N93" i="1"/>
  <c r="L93" i="1"/>
  <c r="K93" i="1"/>
  <c r="R93" i="1" l="1"/>
  <c r="T93" i="1" s="1"/>
  <c r="S93" i="1"/>
  <c r="P211" i="1"/>
  <c r="S185" i="1"/>
  <c r="S211" i="1"/>
  <c r="R185" i="1"/>
  <c r="T185" i="1" s="1"/>
  <c r="R211" i="1"/>
  <c r="T211" i="1" s="1"/>
  <c r="P185" i="1"/>
  <c r="P93" i="1"/>
  <c r="Q210" i="1" l="1"/>
  <c r="O210" i="1"/>
  <c r="N210" i="1"/>
  <c r="L210" i="1"/>
  <c r="K210" i="1"/>
  <c r="Q209" i="1"/>
  <c r="O209" i="1"/>
  <c r="N209" i="1"/>
  <c r="L209" i="1"/>
  <c r="K209" i="1"/>
  <c r="S210" i="1" l="1"/>
  <c r="R210" i="1"/>
  <c r="T210" i="1" s="1"/>
  <c r="S209" i="1"/>
  <c r="P209" i="1"/>
  <c r="P210" i="1"/>
  <c r="R209" i="1"/>
  <c r="T209" i="1" s="1"/>
  <c r="Q130" i="1" l="1"/>
  <c r="O130" i="1"/>
  <c r="N130" i="1"/>
  <c r="L130" i="1"/>
  <c r="K130" i="1"/>
  <c r="Q27" i="1"/>
  <c r="O27" i="1"/>
  <c r="N27" i="1"/>
  <c r="L27" i="1"/>
  <c r="K27" i="1"/>
  <c r="Q88" i="1"/>
  <c r="O88" i="1"/>
  <c r="N88" i="1"/>
  <c r="L88" i="1"/>
  <c r="S88" i="1" s="1"/>
  <c r="K88" i="1"/>
  <c r="S130" i="1" l="1"/>
  <c r="P130" i="1"/>
  <c r="R27" i="1"/>
  <c r="T27" i="1" s="1"/>
  <c r="S27" i="1"/>
  <c r="R130" i="1"/>
  <c r="T130" i="1" s="1"/>
  <c r="P27" i="1"/>
  <c r="P88" i="1"/>
  <c r="R88" i="1"/>
  <c r="T88" i="1" s="1"/>
  <c r="O170" i="1" l="1"/>
  <c r="N170" i="1"/>
  <c r="L170" i="1"/>
  <c r="K170" i="1"/>
  <c r="S170" i="1" l="1"/>
  <c r="P170" i="1"/>
  <c r="R170" i="1"/>
  <c r="T170" i="1" s="1"/>
  <c r="P100" i="1" l="1"/>
  <c r="R100" i="1"/>
  <c r="T100" i="1" s="1"/>
  <c r="S100" i="1"/>
  <c r="O320" i="1" l="1"/>
  <c r="O316" i="1"/>
  <c r="O309" i="1"/>
  <c r="O308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0" i="1"/>
  <c r="O282" i="1"/>
  <c r="O275" i="1"/>
  <c r="O274" i="1"/>
  <c r="O273" i="1"/>
  <c r="O268" i="1"/>
  <c r="O264" i="1"/>
  <c r="O252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2" i="1"/>
  <c r="O230" i="1"/>
  <c r="O229" i="1"/>
  <c r="O228" i="1"/>
  <c r="O227" i="1"/>
  <c r="O226" i="1"/>
  <c r="O225" i="1"/>
  <c r="O224" i="1"/>
  <c r="O222" i="1"/>
  <c r="O217" i="1"/>
  <c r="O216" i="1"/>
  <c r="O215" i="1"/>
  <c r="O206" i="1"/>
  <c r="O205" i="1"/>
  <c r="O196" i="1"/>
  <c r="O162" i="1"/>
  <c r="O182" i="1"/>
  <c r="O168" i="1"/>
  <c r="O160" i="1"/>
  <c r="O159" i="1"/>
  <c r="O151" i="1"/>
  <c r="O129" i="1"/>
  <c r="O128" i="1"/>
  <c r="O127" i="1"/>
  <c r="O126" i="1"/>
  <c r="O125" i="1"/>
  <c r="O124" i="1"/>
  <c r="O123" i="1"/>
  <c r="O122" i="1"/>
  <c r="O120" i="1"/>
  <c r="O119" i="1"/>
  <c r="O118" i="1"/>
  <c r="O117" i="1"/>
  <c r="O116" i="1"/>
  <c r="O115" i="1"/>
  <c r="O114" i="1"/>
  <c r="O113" i="1"/>
  <c r="O112" i="1"/>
  <c r="O111" i="1"/>
  <c r="O107" i="1"/>
  <c r="O104" i="1"/>
  <c r="O103" i="1"/>
  <c r="O102" i="1"/>
  <c r="O101" i="1"/>
  <c r="O92" i="1"/>
  <c r="O90" i="1"/>
  <c r="O86" i="1"/>
  <c r="O72" i="1"/>
  <c r="O69" i="1"/>
  <c r="O57" i="1"/>
  <c r="O79" i="1"/>
  <c r="O68" i="1"/>
  <c r="O78" i="1"/>
  <c r="O77" i="1"/>
  <c r="O76" i="1"/>
  <c r="O53" i="1"/>
  <c r="O52" i="1"/>
  <c r="O75" i="1"/>
  <c r="O67" i="1"/>
  <c r="O51" i="1"/>
  <c r="O74" i="1"/>
  <c r="O54" i="1"/>
  <c r="O55" i="1"/>
  <c r="O40" i="1"/>
  <c r="O56" i="1"/>
  <c r="O39" i="1"/>
  <c r="O26" i="1"/>
  <c r="O25" i="1"/>
  <c r="O24" i="1"/>
  <c r="O81" i="1"/>
  <c r="Q69" i="1" l="1"/>
  <c r="N69" i="1"/>
  <c r="L69" i="1"/>
  <c r="K69" i="1"/>
  <c r="Q169" i="1"/>
  <c r="O169" i="1"/>
  <c r="N169" i="1"/>
  <c r="L169" i="1"/>
  <c r="K169" i="1"/>
  <c r="Q168" i="1"/>
  <c r="N168" i="1"/>
  <c r="L168" i="1"/>
  <c r="K168" i="1"/>
  <c r="Q18" i="1"/>
  <c r="O18" i="1"/>
  <c r="N18" i="1"/>
  <c r="L18" i="1"/>
  <c r="K18" i="1"/>
  <c r="Q272" i="1"/>
  <c r="O272" i="1"/>
  <c r="N272" i="1"/>
  <c r="L272" i="1"/>
  <c r="K272" i="1"/>
  <c r="Q202" i="1"/>
  <c r="O202" i="1"/>
  <c r="N202" i="1"/>
  <c r="L202" i="1"/>
  <c r="K202" i="1"/>
  <c r="O99" i="1"/>
  <c r="N99" i="1"/>
  <c r="L99" i="1"/>
  <c r="K99" i="1"/>
  <c r="O181" i="1"/>
  <c r="N181" i="1"/>
  <c r="L181" i="1"/>
  <c r="K181" i="1"/>
  <c r="Q57" i="1"/>
  <c r="N57" i="1"/>
  <c r="L57" i="1"/>
  <c r="K57" i="1"/>
  <c r="Q79" i="1"/>
  <c r="N79" i="1"/>
  <c r="L79" i="1"/>
  <c r="K79" i="1"/>
  <c r="Q247" i="1"/>
  <c r="N247" i="1"/>
  <c r="L247" i="1"/>
  <c r="K247" i="1"/>
  <c r="O188" i="1"/>
  <c r="N188" i="1"/>
  <c r="L188" i="1"/>
  <c r="K188" i="1"/>
  <c r="P162" i="1"/>
  <c r="R162" i="1"/>
  <c r="T162" i="1" s="1"/>
  <c r="S162" i="1"/>
  <c r="Q72" i="1"/>
  <c r="N72" i="1"/>
  <c r="L72" i="1"/>
  <c r="K72" i="1"/>
  <c r="O176" i="1"/>
  <c r="N176" i="1"/>
  <c r="L176" i="1"/>
  <c r="K176" i="1"/>
  <c r="O198" i="1"/>
  <c r="N198" i="1"/>
  <c r="L198" i="1"/>
  <c r="K198" i="1"/>
  <c r="O187" i="1"/>
  <c r="N187" i="1"/>
  <c r="L187" i="1"/>
  <c r="K187" i="1"/>
  <c r="Q164" i="1"/>
  <c r="O164" i="1"/>
  <c r="N164" i="1"/>
  <c r="L164" i="1"/>
  <c r="K164" i="1"/>
  <c r="Q83" i="1"/>
  <c r="O83" i="1"/>
  <c r="N83" i="1"/>
  <c r="L83" i="1"/>
  <c r="K83" i="1"/>
  <c r="Q184" i="1"/>
  <c r="L184" i="1"/>
  <c r="K184" i="1"/>
  <c r="O23" i="1"/>
  <c r="N23" i="1"/>
  <c r="L23" i="1"/>
  <c r="K23" i="1"/>
  <c r="S169" i="1" l="1"/>
  <c r="R168" i="1"/>
  <c r="T168" i="1" s="1"/>
  <c r="S168" i="1"/>
  <c r="R69" i="1"/>
  <c r="T69" i="1" s="1"/>
  <c r="S69" i="1"/>
  <c r="P69" i="1"/>
  <c r="R169" i="1"/>
  <c r="T169" i="1" s="1"/>
  <c r="P169" i="1"/>
  <c r="P168" i="1"/>
  <c r="R57" i="1"/>
  <c r="T57" i="1" s="1"/>
  <c r="R18" i="1"/>
  <c r="T18" i="1" s="1"/>
  <c r="S18" i="1"/>
  <c r="R79" i="1"/>
  <c r="T79" i="1" s="1"/>
  <c r="P18" i="1"/>
  <c r="S202" i="1"/>
  <c r="R272" i="1"/>
  <c r="T272" i="1" s="1"/>
  <c r="S272" i="1"/>
  <c r="R188" i="1"/>
  <c r="T188" i="1" s="1"/>
  <c r="P272" i="1"/>
  <c r="R202" i="1"/>
  <c r="T202" i="1" s="1"/>
  <c r="S57" i="1"/>
  <c r="R99" i="1"/>
  <c r="T99" i="1" s="1"/>
  <c r="S79" i="1"/>
  <c r="S184" i="1"/>
  <c r="R72" i="1"/>
  <c r="T72" i="1" s="1"/>
  <c r="S247" i="1"/>
  <c r="S99" i="1"/>
  <c r="P99" i="1"/>
  <c r="S188" i="1"/>
  <c r="P202" i="1"/>
  <c r="R181" i="1"/>
  <c r="T181" i="1" s="1"/>
  <c r="P181" i="1"/>
  <c r="S181" i="1"/>
  <c r="P57" i="1"/>
  <c r="P79" i="1"/>
  <c r="R247" i="1"/>
  <c r="T247" i="1" s="1"/>
  <c r="P247" i="1"/>
  <c r="P188" i="1"/>
  <c r="S72" i="1"/>
  <c r="R176" i="1"/>
  <c r="T176" i="1" s="1"/>
  <c r="S83" i="1"/>
  <c r="S176" i="1"/>
  <c r="P72" i="1"/>
  <c r="R198" i="1"/>
  <c r="T198" i="1" s="1"/>
  <c r="P176" i="1"/>
  <c r="S23" i="1"/>
  <c r="R187" i="1"/>
  <c r="T187" i="1" s="1"/>
  <c r="S187" i="1"/>
  <c r="P198" i="1"/>
  <c r="S198" i="1"/>
  <c r="P187" i="1"/>
  <c r="R184" i="1"/>
  <c r="T184" i="1" s="1"/>
  <c r="R164" i="1"/>
  <c r="T164" i="1" s="1"/>
  <c r="P23" i="1"/>
  <c r="S164" i="1"/>
  <c r="R83" i="1"/>
  <c r="T83" i="1" s="1"/>
  <c r="P83" i="1"/>
  <c r="P164" i="1"/>
  <c r="P184" i="1"/>
  <c r="R23" i="1"/>
  <c r="T23" i="1" l="1"/>
  <c r="Q167" i="1"/>
  <c r="O167" i="1"/>
  <c r="N167" i="1"/>
  <c r="L167" i="1"/>
  <c r="K167" i="1"/>
  <c r="R167" i="1" l="1"/>
  <c r="T167" i="1" s="1"/>
  <c r="S167" i="1"/>
  <c r="P167" i="1"/>
  <c r="Q50" i="1" l="1"/>
  <c r="O50" i="1"/>
  <c r="N50" i="1"/>
  <c r="L50" i="1"/>
  <c r="K50" i="1"/>
  <c r="Q68" i="1"/>
  <c r="N68" i="1"/>
  <c r="L68" i="1"/>
  <c r="K68" i="1"/>
  <c r="Q276" i="1"/>
  <c r="O276" i="1"/>
  <c r="N276" i="1"/>
  <c r="L276" i="1"/>
  <c r="K276" i="1"/>
  <c r="O84" i="1"/>
  <c r="N84" i="1"/>
  <c r="L84" i="1"/>
  <c r="K84" i="1"/>
  <c r="Q78" i="1"/>
  <c r="N78" i="1"/>
  <c r="L78" i="1"/>
  <c r="K78" i="1"/>
  <c r="O166" i="1"/>
  <c r="N166" i="1"/>
  <c r="L166" i="1"/>
  <c r="K166" i="1"/>
  <c r="O165" i="1"/>
  <c r="N165" i="1"/>
  <c r="L165" i="1"/>
  <c r="K165" i="1"/>
  <c r="Q77" i="1"/>
  <c r="N77" i="1"/>
  <c r="L77" i="1"/>
  <c r="K77" i="1"/>
  <c r="Q195" i="1"/>
  <c r="O195" i="1"/>
  <c r="N195" i="1"/>
  <c r="L195" i="1"/>
  <c r="K195" i="1"/>
  <c r="P50" i="1" l="1"/>
  <c r="S50" i="1"/>
  <c r="R68" i="1"/>
  <c r="T68" i="1" s="1"/>
  <c r="S68" i="1"/>
  <c r="R50" i="1"/>
  <c r="T50" i="1" s="1"/>
  <c r="P68" i="1"/>
  <c r="S276" i="1"/>
  <c r="R84" i="1"/>
  <c r="T84" i="1" s="1"/>
  <c r="S84" i="1"/>
  <c r="R276" i="1"/>
  <c r="T276" i="1" s="1"/>
  <c r="P276" i="1"/>
  <c r="R78" i="1"/>
  <c r="T78" i="1" s="1"/>
  <c r="S78" i="1"/>
  <c r="R166" i="1"/>
  <c r="T166" i="1" s="1"/>
  <c r="S195" i="1"/>
  <c r="P84" i="1"/>
  <c r="P78" i="1"/>
  <c r="S166" i="1"/>
  <c r="R165" i="1"/>
  <c r="T165" i="1" s="1"/>
  <c r="S165" i="1"/>
  <c r="R77" i="1"/>
  <c r="T77" i="1" s="1"/>
  <c r="P166" i="1"/>
  <c r="P165" i="1"/>
  <c r="S77" i="1"/>
  <c r="P77" i="1"/>
  <c r="R195" i="1"/>
  <c r="T195" i="1" s="1"/>
  <c r="P195" i="1"/>
  <c r="S76" i="1" l="1"/>
  <c r="Q76" i="1"/>
  <c r="R76" i="1" s="1"/>
  <c r="T76" i="1" s="1"/>
  <c r="P76" i="1"/>
  <c r="S24" i="1" l="1"/>
  <c r="S25" i="1"/>
  <c r="S26" i="1"/>
  <c r="S32" i="1"/>
  <c r="S33" i="1"/>
  <c r="S38" i="1"/>
  <c r="S39" i="1"/>
  <c r="S56" i="1"/>
  <c r="S40" i="1"/>
  <c r="S55" i="1"/>
  <c r="S54" i="1"/>
  <c r="S49" i="1"/>
  <c r="S74" i="1"/>
  <c r="S51" i="1"/>
  <c r="S67" i="1"/>
  <c r="S75" i="1"/>
  <c r="S53" i="1"/>
  <c r="S86" i="1"/>
  <c r="S90" i="1"/>
  <c r="S92" i="1"/>
  <c r="S95" i="1"/>
  <c r="S101" i="1"/>
  <c r="S102" i="1"/>
  <c r="S103" i="1"/>
  <c r="S104" i="1"/>
  <c r="S107" i="1"/>
  <c r="S110" i="1"/>
  <c r="S111" i="1"/>
  <c r="S112" i="1"/>
  <c r="S113" i="1"/>
  <c r="S114" i="1"/>
  <c r="S115" i="1"/>
  <c r="S116" i="1"/>
  <c r="S117" i="1"/>
  <c r="S118" i="1"/>
  <c r="S119" i="1"/>
  <c r="S120" i="1"/>
  <c r="S122" i="1"/>
  <c r="S123" i="1"/>
  <c r="S124" i="1"/>
  <c r="S125" i="1"/>
  <c r="S126" i="1"/>
  <c r="S127" i="1"/>
  <c r="S128" i="1"/>
  <c r="S129" i="1"/>
  <c r="S151" i="1"/>
  <c r="S155" i="1"/>
  <c r="S159" i="1"/>
  <c r="S160" i="1"/>
  <c r="S182" i="1"/>
  <c r="S318" i="1"/>
  <c r="S196" i="1"/>
  <c r="S203" i="1"/>
  <c r="S204" i="1"/>
  <c r="S205" i="1"/>
  <c r="S206" i="1"/>
  <c r="S214" i="1"/>
  <c r="S215" i="1"/>
  <c r="S216" i="1"/>
  <c r="S217" i="1"/>
  <c r="S219" i="1"/>
  <c r="S222" i="1"/>
  <c r="S223" i="1"/>
  <c r="S224" i="1"/>
  <c r="S225" i="1"/>
  <c r="S226" i="1"/>
  <c r="S227" i="1"/>
  <c r="S228" i="1"/>
  <c r="S229" i="1"/>
  <c r="S230" i="1"/>
  <c r="S232" i="1"/>
  <c r="S236" i="1"/>
  <c r="S237" i="1"/>
  <c r="S238" i="1"/>
  <c r="S239" i="1"/>
  <c r="S240" i="1"/>
  <c r="S241" i="1"/>
  <c r="S242" i="1"/>
  <c r="S243" i="1"/>
  <c r="S244" i="1"/>
  <c r="S245" i="1"/>
  <c r="S246" i="1"/>
  <c r="S252" i="1"/>
  <c r="S262" i="1"/>
  <c r="S264" i="1"/>
  <c r="S267" i="1"/>
  <c r="S270" i="1"/>
  <c r="S273" i="1"/>
  <c r="S274" i="1"/>
  <c r="S275" i="1"/>
  <c r="S282" i="1"/>
  <c r="S286" i="1"/>
  <c r="S288" i="1"/>
  <c r="S289" i="1"/>
  <c r="S290" i="1"/>
  <c r="S292" i="1"/>
  <c r="S293" i="1"/>
  <c r="S294" i="1"/>
  <c r="S295" i="1"/>
  <c r="S296" i="1"/>
  <c r="S297" i="1"/>
  <c r="S298" i="1"/>
  <c r="S299" i="1"/>
  <c r="S300" i="1"/>
  <c r="S301" i="1"/>
  <c r="S303" i="1"/>
  <c r="S305" i="1"/>
  <c r="S306" i="1"/>
  <c r="S307" i="1"/>
  <c r="S308" i="1"/>
  <c r="S309" i="1"/>
  <c r="S311" i="1"/>
  <c r="S312" i="1"/>
  <c r="S314" i="1"/>
  <c r="S316" i="1"/>
  <c r="S320" i="1"/>
  <c r="P24" i="1"/>
  <c r="P25" i="1"/>
  <c r="P26" i="1"/>
  <c r="P32" i="1"/>
  <c r="P33" i="1"/>
  <c r="P38" i="1"/>
  <c r="P39" i="1"/>
  <c r="P56" i="1"/>
  <c r="P40" i="1"/>
  <c r="P55" i="1"/>
  <c r="P54" i="1"/>
  <c r="P49" i="1"/>
  <c r="P74" i="1"/>
  <c r="P51" i="1"/>
  <c r="P67" i="1"/>
  <c r="P75" i="1"/>
  <c r="P53" i="1"/>
  <c r="P86" i="1"/>
  <c r="P90" i="1"/>
  <c r="P92" i="1"/>
  <c r="P95" i="1"/>
  <c r="P101" i="1"/>
  <c r="P102" i="1"/>
  <c r="P103" i="1"/>
  <c r="P104" i="1"/>
  <c r="P107" i="1"/>
  <c r="P110" i="1"/>
  <c r="P111" i="1"/>
  <c r="P112" i="1"/>
  <c r="P113" i="1"/>
  <c r="P114" i="1"/>
  <c r="P115" i="1"/>
  <c r="P116" i="1"/>
  <c r="P117" i="1"/>
  <c r="P118" i="1"/>
  <c r="P119" i="1"/>
  <c r="P120" i="1"/>
  <c r="P122" i="1"/>
  <c r="P123" i="1"/>
  <c r="P124" i="1"/>
  <c r="P125" i="1"/>
  <c r="P126" i="1"/>
  <c r="P127" i="1"/>
  <c r="P128" i="1"/>
  <c r="P129" i="1"/>
  <c r="P151" i="1"/>
  <c r="P155" i="1"/>
  <c r="P159" i="1"/>
  <c r="P160" i="1"/>
  <c r="P182" i="1"/>
  <c r="P318" i="1"/>
  <c r="P196" i="1"/>
  <c r="P203" i="1"/>
  <c r="P204" i="1"/>
  <c r="P205" i="1"/>
  <c r="P206" i="1"/>
  <c r="P214" i="1"/>
  <c r="P215" i="1"/>
  <c r="P216" i="1"/>
  <c r="P217" i="1"/>
  <c r="P219" i="1"/>
  <c r="P222" i="1"/>
  <c r="P223" i="1"/>
  <c r="P224" i="1"/>
  <c r="P225" i="1"/>
  <c r="P226" i="1"/>
  <c r="P227" i="1"/>
  <c r="P228" i="1"/>
  <c r="P229" i="1"/>
  <c r="P230" i="1"/>
  <c r="P232" i="1"/>
  <c r="P236" i="1"/>
  <c r="P237" i="1"/>
  <c r="P238" i="1"/>
  <c r="P239" i="1"/>
  <c r="P240" i="1"/>
  <c r="P241" i="1"/>
  <c r="P242" i="1"/>
  <c r="P243" i="1"/>
  <c r="P244" i="1"/>
  <c r="P245" i="1"/>
  <c r="P246" i="1"/>
  <c r="P252" i="1"/>
  <c r="P262" i="1"/>
  <c r="P264" i="1"/>
  <c r="P267" i="1"/>
  <c r="P270" i="1"/>
  <c r="P273" i="1"/>
  <c r="P274" i="1"/>
  <c r="P275" i="1"/>
  <c r="P282" i="1"/>
  <c r="P286" i="1"/>
  <c r="P288" i="1"/>
  <c r="P289" i="1"/>
  <c r="P290" i="1"/>
  <c r="P292" i="1"/>
  <c r="P293" i="1"/>
  <c r="P294" i="1"/>
  <c r="P295" i="1"/>
  <c r="P296" i="1"/>
  <c r="P297" i="1"/>
  <c r="P298" i="1"/>
  <c r="P299" i="1"/>
  <c r="P300" i="1"/>
  <c r="P301" i="1"/>
  <c r="P303" i="1"/>
  <c r="P305" i="1"/>
  <c r="P306" i="1"/>
  <c r="P307" i="1"/>
  <c r="P308" i="1"/>
  <c r="P309" i="1"/>
  <c r="P311" i="1"/>
  <c r="P312" i="1"/>
  <c r="P314" i="1"/>
  <c r="P316" i="1"/>
  <c r="P320" i="1"/>
  <c r="S81" i="1"/>
  <c r="R81" i="1"/>
  <c r="P81" i="1"/>
  <c r="Q157" i="1" l="1"/>
  <c r="O157" i="1"/>
  <c r="O321" i="1" s="1"/>
  <c r="N157" i="1"/>
  <c r="L157" i="1"/>
  <c r="K157" i="1"/>
  <c r="Q52" i="1"/>
  <c r="N52" i="1"/>
  <c r="L52" i="1"/>
  <c r="K52" i="1"/>
  <c r="S157" i="1" l="1"/>
  <c r="P157" i="1"/>
  <c r="R52" i="1"/>
  <c r="T52" i="1" s="1"/>
  <c r="P52" i="1"/>
  <c r="S52" i="1"/>
  <c r="R157" i="1"/>
  <c r="T157" i="1" s="1"/>
  <c r="Q302" i="1"/>
  <c r="N302" i="1"/>
  <c r="L302" i="1"/>
  <c r="K302" i="1"/>
  <c r="Q268" i="1"/>
  <c r="N268" i="1"/>
  <c r="L268" i="1"/>
  <c r="K268" i="1"/>
  <c r="K321" i="1" s="1"/>
  <c r="N321" i="1" l="1"/>
  <c r="L321" i="1"/>
  <c r="P268" i="1"/>
  <c r="S268" i="1"/>
  <c r="P302" i="1"/>
  <c r="S302" i="1"/>
  <c r="R302" i="1"/>
  <c r="T302" i="1" s="1"/>
  <c r="R268" i="1"/>
  <c r="T268" i="1" s="1"/>
  <c r="R24" i="1"/>
  <c r="T24" i="1" s="1"/>
  <c r="R25" i="1"/>
  <c r="T25" i="1" s="1"/>
  <c r="R26" i="1"/>
  <c r="T26" i="1" s="1"/>
  <c r="R32" i="1"/>
  <c r="T32" i="1" s="1"/>
  <c r="Q33" i="1"/>
  <c r="R33" i="1" s="1"/>
  <c r="T33" i="1" s="1"/>
  <c r="Q38" i="1"/>
  <c r="R38" i="1" s="1"/>
  <c r="T38" i="1" s="1"/>
  <c r="Q39" i="1"/>
  <c r="R39" i="1" s="1"/>
  <c r="T39" i="1" s="1"/>
  <c r="Q56" i="1"/>
  <c r="R56" i="1" s="1"/>
  <c r="T56" i="1" s="1"/>
  <c r="Q40" i="1"/>
  <c r="R40" i="1" s="1"/>
  <c r="T40" i="1" s="1"/>
  <c r="Q55" i="1"/>
  <c r="R55" i="1" s="1"/>
  <c r="T55" i="1" s="1"/>
  <c r="Q54" i="1"/>
  <c r="R54" i="1" s="1"/>
  <c r="T54" i="1" s="1"/>
  <c r="Q49" i="1"/>
  <c r="R49" i="1" s="1"/>
  <c r="T49" i="1" s="1"/>
  <c r="Q74" i="1"/>
  <c r="R74" i="1" s="1"/>
  <c r="T74" i="1" s="1"/>
  <c r="Q51" i="1"/>
  <c r="R51" i="1" s="1"/>
  <c r="T51" i="1" s="1"/>
  <c r="Q67" i="1"/>
  <c r="R67" i="1" s="1"/>
  <c r="T67" i="1" s="1"/>
  <c r="Q75" i="1"/>
  <c r="R75" i="1" s="1"/>
  <c r="T75" i="1" s="1"/>
  <c r="Q53" i="1"/>
  <c r="R53" i="1" s="1"/>
  <c r="T53" i="1" s="1"/>
  <c r="R86" i="1"/>
  <c r="T86" i="1" s="1"/>
  <c r="Q90" i="1"/>
  <c r="R90" i="1" s="1"/>
  <c r="T90" i="1" s="1"/>
  <c r="R92" i="1"/>
  <c r="T92" i="1" s="1"/>
  <c r="Q95" i="1"/>
  <c r="R95" i="1" s="1"/>
  <c r="T95" i="1" s="1"/>
  <c r="Q101" i="1"/>
  <c r="R101" i="1" s="1"/>
  <c r="T101" i="1" s="1"/>
  <c r="Q102" i="1"/>
  <c r="R102" i="1" s="1"/>
  <c r="T102" i="1" s="1"/>
  <c r="Q103" i="1"/>
  <c r="R103" i="1" s="1"/>
  <c r="T103" i="1" s="1"/>
  <c r="R104" i="1"/>
  <c r="T104" i="1" s="1"/>
  <c r="Q107" i="1"/>
  <c r="R107" i="1" s="1"/>
  <c r="T107" i="1" s="1"/>
  <c r="Q110" i="1"/>
  <c r="R110" i="1" s="1"/>
  <c r="T110" i="1" s="1"/>
  <c r="Q111" i="1"/>
  <c r="R111" i="1" s="1"/>
  <c r="T111" i="1" s="1"/>
  <c r="Q112" i="1"/>
  <c r="R112" i="1" s="1"/>
  <c r="T112" i="1" s="1"/>
  <c r="Q113" i="1"/>
  <c r="R113" i="1" s="1"/>
  <c r="T113" i="1" s="1"/>
  <c r="Q114" i="1"/>
  <c r="R114" i="1" s="1"/>
  <c r="T114" i="1" s="1"/>
  <c r="Q115" i="1"/>
  <c r="R115" i="1" s="1"/>
  <c r="T115" i="1" s="1"/>
  <c r="Q116" i="1"/>
  <c r="R116" i="1" s="1"/>
  <c r="T116" i="1" s="1"/>
  <c r="Q117" i="1"/>
  <c r="R117" i="1" s="1"/>
  <c r="T117" i="1" s="1"/>
  <c r="Q118" i="1"/>
  <c r="R118" i="1" s="1"/>
  <c r="T118" i="1" s="1"/>
  <c r="Q119" i="1"/>
  <c r="R119" i="1" s="1"/>
  <c r="T119" i="1" s="1"/>
  <c r="Q120" i="1"/>
  <c r="R120" i="1" s="1"/>
  <c r="T120" i="1" s="1"/>
  <c r="Q122" i="1"/>
  <c r="R122" i="1" s="1"/>
  <c r="T122" i="1" s="1"/>
  <c r="Q123" i="1"/>
  <c r="R123" i="1" s="1"/>
  <c r="T123" i="1" s="1"/>
  <c r="Q124" i="1"/>
  <c r="R124" i="1" s="1"/>
  <c r="T124" i="1" s="1"/>
  <c r="Q125" i="1"/>
  <c r="R125" i="1" s="1"/>
  <c r="T125" i="1" s="1"/>
  <c r="Q126" i="1"/>
  <c r="R126" i="1" s="1"/>
  <c r="T126" i="1" s="1"/>
  <c r="Q127" i="1"/>
  <c r="R127" i="1" s="1"/>
  <c r="T127" i="1" s="1"/>
  <c r="Q128" i="1"/>
  <c r="R128" i="1" s="1"/>
  <c r="T128" i="1" s="1"/>
  <c r="R129" i="1"/>
  <c r="T129" i="1" s="1"/>
  <c r="Q151" i="1"/>
  <c r="R151" i="1" s="1"/>
  <c r="T151" i="1" s="1"/>
  <c r="R155" i="1"/>
  <c r="T155" i="1" s="1"/>
  <c r="Q159" i="1"/>
  <c r="R159" i="1" s="1"/>
  <c r="T159" i="1" s="1"/>
  <c r="Q160" i="1"/>
  <c r="R160" i="1" s="1"/>
  <c r="T160" i="1" s="1"/>
  <c r="R182" i="1"/>
  <c r="T182" i="1" s="1"/>
  <c r="R318" i="1"/>
  <c r="T318" i="1" s="1"/>
  <c r="Q196" i="1"/>
  <c r="R196" i="1" s="1"/>
  <c r="T196" i="1" s="1"/>
  <c r="Q203" i="1"/>
  <c r="R203" i="1" s="1"/>
  <c r="T203" i="1" s="1"/>
  <c r="Q204" i="1"/>
  <c r="R204" i="1" s="1"/>
  <c r="T204" i="1" s="1"/>
  <c r="Q205" i="1"/>
  <c r="R205" i="1" s="1"/>
  <c r="T205" i="1" s="1"/>
  <c r="R206" i="1"/>
  <c r="T206" i="1" s="1"/>
  <c r="Q214" i="1"/>
  <c r="R214" i="1" s="1"/>
  <c r="T214" i="1" s="1"/>
  <c r="Q215" i="1"/>
  <c r="R215" i="1" s="1"/>
  <c r="T215" i="1" s="1"/>
  <c r="Q216" i="1"/>
  <c r="R216" i="1" s="1"/>
  <c r="T216" i="1" s="1"/>
  <c r="Q217" i="1"/>
  <c r="R217" i="1" s="1"/>
  <c r="T217" i="1" s="1"/>
  <c r="Q219" i="1"/>
  <c r="R219" i="1" s="1"/>
  <c r="T219" i="1" s="1"/>
  <c r="R222" i="1"/>
  <c r="T222" i="1" s="1"/>
  <c r="Q223" i="1"/>
  <c r="R223" i="1" s="1"/>
  <c r="T223" i="1" s="1"/>
  <c r="Q224" i="1"/>
  <c r="R224" i="1" s="1"/>
  <c r="T224" i="1" s="1"/>
  <c r="Q225" i="1"/>
  <c r="R225" i="1" s="1"/>
  <c r="T225" i="1" s="1"/>
  <c r="Q226" i="1"/>
  <c r="R226" i="1" s="1"/>
  <c r="T226" i="1" s="1"/>
  <c r="Q227" i="1"/>
  <c r="R227" i="1" s="1"/>
  <c r="T227" i="1" s="1"/>
  <c r="Q228" i="1"/>
  <c r="R228" i="1" s="1"/>
  <c r="T228" i="1" s="1"/>
  <c r="Q229" i="1"/>
  <c r="R229" i="1" s="1"/>
  <c r="T229" i="1" s="1"/>
  <c r="Q230" i="1"/>
  <c r="R230" i="1" s="1"/>
  <c r="T230" i="1" s="1"/>
  <c r="R232" i="1"/>
  <c r="T232" i="1" s="1"/>
  <c r="Q236" i="1"/>
  <c r="R236" i="1" s="1"/>
  <c r="T236" i="1" s="1"/>
  <c r="Q237" i="1"/>
  <c r="R237" i="1" s="1"/>
  <c r="T237" i="1" s="1"/>
  <c r="R238" i="1"/>
  <c r="T238" i="1" s="1"/>
  <c r="R239" i="1"/>
  <c r="T239" i="1" s="1"/>
  <c r="R240" i="1"/>
  <c r="T240" i="1" s="1"/>
  <c r="R241" i="1"/>
  <c r="T241" i="1" s="1"/>
  <c r="R242" i="1"/>
  <c r="T242" i="1" s="1"/>
  <c r="R243" i="1"/>
  <c r="T243" i="1" s="1"/>
  <c r="R244" i="1"/>
  <c r="T244" i="1" s="1"/>
  <c r="R245" i="1"/>
  <c r="T245" i="1" s="1"/>
  <c r="R246" i="1"/>
  <c r="T246" i="1" s="1"/>
  <c r="Q252" i="1"/>
  <c r="R252" i="1" s="1"/>
  <c r="T252" i="1" s="1"/>
  <c r="Q262" i="1"/>
  <c r="R262" i="1" s="1"/>
  <c r="T262" i="1" s="1"/>
  <c r="R264" i="1"/>
  <c r="T264" i="1" s="1"/>
  <c r="Q267" i="1"/>
  <c r="R267" i="1" s="1"/>
  <c r="T267" i="1" s="1"/>
  <c r="Q270" i="1"/>
  <c r="R270" i="1" s="1"/>
  <c r="T270" i="1" s="1"/>
  <c r="Q273" i="1"/>
  <c r="R273" i="1" s="1"/>
  <c r="T273" i="1" s="1"/>
  <c r="Q274" i="1"/>
  <c r="R274" i="1" s="1"/>
  <c r="T274" i="1" s="1"/>
  <c r="Q275" i="1"/>
  <c r="R275" i="1" s="1"/>
  <c r="T275" i="1" s="1"/>
  <c r="R282" i="1"/>
  <c r="T282" i="1" s="1"/>
  <c r="R286" i="1"/>
  <c r="T286" i="1" s="1"/>
  <c r="Q288" i="1"/>
  <c r="R288" i="1" s="1"/>
  <c r="T288" i="1" s="1"/>
  <c r="R289" i="1"/>
  <c r="T289" i="1" s="1"/>
  <c r="Q290" i="1"/>
  <c r="R290" i="1" s="1"/>
  <c r="T290" i="1" s="1"/>
  <c r="R292" i="1"/>
  <c r="T292" i="1" s="1"/>
  <c r="Q293" i="1"/>
  <c r="R293" i="1" s="1"/>
  <c r="T293" i="1" s="1"/>
  <c r="R294" i="1"/>
  <c r="T294" i="1" s="1"/>
  <c r="Q295" i="1"/>
  <c r="R295" i="1" s="1"/>
  <c r="T295" i="1" s="1"/>
  <c r="Q296" i="1"/>
  <c r="R296" i="1" s="1"/>
  <c r="T296" i="1" s="1"/>
  <c r="Q297" i="1"/>
  <c r="R297" i="1" s="1"/>
  <c r="T297" i="1" s="1"/>
  <c r="Q298" i="1"/>
  <c r="R298" i="1" s="1"/>
  <c r="T298" i="1" s="1"/>
  <c r="Q299" i="1"/>
  <c r="R299" i="1" s="1"/>
  <c r="T299" i="1" s="1"/>
  <c r="Q300" i="1"/>
  <c r="R300" i="1" s="1"/>
  <c r="T300" i="1" s="1"/>
  <c r="Q301" i="1"/>
  <c r="R301" i="1" s="1"/>
  <c r="T301" i="1" s="1"/>
  <c r="Q303" i="1"/>
  <c r="R303" i="1" s="1"/>
  <c r="T303" i="1" s="1"/>
  <c r="R305" i="1"/>
  <c r="T305" i="1" s="1"/>
  <c r="R306" i="1"/>
  <c r="T306" i="1" s="1"/>
  <c r="Q307" i="1"/>
  <c r="R307" i="1" s="1"/>
  <c r="T307" i="1" s="1"/>
  <c r="R308" i="1"/>
  <c r="T308" i="1" s="1"/>
  <c r="Q309" i="1"/>
  <c r="R309" i="1" s="1"/>
  <c r="T309" i="1" s="1"/>
  <c r="Q311" i="1"/>
  <c r="R311" i="1" s="1"/>
  <c r="T311" i="1" s="1"/>
  <c r="Q312" i="1"/>
  <c r="R312" i="1" s="1"/>
  <c r="T312" i="1" s="1"/>
  <c r="R314" i="1"/>
  <c r="T314" i="1" s="1"/>
  <c r="Q316" i="1"/>
  <c r="R316" i="1" s="1"/>
  <c r="T316" i="1" s="1"/>
  <c r="Q320" i="1"/>
  <c r="R320" i="1" s="1"/>
  <c r="T320" i="1" s="1"/>
  <c r="S321" i="1" l="1"/>
  <c r="Q321" i="1"/>
  <c r="P321" i="1"/>
  <c r="R321" i="1"/>
  <c r="T81" i="1"/>
  <c r="T321" i="1" l="1"/>
</calcChain>
</file>

<file path=xl/comments1.xml><?xml version="1.0" encoding="utf-8"?>
<comments xmlns="http://schemas.openxmlformats.org/spreadsheetml/2006/main">
  <authors>
    <author>Franklyn Rafael Mirabal Rodriguez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excluido de nomina propocion salarial de mes julio 2022</t>
        </r>
      </text>
    </comment>
  </commentList>
</comments>
</file>

<file path=xl/sharedStrings.xml><?xml version="1.0" encoding="utf-8"?>
<sst xmlns="http://schemas.openxmlformats.org/spreadsheetml/2006/main" count="1091" uniqueCount="410">
  <si>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</si>
  <si>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</si>
  <si>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</si>
  <si>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</si>
  <si>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</si>
  <si>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</si>
  <si>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</si>
  <si>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</si>
  <si>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</si>
  <si>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</si>
  <si>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</si>
  <si>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</si>
  <si>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</si>
  <si>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</si>
  <si>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</si>
  <si>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</si>
  <si>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</si>
  <si>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</si>
  <si>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</si>
  <si>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</si>
  <si>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</si>
  <si>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</si>
  <si>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</si>
  <si>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</si>
  <si>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</si>
  <si>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</si>
  <si>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</si>
  <si>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</si>
  <si>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</si>
  <si>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</si>
  <si>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Departamento Jurídico</t>
  </si>
  <si>
    <t>Abogado</t>
  </si>
  <si>
    <t>Paralegal</t>
  </si>
  <si>
    <t>División de Litigios</t>
  </si>
  <si>
    <t>Agustina Flores Ramirez</t>
  </si>
  <si>
    <t>Analista De Recursos Humanos</t>
  </si>
  <si>
    <t>Glenda Jimenez Alvarado</t>
  </si>
  <si>
    <t>Felipe Suero de la Cruz</t>
  </si>
  <si>
    <t>Departamento de Recursos Humanos</t>
  </si>
  <si>
    <t>Departamento Financiero</t>
  </si>
  <si>
    <t>Daniel Jeffrey Quezada Romero</t>
  </si>
  <si>
    <t>Auxiliar De Contabilidad</t>
  </si>
  <si>
    <t>División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</si>
  <si>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</si>
  <si>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</si>
  <si>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</si>
  <si>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</si>
  <si>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</si>
  <si>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</si>
  <si>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</si>
  <si>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</si>
  <si>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</si>
  <si>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</si>
  <si>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</si>
  <si>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</si>
  <si>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</si>
  <si>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</si>
  <si>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</si>
  <si>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</si>
  <si>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</si>
  <si>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</si>
  <si>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</si>
  <si>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Sección de Almacén Y Suministro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</si>
  <si>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</si>
  <si>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</si>
  <si>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</si>
  <si>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</si>
  <si>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</si>
  <si>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Tecnico Analista De Compras Y</t>
  </si>
  <si>
    <t>Josias Lantigua Alcantara</t>
  </si>
  <si>
    <t>Tecnico De Compras</t>
  </si>
  <si>
    <t>División de Compras</t>
  </si>
  <si>
    <t>Departamento de Desarrollo Institucional Y Gestión de Calidad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</si>
  <si>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</si>
  <si>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</si>
  <si>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</si>
  <si>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</si>
  <si>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</si>
  <si>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Inspector De Aseguramiento De</t>
  </si>
  <si>
    <t>Enmanuel Valdez Alcantara</t>
  </si>
  <si>
    <t>Pamela Anyinet Mejia Taveras</t>
  </si>
  <si>
    <t>Departamento de Nutrición</t>
  </si>
  <si>
    <t>Coordinador (A) Regional De N</t>
  </si>
  <si>
    <t>Tecnico De Alimentacion Escol</t>
  </si>
  <si>
    <t>Manuel Elias Lugo Moncion</t>
  </si>
  <si>
    <t>Filolis Alejandra Ferreras Rodrigue</t>
  </si>
  <si>
    <t>Departamento de Gestión Alimentaria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</si>
  <si>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</si>
  <si>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</si>
  <si>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</si>
  <si>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</si>
  <si>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</si>
  <si>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</si>
  <si>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</si>
  <si>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</si>
  <si>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</si>
  <si>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</si>
  <si>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</si>
  <si>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</si>
  <si>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</si>
  <si>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</si>
  <si>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</si>
  <si>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</si>
  <si>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</si>
  <si>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</si>
  <si>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</si>
  <si>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</si>
  <si>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</si>
  <si>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</si>
  <si>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</si>
  <si>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</si>
  <si>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</si>
  <si>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</si>
  <si>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</si>
  <si>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</si>
  <si>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</si>
  <si>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Analista De Fiscalizacion Y C</t>
  </si>
  <si>
    <t>Analista De Planificacion Y D</t>
  </si>
  <si>
    <t>Coord(A) Regional De Aseguram</t>
  </si>
  <si>
    <t>Coordinador Adm</t>
  </si>
  <si>
    <t>Tecnico Adm</t>
  </si>
  <si>
    <t>Tecnico De Servicios Sociales</t>
  </si>
  <si>
    <t>Departamento de Tecnología de la Información Y Comunicación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</si>
  <si>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</si>
  <si>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</si>
  <si>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</si>
  <si>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</si>
  <si>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División de Operaciones</t>
  </si>
  <si>
    <t>Simona Rosa Lantigua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</si>
  <si>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</si>
  <si>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</si>
  <si>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</si>
  <si>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</si>
  <si>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</si>
  <si>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Encargado (A) Regional De Bie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</si>
  <si>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</si>
  <si>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</si>
  <si>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</si>
  <si>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</si>
  <si>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</si>
  <si>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</si>
  <si>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</si>
  <si>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</si>
  <si>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</si>
  <si>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</si>
  <si>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</si>
  <si>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</si>
  <si>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</si>
  <si>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</si>
  <si>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</si>
  <si>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Ariela Quezada Mora</t>
  </si>
  <si>
    <t>Alfredo Mendez Duran</t>
  </si>
  <si>
    <t>Rafaela Samandra Bernavel Cuevas</t>
  </si>
  <si>
    <t>Rafaelina Beriguete Salvador</t>
  </si>
  <si>
    <t>Yulissa Josefina Reyes Garcia</t>
  </si>
  <si>
    <t>Nicauris Alicia Garcia Paulino</t>
  </si>
  <si>
    <t>Martin Simeon Liriano Guzman</t>
  </si>
  <si>
    <t>Auxiiar De Contabilidad</t>
  </si>
  <si>
    <t>Coordinador  (A)  De Cooperat</t>
  </si>
  <si>
    <t>Periodista</t>
  </si>
  <si>
    <t>División de Relaciones Públicas</t>
  </si>
  <si>
    <t>Florangel Shantal Quezada Mora</t>
  </si>
  <si>
    <t>Luis Fabio Bonelly Piña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</si>
  <si>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</si>
  <si>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</si>
  <si>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</si>
  <si>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</si>
  <si>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</si>
  <si>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</si>
  <si>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</si>
  <si>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</si>
  <si>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</si>
  <si>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</si>
  <si>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</si>
  <si>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</si>
  <si>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</si>
  <si>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</si>
  <si>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</si>
  <si>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</si>
  <si>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</si>
  <si>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</si>
  <si>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</si>
  <si>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</si>
  <si>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</si>
  <si>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</si>
  <si>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</si>
  <si>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</si>
  <si>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</si>
  <si>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</si>
  <si>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</si>
  <si>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</si>
  <si>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</si>
  <si>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</si>
  <si>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</si>
  <si>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</si>
  <si>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</si>
  <si>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</si>
  <si>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</si>
  <si>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Juan Emilio Tavarez Reyes</t>
  </si>
  <si>
    <t>Juan Carlos Lopez Lopez</t>
  </si>
  <si>
    <t>Jesusa Sanchez Sanchez</t>
  </si>
  <si>
    <t>Nellys Jullissa Flores Liriano</t>
  </si>
  <si>
    <t>Luis Alberto Bocio Diaz</t>
  </si>
  <si>
    <t>Administrador De Red</t>
  </si>
  <si>
    <t>Analista Legal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</si>
  <si>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</si>
  <si>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</si>
  <si>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</si>
  <si>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</si>
  <si>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</si>
  <si>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</si>
  <si>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</si>
  <si>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</si>
  <si>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</si>
  <si>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Ramona Eridania Medina Michel</t>
  </si>
  <si>
    <t>Enmanuel Feliz Espinal</t>
  </si>
  <si>
    <t xml:space="preserve">Encargado (A) De La Division </t>
  </si>
  <si>
    <t>Arjul Grassals Ramirez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</si>
  <si>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</si>
  <si>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</si>
  <si>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</si>
  <si>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</si>
  <si>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</si>
  <si>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</si>
  <si>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</si>
  <si>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Sección de Reclutamiento y Selección de Personal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</si>
  <si>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</si>
  <si>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</si>
  <si>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</si>
  <si>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</si>
  <si>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</si>
  <si>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</si>
  <si>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</si>
  <si>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Tecnico En Compras Y Contrata</t>
  </si>
  <si>
    <t>División de Salud Auditiva</t>
  </si>
  <si>
    <t>Anyeli Maria Hernandez De Jesus</t>
  </si>
  <si>
    <t>Técnico De Contabilidad</t>
  </si>
  <si>
    <t>División de Licitaciones</t>
  </si>
  <si>
    <t>Gerardo Lagares Montero</t>
  </si>
  <si>
    <t>Dirección Administrativa Y Financiera</t>
  </si>
  <si>
    <t>Julio Cesar Santana de Leon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</si>
  <si>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</si>
  <si>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</si>
  <si>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</si>
  <si>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</si>
  <si>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</si>
  <si>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</si>
  <si>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</si>
  <si>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</si>
  <si>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</si>
  <si>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</si>
  <si>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</si>
  <si>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Encargado Division De Transpotacion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</si>
  <si>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</si>
  <si>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</si>
  <si>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</si>
  <si>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</si>
  <si>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</si>
  <si>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Tecnico Analista En Compras Y Contrata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</si>
  <si>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</si>
  <si>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</si>
  <si>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</si>
  <si>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</si>
  <si>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</si>
  <si>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Daniel Emilio Fernandez Hiciano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</si>
  <si>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</si>
  <si>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</si>
  <si>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</si>
  <si>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</si>
  <si>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</si>
  <si>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Heidy Miguelina Herrera de la Cruz de Sánchez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</si>
  <si>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</si>
  <si>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</si>
  <si>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</si>
  <si>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</si>
  <si>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</si>
  <si>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</si>
  <si>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</si>
  <si>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</si>
  <si>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Nefi Rodriguez</t>
  </si>
  <si>
    <t>Noelia Minerva Cruz Matias</t>
  </si>
  <si>
    <t>Rafaelina Frias Aquino</t>
  </si>
  <si>
    <t>Rosanna Leticia Alberto Perez</t>
  </si>
  <si>
    <t>Responsable De La Oficina De Acceso A la Informacion</t>
  </si>
  <si>
    <t>Solange Crismar De Nazabeth Silva</t>
  </si>
  <si>
    <t>Tecnico Compras</t>
  </si>
  <si>
    <t>Solanyi Concepcion Sanchez Rodriguez</t>
  </si>
  <si>
    <t>Wilson Arismendy Hernandz Sosa</t>
  </si>
  <si>
    <t>Ana Chavely Valdez</t>
  </si>
  <si>
    <r>
      <t xml:space="preserve">                                                 </t>
    </r>
    <r>
      <rPr>
        <sz val="11"/>
        <rFont val="Malgun Gothic"/>
        <family val="2"/>
      </rPr>
      <t xml:space="preserve"> </t>
    </r>
    <r>
      <rPr>
        <b/>
        <sz val="11"/>
        <rFont val="Malgun Gothic"/>
        <family val="2"/>
      </rPr>
      <t xml:space="preserve">                 Sección de Registro, Control y Nómina de Personal</t>
    </r>
  </si>
  <si>
    <t>Franklyn Rafael Mirabal Rodriguez</t>
  </si>
  <si>
    <t>Genesis Michelle Tapia Ramirez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</si>
  <si>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</si>
  <si>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</si>
  <si>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</si>
  <si>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</si>
  <si>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</si>
  <si>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Analista De Planificacion Y Desarrollo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</si>
  <si>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</si>
  <si>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</si>
  <si>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</si>
  <si>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</si>
  <si>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</si>
  <si>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</si>
  <si>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</si>
  <si>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</si>
  <si>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</si>
  <si>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</si>
  <si>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</si>
  <si>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</si>
  <si>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</si>
  <si>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División de Seguimiento al Servicio de Alimentación</t>
  </si>
  <si>
    <t>Isabel Cristina Mendez De Diaz</t>
  </si>
  <si>
    <t>Jeimy Marte German</t>
  </si>
  <si>
    <t>División de Protocolo y Eventos</t>
  </si>
  <si>
    <t>Jezabel Johanna Perez De Taveras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</si>
  <si>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</si>
  <si>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</si>
  <si>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</si>
  <si>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</si>
  <si>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</si>
  <si>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</si>
  <si>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</si>
  <si>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</si>
  <si>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</si>
  <si>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</si>
  <si>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</si>
  <si>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</si>
  <si>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</si>
  <si>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</si>
  <si>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</si>
  <si>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</si>
  <si>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</si>
  <si>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</si>
  <si>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</si>
  <si>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</si>
  <si>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</si>
  <si>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</si>
  <si>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</si>
  <si>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</si>
  <si>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</si>
  <si>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</si>
  <si>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</si>
  <si>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</si>
  <si>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</si>
  <si>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Coordinador (A)  Adm Regional De N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</si>
  <si>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</si>
  <si>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</si>
  <si>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</si>
  <si>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</si>
  <si>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</si>
  <si>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</si>
  <si>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</si>
  <si>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</si>
  <si>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</si>
  <si>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</si>
  <si>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</si>
  <si>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>Ana Karina Letelier Almonte</t>
  </si>
  <si>
    <t>Audrey Rosanna Lora De Cabrera</t>
  </si>
  <si>
    <t>Director (A) de Salud Y Servicios Sociales</t>
  </si>
  <si>
    <t>Carlos Jose Casado Chevalier</t>
  </si>
  <si>
    <t>Darlin Torres Tiburcio</t>
  </si>
  <si>
    <t xml:space="preserve">Darnellis Rosario Belen </t>
  </si>
  <si>
    <t>Dhariana Figueroa Villar</t>
  </si>
  <si>
    <t>Elizabeth De Paula Nuñez</t>
  </si>
  <si>
    <t>Isabel Martinez Brito</t>
  </si>
  <si>
    <t>Jean Luis Joaquin Hurtado</t>
  </si>
  <si>
    <t>Jorge Michael Henriquez Robles</t>
  </si>
  <si>
    <t>Jose Miguel Linares</t>
  </si>
  <si>
    <t>Kathy Almonte Martinez</t>
  </si>
  <si>
    <t>Librada Dinorah Vidal Reyes</t>
  </si>
  <si>
    <t>Michael Zabala Cuello</t>
  </si>
  <si>
    <t>Noely Franchesca Reynoso Vargas</t>
  </si>
  <si>
    <t>Omar Eduardo Guzman Muñoz</t>
  </si>
  <si>
    <t>Rebeca Lugo Peña</t>
  </si>
  <si>
    <t xml:space="preserve">Somery Marina Batista Acencio </t>
  </si>
  <si>
    <t>Teodista Ysabel Mota Gonzalez</t>
  </si>
  <si>
    <t>Yoiffry Daniel Carrasco Sepulveda</t>
  </si>
  <si>
    <t>Editor</t>
  </si>
  <si>
    <t>Yudmila Yolamni Garrido Fernandez</t>
  </si>
  <si>
    <t>Oficial De Acceso A La Información</t>
  </si>
  <si>
    <t>División de Elaboración de Documentos Legale</t>
  </si>
  <si>
    <t>Ana Romilda Suero Fanini De Inoa</t>
  </si>
  <si>
    <t>Candy Giselle De Leon Ubri</t>
  </si>
  <si>
    <t>Carla Pendones Castillo</t>
  </si>
  <si>
    <t>Coordinador  (A)  Programa De t</t>
  </si>
  <si>
    <t>Carlos Rafael Hernandez Reyes</t>
  </si>
  <si>
    <t>Coordinador  (A)  De Uniformes Y Ut</t>
  </si>
  <si>
    <t>Carmen Jael Peralta Guerrero De Jac</t>
  </si>
  <si>
    <t>Cesar Neftali Carraco Soto</t>
  </si>
  <si>
    <t>Deyanira Sanchez De Susana</t>
  </si>
  <si>
    <t>Sección de Desarrollo de Productos</t>
  </si>
  <si>
    <t>Dilenia Emilia Reyes Tapia</t>
  </si>
  <si>
    <t>Diseñador De Productos</t>
  </si>
  <si>
    <t>Jansel Javier Sanchez De La Cruz</t>
  </si>
  <si>
    <t>Jonatan Aglisberto Cabrera Peguero</t>
  </si>
  <si>
    <t>Luis Abel Nuñez Martinez</t>
  </si>
  <si>
    <t>Division De Ficalizacion de Tranferencia A Centro Educativo</t>
  </si>
  <si>
    <t>Ricardo Ernesto Tejeda Medina</t>
  </si>
  <si>
    <t>Victoria Regina Ramirez Batista</t>
  </si>
  <si>
    <t>Cornelio Florian Mateo</t>
  </si>
  <si>
    <t>Nómina Personal Temporal  Julio 2022</t>
  </si>
  <si>
    <t>12/01/2023</t>
  </si>
  <si>
    <t>03/01/2023</t>
  </si>
  <si>
    <t>División de Servicios Generales</t>
  </si>
  <si>
    <t>Analista De Sistemas Informatico</t>
  </si>
  <si>
    <t>Inspector De Aseguramiento De La Calidad</t>
  </si>
  <si>
    <t xml:space="preserve">Coordinador (A) Regional </t>
  </si>
  <si>
    <t>Tecnico De Alimentacion Escolar</t>
  </si>
  <si>
    <t>Tecnico De Oper. Programa De Alimentacion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</si>
</sst>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4" fontId="32" fillId="2" borderId="18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9" fillId="35" borderId="0" xfId="0" applyFont="1" applyFill="1" applyBorder="1" applyAlignment="1"/>
    <xf numFmtId="0" fontId="29" fillId="35" borderId="15" xfId="0" quotePrefix="1" applyFont="1" applyFill="1" applyBorder="1" applyAlignment="1">
      <alignment horizontal="left" vertical="center"/>
    </xf>
    <xf numFmtId="14" fontId="34" fillId="0" borderId="1" xfId="0" quotePrefix="1" applyNumberFormat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quotePrefix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left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899085</xdr:colOff>
      <xdr:row>411</xdr:row>
      <xdr:rowOff>209550</xdr:rowOff>
    </xdr:from>
    <xdr:to>
      <xdr:col>12</xdr:col>
      <xdr:colOff>1044880</xdr:colOff>
      <xdr:row>426</xdr:row>
      <xdr:rowOff>333375</xdr:rowOff>
    </xdr:to>
    <xdr:pic>
      <xdr:nvPicPr>
        <xdr:cNvPr id="13" name="Imagen 2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376460" y="2028825"/>
          <a:ext cx="5794120" cy="5838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1028700</xdr:colOff>
      <xdr:row>405</xdr:row>
      <xdr:rowOff>333375</xdr:rowOff>
    </xdr:from>
    <xdr:to>
      <xdr:col>18</xdr:col>
      <xdr:colOff>1343974</xdr:colOff>
      <xdr:row>425</xdr:row>
      <xdr:rowOff>28575</xdr:rowOff>
    </xdr:to>
    <xdr:pic>
      <xdr:nvPicPr>
        <xdr:cNvPr id="16" name="Imagen 2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68600" y="26765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28</xdr:col>
      <xdr:colOff>571500</xdr:colOff>
      <xdr:row>252</xdr:row>
      <xdr:rowOff>257175</xdr:rowOff>
    </xdr:from>
    <xdr:to>
      <xdr:col>40</xdr:col>
      <xdr:colOff>524823</xdr:colOff>
      <xdr:row>276</xdr:row>
      <xdr:rowOff>28575</xdr:rowOff>
    </xdr:to>
    <xdr:pic>
      <xdr:nvPicPr>
        <xdr:cNvPr id="17" name="Imagen 2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405</xdr:row>
      <xdr:rowOff>304800</xdr:rowOff>
    </xdr:from>
    <xdr:to>
      <xdr:col>15</xdr:col>
      <xdr:colOff>753423</xdr:colOff>
      <xdr:row>420</xdr:row>
      <xdr:rowOff>380799</xdr:rowOff>
    </xdr:to>
    <xdr:pic>
      <xdr:nvPicPr>
        <xdr:cNvPr id="18" name="Imagen 2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2982575" y="2647950"/>
          <a:ext cx="5754048" cy="5790999"/>
        </a:xfrm>
        <a:prstGeom prst="rect">
          <a:avLst/>
        </a:prstGeom>
      </xdr:spPr>
    </xdr:pic>
    <xdr:clientData/>
  </xdr:twoCellAnchor>
  <xdr:twoCellAnchor editAs="oneCell">
    <xdr:from>
      <xdr:col>2</xdr:col>
      <xdr:colOff>923925</xdr:colOff>
      <xdr:row>310</xdr:row>
      <xdr:rowOff>228601</xdr:rowOff>
    </xdr:from>
    <xdr:to>
      <xdr:col>4</xdr:col>
      <xdr:colOff>457200</xdr:colOff>
      <xdr:row>319</xdr:row>
      <xdr:rowOff>276225</xdr:rowOff>
    </xdr:to>
    <xdr:pic>
      <xdr:nvPicPr>
        <xdr:cNvPr id="7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200525" y="92135326"/>
          <a:ext cx="3848100" cy="2876549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1</xdr:row>
      <xdr:rowOff>95250</xdr:rowOff>
    </xdr:from>
    <xdr:to>
      <xdr:col>11</xdr:col>
      <xdr:colOff>854868</xdr:colOff>
      <xdr:row>8</xdr:row>
      <xdr:rowOff>95250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42900"/>
          <a:ext cx="5331618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11"/>
  <sheetViews>
    <sheetView tabSelected="1" view="pageBreakPreview" topLeftCell="G1" zoomScaleNormal="100" zoomScaleSheetLayoutView="100" workbookViewId="0">
      <selection activeCell="A10" sqref="A10:T10"/>
    </sheetView>
  </sheetViews>
  <sheetFormatPr defaultColWidth="9.140625" defaultRowHeight="30" customHeight="1" x14ac:dyDescent="0.25"/>
  <cols>
    <col min="1" max="1" width="5.85546875" style="3" customWidth="1"/>
    <col min="2" max="2" width="43.28515625" style="2" customWidth="1"/>
    <col min="3" max="3" width="52.28515625" style="2" customWidth="1"/>
    <col min="4" max="4" width="12.42578125" style="3" customWidth="1"/>
    <col min="5" max="5" width="12.28515625" style="3" customWidth="1"/>
    <col min="6" max="6" width="14" style="3" customWidth="1"/>
    <col min="7" max="7" width="13.85546875" style="3" customWidth="1"/>
    <col min="8" max="8" width="17" style="7" customWidth="1"/>
    <col min="9" max="9" width="17" style="3" customWidth="1"/>
    <col min="10" max="10" width="15.28515625" style="3" customWidth="1"/>
    <col min="11" max="12" width="17.7109375" style="3" customWidth="1"/>
    <col min="13" max="13" width="17.7109375" style="55" customWidth="1"/>
    <col min="14" max="15" width="17.7109375" style="3" customWidth="1"/>
    <col min="16" max="16" width="17.28515625" style="3" customWidth="1"/>
    <col min="17" max="17" width="17" style="3" customWidth="1"/>
    <col min="18" max="18" width="16.85546875" style="3" customWidth="1"/>
    <col min="19" max="19" width="24.42578125" style="3" customWidth="1"/>
    <col min="20" max="20" width="17.7109375" style="3" customWidth="1"/>
    <col min="21" max="16384" width="9.140625" style="2"/>
  </cols>
  <sheetData>
    <row r="1" spans="1:20" ht="20.100000000000001" customHeight="1" x14ac:dyDescent="0.25">
      <c r="N1" s="55"/>
      <c r="O1" s="55"/>
      <c r="P1" s="55"/>
      <c r="Q1" s="55"/>
      <c r="R1" s="55"/>
    </row>
    <row r="2" spans="1:20" ht="20.100000000000001" customHeight="1" x14ac:dyDescent="0.25">
      <c r="N2" s="55"/>
      <c r="O2" s="55"/>
      <c r="P2" s="55"/>
      <c r="Q2" s="55"/>
      <c r="R2" s="55"/>
    </row>
    <row r="3" spans="1:20" ht="20.100000000000001" customHeight="1" x14ac:dyDescent="0.25">
      <c r="N3" s="55"/>
      <c r="O3" s="55"/>
      <c r="P3" s="55"/>
      <c r="Q3" s="55"/>
      <c r="R3" s="55"/>
    </row>
    <row r="4" spans="1:20" ht="20.100000000000001" customHeight="1" x14ac:dyDescent="0.25">
      <c r="N4" s="55"/>
      <c r="O4" s="55"/>
      <c r="P4" s="55"/>
      <c r="Q4" s="55"/>
      <c r="R4" s="55"/>
    </row>
    <row r="5" spans="1:20" ht="20.100000000000001" customHeight="1" x14ac:dyDescent="0.25">
      <c r="N5" s="55"/>
      <c r="O5" s="55"/>
      <c r="P5" s="55"/>
      <c r="Q5" s="55"/>
      <c r="R5" s="55"/>
    </row>
    <row r="6" spans="1:20" s="4" customFormat="1" ht="20.100000000000001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4" customFormat="1" ht="20.100000000000001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s="4" customFormat="1" ht="20.100000000000001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s="4" customFormat="1" ht="20.10000000000000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s="4" customFormat="1" ht="20.100000000000001" customHeight="1" x14ac:dyDescent="0.35">
      <c r="A10" s="78" t="s">
        <v>401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9" customFormat="1" ht="20.100000000000001" customHeight="1" x14ac:dyDescent="0.25">
      <c r="A12" s="76" t="s">
        <v>26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s="4" customFormat="1" ht="6.75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s="6" customFormat="1" ht="20.100000000000001" customHeight="1" x14ac:dyDescent="0.25">
      <c r="A14" s="66" t="s">
        <v>7</v>
      </c>
      <c r="B14" s="67" t="s">
        <v>11</v>
      </c>
      <c r="C14" s="67" t="s">
        <v>9</v>
      </c>
      <c r="D14" s="67" t="s">
        <v>1</v>
      </c>
      <c r="E14" s="67" t="s">
        <v>178</v>
      </c>
      <c r="F14" s="77" t="s">
        <v>23</v>
      </c>
      <c r="G14" s="77"/>
      <c r="H14" s="75" t="s">
        <v>17</v>
      </c>
      <c r="I14" s="66" t="s">
        <v>19</v>
      </c>
      <c r="J14" s="66" t="s">
        <v>12</v>
      </c>
      <c r="K14" s="67" t="s">
        <v>20</v>
      </c>
      <c r="L14" s="67"/>
      <c r="M14" s="67"/>
      <c r="N14" s="67"/>
      <c r="O14" s="67"/>
      <c r="P14" s="67"/>
      <c r="Q14" s="28"/>
      <c r="R14" s="67" t="s">
        <v>0</v>
      </c>
      <c r="S14" s="67"/>
      <c r="T14" s="66" t="s">
        <v>18</v>
      </c>
    </row>
    <row r="15" spans="1:20" s="6" customFormat="1" ht="20.100000000000001" customHeight="1" x14ac:dyDescent="0.25">
      <c r="A15" s="66"/>
      <c r="B15" s="67"/>
      <c r="C15" s="67"/>
      <c r="D15" s="67"/>
      <c r="E15" s="67"/>
      <c r="F15" s="77"/>
      <c r="G15" s="77"/>
      <c r="H15" s="75"/>
      <c r="I15" s="66"/>
      <c r="J15" s="66"/>
      <c r="K15" s="65" t="s">
        <v>2</v>
      </c>
      <c r="L15" s="65"/>
      <c r="M15" s="65" t="s">
        <v>13</v>
      </c>
      <c r="N15" s="74" t="s">
        <v>10</v>
      </c>
      <c r="O15" s="74"/>
      <c r="P15" s="65" t="s">
        <v>8</v>
      </c>
      <c r="Q15" s="27" t="s">
        <v>242</v>
      </c>
      <c r="R15" s="65" t="s">
        <v>14</v>
      </c>
      <c r="S15" s="65" t="s">
        <v>3</v>
      </c>
      <c r="T15" s="66"/>
    </row>
    <row r="16" spans="1:20" s="6" customFormat="1" ht="20.100000000000001" customHeight="1" x14ac:dyDescent="0.25">
      <c r="A16" s="66"/>
      <c r="B16" s="67"/>
      <c r="C16" s="67"/>
      <c r="D16" s="67"/>
      <c r="E16" s="67"/>
      <c r="F16" s="24" t="s">
        <v>24</v>
      </c>
      <c r="G16" s="24" t="s">
        <v>25</v>
      </c>
      <c r="H16" s="75"/>
      <c r="I16" s="66"/>
      <c r="J16" s="66"/>
      <c r="K16" s="22" t="s">
        <v>4</v>
      </c>
      <c r="L16" s="22" t="s">
        <v>21</v>
      </c>
      <c r="M16" s="73"/>
      <c r="N16" s="22" t="s">
        <v>5</v>
      </c>
      <c r="O16" s="22" t="s">
        <v>6</v>
      </c>
      <c r="P16" s="65"/>
      <c r="Q16" s="27" t="s">
        <v>243</v>
      </c>
      <c r="R16" s="65"/>
      <c r="S16" s="65"/>
      <c r="T16" s="66"/>
    </row>
    <row r="17" spans="1:20" s="13" customFormat="1" ht="24.95" customHeight="1" x14ac:dyDescent="0.3">
      <c r="A17" s="26" t="s">
        <v>123</v>
      </c>
      <c r="B17" s="12"/>
      <c r="C17" s="12"/>
      <c r="D17" s="12"/>
      <c r="E17" s="12"/>
      <c r="F17" s="25"/>
      <c r="G17" s="25"/>
      <c r="H17" s="12"/>
      <c r="I17" s="12"/>
      <c r="J17" s="12"/>
      <c r="K17" s="12"/>
      <c r="L17" s="12"/>
      <c r="M17" s="48"/>
      <c r="N17" s="12"/>
      <c r="O17" s="12"/>
      <c r="P17" s="12"/>
      <c r="Q17" s="12"/>
      <c r="R17" s="12"/>
      <c r="S17" s="12"/>
      <c r="T17" s="12"/>
    </row>
    <row r="18" spans="1:20" s="13" customFormat="1" ht="32.25" customHeight="1" x14ac:dyDescent="0.25">
      <c r="A18" s="20">
        <v>1</v>
      </c>
      <c r="B18" s="14" t="s">
        <v>282</v>
      </c>
      <c r="C18" s="10" t="s">
        <v>283</v>
      </c>
      <c r="D18" s="32" t="s">
        <v>22</v>
      </c>
      <c r="E18" s="33" t="s">
        <v>177</v>
      </c>
      <c r="F18" s="34">
        <v>44745</v>
      </c>
      <c r="G18" s="34">
        <v>45110</v>
      </c>
      <c r="H18" s="35">
        <v>131000</v>
      </c>
      <c r="I18" s="35">
        <v>19397.34</v>
      </c>
      <c r="J18" s="35">
        <v>0</v>
      </c>
      <c r="K18" s="35">
        <f>H18*2.87%</f>
        <v>3759.7</v>
      </c>
      <c r="L18" s="35">
        <f>H18*7.1%</f>
        <v>9301</v>
      </c>
      <c r="M18" s="17">
        <v>748.08</v>
      </c>
      <c r="N18" s="35">
        <f>H18*3.04%</f>
        <v>3982.4</v>
      </c>
      <c r="O18" s="35">
        <f>H18*7.09%</f>
        <v>9287.9</v>
      </c>
      <c r="P18" s="35">
        <f>K18+L18+M18+N18+O18</f>
        <v>27079.08</v>
      </c>
      <c r="Q18" s="35">
        <f>J18</f>
        <v>0</v>
      </c>
      <c r="R18" s="35">
        <f>I18+K18+N18+Q18</f>
        <v>27139.439999999999</v>
      </c>
      <c r="S18" s="35">
        <f>L18+M18+O18</f>
        <v>19336.98</v>
      </c>
      <c r="T18" s="35">
        <f>H18-R18</f>
        <v>103860.56</v>
      </c>
    </row>
    <row r="19" spans="1:20" s="40" customFormat="1" ht="26.25" customHeight="1" x14ac:dyDescent="0.25">
      <c r="A19" s="33">
        <v>2</v>
      </c>
      <c r="B19" s="31" t="s">
        <v>394</v>
      </c>
      <c r="C19" s="39" t="s">
        <v>120</v>
      </c>
      <c r="D19" s="32" t="s">
        <v>22</v>
      </c>
      <c r="E19" s="32" t="s">
        <v>176</v>
      </c>
      <c r="F19" s="34">
        <v>44743</v>
      </c>
      <c r="G19" s="34">
        <v>44927</v>
      </c>
      <c r="H19" s="35">
        <v>48000</v>
      </c>
      <c r="I19" s="35">
        <v>1571.73</v>
      </c>
      <c r="J19" s="35">
        <v>0</v>
      </c>
      <c r="K19" s="35">
        <v>1377.6</v>
      </c>
      <c r="L19" s="35">
        <v>3408</v>
      </c>
      <c r="M19" s="60">
        <f t="shared" ref="M19:M20" si="0">H19*1.15%</f>
        <v>552</v>
      </c>
      <c r="N19" s="35">
        <v>1459.2</v>
      </c>
      <c r="O19" s="35">
        <f t="shared" ref="O19:O20" si="1">H19*7.09%</f>
        <v>3403.2</v>
      </c>
      <c r="P19" s="35">
        <f>K19+L19+M19+N19+O19</f>
        <v>10200</v>
      </c>
      <c r="Q19" s="35">
        <f>J19</f>
        <v>0</v>
      </c>
      <c r="R19" s="35">
        <f>I19+K19+N19+Q19</f>
        <v>4408.53</v>
      </c>
      <c r="S19" s="35">
        <f>L19+M19+O19</f>
        <v>7363.2</v>
      </c>
      <c r="T19" s="35">
        <f>H19-R19</f>
        <v>43591.47</v>
      </c>
    </row>
    <row r="20" spans="1:20" s="40" customFormat="1" ht="26.25" customHeight="1" x14ac:dyDescent="0.25">
      <c r="A20" s="33">
        <v>3</v>
      </c>
      <c r="B20" s="31" t="s">
        <v>399</v>
      </c>
      <c r="C20" s="39" t="s">
        <v>380</v>
      </c>
      <c r="D20" s="32" t="s">
        <v>22</v>
      </c>
      <c r="E20" s="33" t="s">
        <v>177</v>
      </c>
      <c r="F20" s="34">
        <v>44743</v>
      </c>
      <c r="G20" s="34">
        <v>44927</v>
      </c>
      <c r="H20" s="35">
        <v>55000</v>
      </c>
      <c r="I20" s="35">
        <v>2559.6799999999998</v>
      </c>
      <c r="J20" s="35">
        <v>0</v>
      </c>
      <c r="K20" s="35">
        <v>1578.5</v>
      </c>
      <c r="L20" s="35">
        <v>3905</v>
      </c>
      <c r="M20" s="60">
        <f t="shared" si="0"/>
        <v>632.5</v>
      </c>
      <c r="N20" s="35">
        <v>1672</v>
      </c>
      <c r="O20" s="35">
        <f t="shared" si="1"/>
        <v>3899.5</v>
      </c>
      <c r="P20" s="35">
        <f>K20+L20+M20+N20+O20</f>
        <v>11687.5</v>
      </c>
      <c r="Q20" s="35">
        <v>0</v>
      </c>
      <c r="R20" s="35">
        <f>I20+K20+N20+Q20</f>
        <v>5810.18</v>
      </c>
      <c r="S20" s="35">
        <f>L20+M20+O20</f>
        <v>8437</v>
      </c>
      <c r="T20" s="35">
        <f>H20-R20</f>
        <v>49189.82</v>
      </c>
    </row>
    <row r="21" spans="1:20" s="18" customFormat="1" ht="24.95" customHeight="1" x14ac:dyDescent="0.25">
      <c r="A21" s="20">
        <v>4</v>
      </c>
      <c r="B21" s="14" t="s">
        <v>217</v>
      </c>
      <c r="C21" s="10" t="s">
        <v>380</v>
      </c>
      <c r="D21" s="11" t="s">
        <v>22</v>
      </c>
      <c r="E21" s="11" t="s">
        <v>176</v>
      </c>
      <c r="F21" s="15">
        <v>44621</v>
      </c>
      <c r="G21" s="15">
        <v>44805</v>
      </c>
      <c r="H21" s="35">
        <v>9166.67</v>
      </c>
      <c r="I21" s="35">
        <v>0</v>
      </c>
      <c r="J21" s="35">
        <v>0</v>
      </c>
      <c r="K21" s="35">
        <f>H21*2.87%</f>
        <v>263.08</v>
      </c>
      <c r="L21" s="35">
        <f>H21*7.1%</f>
        <v>650.83000000000004</v>
      </c>
      <c r="M21" s="53">
        <f>H21*1.15%</f>
        <v>105.42</v>
      </c>
      <c r="N21" s="35">
        <f>H21*3.04%</f>
        <v>278.67</v>
      </c>
      <c r="O21" s="35">
        <f>H21*7.09%</f>
        <v>649.91999999999996</v>
      </c>
      <c r="P21" s="35">
        <f>K21+L21+M21+N21+O21</f>
        <v>1947.92</v>
      </c>
      <c r="Q21" s="35">
        <f>J21</f>
        <v>0</v>
      </c>
      <c r="R21" s="35">
        <f>I21+K21+N21+Q21</f>
        <v>541.75</v>
      </c>
      <c r="S21" s="35">
        <f>L21+M21+O21</f>
        <v>1406.17</v>
      </c>
      <c r="T21" s="35">
        <f>H21-R21</f>
        <v>8624.92</v>
      </c>
    </row>
    <row r="22" spans="1:20" s="13" customFormat="1" ht="24.95" customHeight="1" x14ac:dyDescent="0.3">
      <c r="A22" s="26" t="s">
        <v>27</v>
      </c>
      <c r="B22" s="12"/>
      <c r="C22" s="12"/>
      <c r="D22" s="12"/>
      <c r="E22" s="12"/>
      <c r="F22" s="25"/>
      <c r="G22" s="25"/>
      <c r="H22" s="12"/>
      <c r="I22" s="12"/>
      <c r="J22" s="12"/>
      <c r="K22" s="12"/>
      <c r="L22" s="12"/>
      <c r="M22" s="48"/>
      <c r="N22" s="12"/>
      <c r="O22" s="12"/>
      <c r="P22" s="12"/>
      <c r="Q22" s="12"/>
      <c r="R22" s="12"/>
      <c r="S22" s="12"/>
      <c r="T22" s="12"/>
    </row>
    <row r="23" spans="1:20" s="18" customFormat="1" ht="24.95" customHeight="1" x14ac:dyDescent="0.25">
      <c r="A23" s="19">
        <v>5</v>
      </c>
      <c r="B23" s="31" t="s">
        <v>267</v>
      </c>
      <c r="C23" s="39" t="s">
        <v>29</v>
      </c>
      <c r="D23" s="32" t="s">
        <v>22</v>
      </c>
      <c r="E23" s="33" t="s">
        <v>176</v>
      </c>
      <c r="F23" s="34">
        <v>44745</v>
      </c>
      <c r="G23" s="34">
        <v>45110</v>
      </c>
      <c r="H23" s="35">
        <v>131000</v>
      </c>
      <c r="I23" s="41">
        <v>19059.810000000001</v>
      </c>
      <c r="J23" s="41">
        <v>0</v>
      </c>
      <c r="K23" s="41">
        <f>H23*2.87%</f>
        <v>3759.7</v>
      </c>
      <c r="L23" s="41">
        <f>H23*7.1%</f>
        <v>9301</v>
      </c>
      <c r="M23" s="17">
        <v>748.08</v>
      </c>
      <c r="N23" s="41">
        <f>H23*3.04%</f>
        <v>3982.4</v>
      </c>
      <c r="O23" s="41">
        <f>H23*7.09%</f>
        <v>9287.9</v>
      </c>
      <c r="P23" s="41">
        <f t="shared" ref="P23:P30" si="2">K23+L23+M23+N23+O23</f>
        <v>27079.08</v>
      </c>
      <c r="Q23" s="41">
        <v>13396.12</v>
      </c>
      <c r="R23" s="41">
        <f t="shared" ref="R23:R30" si="3">I23+K23+N23+Q23</f>
        <v>40198.03</v>
      </c>
      <c r="S23" s="41">
        <f t="shared" ref="S23:S30" si="4">L23+M23+O23</f>
        <v>19336.98</v>
      </c>
      <c r="T23" s="41">
        <f t="shared" ref="T23:T30" si="5">H23-R23</f>
        <v>90801.97</v>
      </c>
    </row>
    <row r="24" spans="1:20" s="18" customFormat="1" ht="24.95" customHeight="1" x14ac:dyDescent="0.25">
      <c r="A24" s="19">
        <v>6</v>
      </c>
      <c r="B24" s="14" t="s">
        <v>231</v>
      </c>
      <c r="C24" s="10" t="s">
        <v>159</v>
      </c>
      <c r="D24" s="11" t="s">
        <v>22</v>
      </c>
      <c r="E24" s="11" t="s">
        <v>177</v>
      </c>
      <c r="F24" s="15">
        <v>44287</v>
      </c>
      <c r="G24" s="15">
        <v>44835</v>
      </c>
      <c r="H24" s="16">
        <v>55000</v>
      </c>
      <c r="I24" s="16">
        <v>2559.6799999999998</v>
      </c>
      <c r="J24" s="16">
        <v>0</v>
      </c>
      <c r="K24" s="16">
        <v>1578.5</v>
      </c>
      <c r="L24" s="16">
        <v>3905</v>
      </c>
      <c r="M24" s="53">
        <f t="shared" ref="M24:M27" si="6">H24*1.15%</f>
        <v>632.5</v>
      </c>
      <c r="N24" s="16">
        <v>1672</v>
      </c>
      <c r="O24" s="16">
        <f t="shared" ref="O24:O26" si="7">H24*7.09%</f>
        <v>3899.5</v>
      </c>
      <c r="P24" s="16">
        <f t="shared" si="2"/>
        <v>11687.5</v>
      </c>
      <c r="Q24" s="16">
        <v>1726</v>
      </c>
      <c r="R24" s="16">
        <f t="shared" si="3"/>
        <v>7536.18</v>
      </c>
      <c r="S24" s="16">
        <f t="shared" si="4"/>
        <v>8437</v>
      </c>
      <c r="T24" s="16">
        <f t="shared" si="5"/>
        <v>47463.82</v>
      </c>
    </row>
    <row r="25" spans="1:20" s="18" customFormat="1" ht="24.95" customHeight="1" x14ac:dyDescent="0.25">
      <c r="A25" s="19">
        <v>7</v>
      </c>
      <c r="B25" s="14" t="s">
        <v>219</v>
      </c>
      <c r="C25" s="10" t="s">
        <v>220</v>
      </c>
      <c r="D25" s="11" t="s">
        <v>22</v>
      </c>
      <c r="E25" s="20" t="s">
        <v>177</v>
      </c>
      <c r="F25" s="15">
        <v>44621</v>
      </c>
      <c r="G25" s="15">
        <v>44805</v>
      </c>
      <c r="H25" s="17">
        <v>55000</v>
      </c>
      <c r="I25" s="17">
        <v>2559.6799999999998</v>
      </c>
      <c r="J25" s="16">
        <v>0</v>
      </c>
      <c r="K25" s="17">
        <v>1578.5</v>
      </c>
      <c r="L25" s="17">
        <v>3905</v>
      </c>
      <c r="M25" s="53">
        <f t="shared" si="6"/>
        <v>632.5</v>
      </c>
      <c r="N25" s="17">
        <v>1672</v>
      </c>
      <c r="O25" s="16">
        <f t="shared" si="7"/>
        <v>3899.5</v>
      </c>
      <c r="P25" s="16">
        <f t="shared" si="2"/>
        <v>11687.5</v>
      </c>
      <c r="Q25" s="16">
        <v>8046</v>
      </c>
      <c r="R25" s="16">
        <f t="shared" si="3"/>
        <v>13856.18</v>
      </c>
      <c r="S25" s="16">
        <f t="shared" si="4"/>
        <v>8437</v>
      </c>
      <c r="T25" s="16">
        <f t="shared" si="5"/>
        <v>41143.82</v>
      </c>
    </row>
    <row r="26" spans="1:20" s="18" customFormat="1" ht="24.95" customHeight="1" x14ac:dyDescent="0.25">
      <c r="A26" s="19">
        <v>8</v>
      </c>
      <c r="B26" s="31" t="s">
        <v>165</v>
      </c>
      <c r="C26" s="39" t="s">
        <v>174</v>
      </c>
      <c r="D26" s="32" t="s">
        <v>22</v>
      </c>
      <c r="E26" s="33" t="s">
        <v>177</v>
      </c>
      <c r="F26" s="34">
        <v>44470</v>
      </c>
      <c r="G26" s="34">
        <v>44835</v>
      </c>
      <c r="H26" s="35">
        <v>48000</v>
      </c>
      <c r="I26" s="35">
        <v>1369.21</v>
      </c>
      <c r="J26" s="35">
        <v>0</v>
      </c>
      <c r="K26" s="35">
        <v>1377.6</v>
      </c>
      <c r="L26" s="35">
        <v>3408</v>
      </c>
      <c r="M26" s="53">
        <f t="shared" si="6"/>
        <v>552</v>
      </c>
      <c r="N26" s="35">
        <v>1459.2</v>
      </c>
      <c r="O26" s="35">
        <f t="shared" si="7"/>
        <v>3403.2</v>
      </c>
      <c r="P26" s="35">
        <f t="shared" si="2"/>
        <v>10200</v>
      </c>
      <c r="Q26" s="35">
        <v>9556.1200000000008</v>
      </c>
      <c r="R26" s="35">
        <f t="shared" si="3"/>
        <v>13762.13</v>
      </c>
      <c r="S26" s="35">
        <f t="shared" si="4"/>
        <v>7363.2</v>
      </c>
      <c r="T26" s="35">
        <f t="shared" si="5"/>
        <v>34237.870000000003</v>
      </c>
    </row>
    <row r="27" spans="1:20" s="36" customFormat="1" ht="24.95" customHeight="1" x14ac:dyDescent="0.25">
      <c r="A27" s="19">
        <v>9</v>
      </c>
      <c r="B27" s="31" t="s">
        <v>291</v>
      </c>
      <c r="C27" s="39" t="s">
        <v>220</v>
      </c>
      <c r="D27" s="32" t="s">
        <v>22</v>
      </c>
      <c r="E27" s="33" t="s">
        <v>177</v>
      </c>
      <c r="F27" s="34">
        <v>44593</v>
      </c>
      <c r="G27" s="34">
        <v>44774</v>
      </c>
      <c r="H27" s="35">
        <v>55000</v>
      </c>
      <c r="I27" s="35">
        <v>2559.6799999999998</v>
      </c>
      <c r="J27" s="35">
        <v>0</v>
      </c>
      <c r="K27" s="35">
        <f>H27*2.87%</f>
        <v>1578.5</v>
      </c>
      <c r="L27" s="35">
        <f>H27*7.1%</f>
        <v>3905</v>
      </c>
      <c r="M27" s="16">
        <f t="shared" si="6"/>
        <v>632.5</v>
      </c>
      <c r="N27" s="35">
        <f>H27*3.04%</f>
        <v>1672</v>
      </c>
      <c r="O27" s="35">
        <f>H27*7.09%</f>
        <v>3899.5</v>
      </c>
      <c r="P27" s="35">
        <f t="shared" si="2"/>
        <v>11687.5</v>
      </c>
      <c r="Q27" s="35">
        <f>J27</f>
        <v>0</v>
      </c>
      <c r="R27" s="35">
        <f t="shared" si="3"/>
        <v>5810.18</v>
      </c>
      <c r="S27" s="35">
        <f t="shared" si="4"/>
        <v>8437</v>
      </c>
      <c r="T27" s="35">
        <f t="shared" si="5"/>
        <v>49189.82</v>
      </c>
    </row>
    <row r="28" spans="1:20" s="36" customFormat="1" ht="24.95" customHeight="1" x14ac:dyDescent="0.25">
      <c r="A28" s="19">
        <v>10</v>
      </c>
      <c r="B28" s="31" t="s">
        <v>320</v>
      </c>
      <c r="C28" s="39" t="s">
        <v>321</v>
      </c>
      <c r="D28" s="32" t="s">
        <v>22</v>
      </c>
      <c r="E28" s="32" t="s">
        <v>177</v>
      </c>
      <c r="F28" s="34">
        <v>44621</v>
      </c>
      <c r="G28" s="34">
        <v>44805</v>
      </c>
      <c r="H28" s="41">
        <v>72500</v>
      </c>
      <c r="I28" s="41">
        <v>5838.93</v>
      </c>
      <c r="J28" s="35">
        <v>0</v>
      </c>
      <c r="K28" s="41">
        <v>2080.75</v>
      </c>
      <c r="L28" s="41">
        <v>5147.5</v>
      </c>
      <c r="M28" s="16">
        <v>748.08</v>
      </c>
      <c r="N28" s="41">
        <v>2204</v>
      </c>
      <c r="O28" s="41">
        <v>5140.25</v>
      </c>
      <c r="P28" s="35">
        <f t="shared" si="2"/>
        <v>15320.58</v>
      </c>
      <c r="Q28" s="35">
        <v>29171</v>
      </c>
      <c r="R28" s="35">
        <f t="shared" si="3"/>
        <v>39294.68</v>
      </c>
      <c r="S28" s="35">
        <f t="shared" si="4"/>
        <v>11035.83</v>
      </c>
      <c r="T28" s="35">
        <f t="shared" si="5"/>
        <v>33205.32</v>
      </c>
    </row>
    <row r="29" spans="1:20" s="36" customFormat="1" ht="24.95" customHeight="1" x14ac:dyDescent="0.25">
      <c r="A29" s="19">
        <v>11</v>
      </c>
      <c r="B29" s="31" t="s">
        <v>328</v>
      </c>
      <c r="C29" s="39" t="s">
        <v>159</v>
      </c>
      <c r="D29" s="32" t="s">
        <v>22</v>
      </c>
      <c r="E29" s="32" t="s">
        <v>177</v>
      </c>
      <c r="F29" s="34">
        <v>44621</v>
      </c>
      <c r="G29" s="34">
        <v>44805</v>
      </c>
      <c r="H29" s="41">
        <v>55000</v>
      </c>
      <c r="I29" s="35">
        <v>2559.6799999999998</v>
      </c>
      <c r="J29" s="35">
        <v>0</v>
      </c>
      <c r="K29" s="35">
        <f>H29*2.87%</f>
        <v>1578.5</v>
      </c>
      <c r="L29" s="35">
        <f>H29*7.1%</f>
        <v>3905</v>
      </c>
      <c r="M29" s="16">
        <f>H29*1.15%</f>
        <v>632.5</v>
      </c>
      <c r="N29" s="35">
        <f>H29*3.04%</f>
        <v>1672</v>
      </c>
      <c r="O29" s="35">
        <f>H29*7.09%</f>
        <v>3899.5</v>
      </c>
      <c r="P29" s="35">
        <f t="shared" si="2"/>
        <v>11687.5</v>
      </c>
      <c r="Q29" s="35">
        <f>J29</f>
        <v>0</v>
      </c>
      <c r="R29" s="35">
        <f t="shared" si="3"/>
        <v>5810.18</v>
      </c>
      <c r="S29" s="35">
        <f t="shared" si="4"/>
        <v>8437</v>
      </c>
      <c r="T29" s="35">
        <f t="shared" si="5"/>
        <v>49189.82</v>
      </c>
    </row>
    <row r="30" spans="1:20" s="36" customFormat="1" ht="24.95" customHeight="1" x14ac:dyDescent="0.25">
      <c r="A30" s="19">
        <v>12</v>
      </c>
      <c r="B30" s="31" t="s">
        <v>377</v>
      </c>
      <c r="C30" s="39" t="s">
        <v>378</v>
      </c>
      <c r="D30" s="32" t="s">
        <v>22</v>
      </c>
      <c r="E30" s="32" t="s">
        <v>176</v>
      </c>
      <c r="F30" s="34">
        <v>44713</v>
      </c>
      <c r="G30" s="34">
        <v>44896</v>
      </c>
      <c r="H30" s="41">
        <v>55000</v>
      </c>
      <c r="I30" s="35">
        <v>2559.6799999999998</v>
      </c>
      <c r="J30" s="35">
        <v>0</v>
      </c>
      <c r="K30" s="35">
        <f>H30*2.87%</f>
        <v>1578.5</v>
      </c>
      <c r="L30" s="35">
        <f>H30*7.1%</f>
        <v>3905</v>
      </c>
      <c r="M30" s="35">
        <f>H30*1.15%</f>
        <v>632.5</v>
      </c>
      <c r="N30" s="35">
        <f>H30*3.04%</f>
        <v>1672</v>
      </c>
      <c r="O30" s="35">
        <f>H30*7.09%</f>
        <v>3899.5</v>
      </c>
      <c r="P30" s="35">
        <f t="shared" si="2"/>
        <v>11687.5</v>
      </c>
      <c r="Q30" s="35">
        <f>J30</f>
        <v>0</v>
      </c>
      <c r="R30" s="35">
        <f t="shared" si="3"/>
        <v>5810.18</v>
      </c>
      <c r="S30" s="35">
        <f t="shared" si="4"/>
        <v>8437</v>
      </c>
      <c r="T30" s="35">
        <f t="shared" si="5"/>
        <v>49189.82</v>
      </c>
    </row>
    <row r="31" spans="1:20" s="13" customFormat="1" ht="24.95" customHeight="1" x14ac:dyDescent="0.3">
      <c r="A31" s="26" t="s">
        <v>160</v>
      </c>
      <c r="B31" s="12"/>
      <c r="C31" s="12"/>
      <c r="D31" s="12"/>
      <c r="E31" s="12"/>
      <c r="F31" s="25"/>
      <c r="G31" s="25"/>
      <c r="H31" s="12"/>
      <c r="I31" s="12"/>
      <c r="J31" s="12"/>
      <c r="K31" s="12"/>
      <c r="L31" s="12"/>
      <c r="M31" s="48"/>
      <c r="N31" s="12"/>
      <c r="O31" s="12"/>
      <c r="P31" s="12"/>
      <c r="Q31" s="12"/>
      <c r="R31" s="12"/>
      <c r="S31" s="12"/>
      <c r="T31" s="12"/>
    </row>
    <row r="32" spans="1:20" s="18" customFormat="1" ht="24.95" customHeight="1" x14ac:dyDescent="0.25">
      <c r="A32" s="19">
        <v>13</v>
      </c>
      <c r="B32" s="14" t="s">
        <v>154</v>
      </c>
      <c r="C32" s="10" t="s">
        <v>29</v>
      </c>
      <c r="D32" s="11" t="s">
        <v>22</v>
      </c>
      <c r="E32" s="20" t="s">
        <v>177</v>
      </c>
      <c r="F32" s="15">
        <v>44621</v>
      </c>
      <c r="G32" s="15">
        <v>44805</v>
      </c>
      <c r="H32" s="16">
        <v>90000</v>
      </c>
      <c r="I32" s="16">
        <v>9753.1200000000008</v>
      </c>
      <c r="J32" s="16">
        <v>0</v>
      </c>
      <c r="K32" s="16">
        <v>2583</v>
      </c>
      <c r="L32" s="16">
        <v>6390</v>
      </c>
      <c r="M32" s="17">
        <v>748.08</v>
      </c>
      <c r="N32" s="16">
        <v>2736</v>
      </c>
      <c r="O32" s="16">
        <v>6381</v>
      </c>
      <c r="P32" s="16">
        <f>K32+L32+M32+N32+O32</f>
        <v>18838.080000000002</v>
      </c>
      <c r="Q32" s="16">
        <v>25446</v>
      </c>
      <c r="R32" s="16">
        <f>I32+K32+N32+Q32</f>
        <v>40518.120000000003</v>
      </c>
      <c r="S32" s="16">
        <f>L32+M32+O32</f>
        <v>13519.08</v>
      </c>
      <c r="T32" s="16">
        <f>H32-R32</f>
        <v>49481.88</v>
      </c>
    </row>
    <row r="33" spans="1:21" s="18" customFormat="1" ht="24.95" customHeight="1" x14ac:dyDescent="0.25">
      <c r="A33" s="19">
        <v>14</v>
      </c>
      <c r="B33" s="14" t="s">
        <v>155</v>
      </c>
      <c r="C33" s="10" t="s">
        <v>159</v>
      </c>
      <c r="D33" s="11" t="s">
        <v>22</v>
      </c>
      <c r="E33" s="20" t="s">
        <v>177</v>
      </c>
      <c r="F33" s="15">
        <v>44621</v>
      </c>
      <c r="G33" s="15">
        <v>44805</v>
      </c>
      <c r="H33" s="16">
        <v>80000</v>
      </c>
      <c r="I33" s="16">
        <v>7400.87</v>
      </c>
      <c r="J33" s="16">
        <v>0</v>
      </c>
      <c r="K33" s="16">
        <v>2296</v>
      </c>
      <c r="L33" s="16">
        <v>5680</v>
      </c>
      <c r="M33" s="17">
        <v>748.08</v>
      </c>
      <c r="N33" s="16">
        <v>2432</v>
      </c>
      <c r="O33" s="16">
        <v>5672</v>
      </c>
      <c r="P33" s="16">
        <f>K33+L33+M33+N33+O33</f>
        <v>16828.080000000002</v>
      </c>
      <c r="Q33" s="16">
        <f>J33</f>
        <v>0</v>
      </c>
      <c r="R33" s="16">
        <f>I33+K33+N33+Q33</f>
        <v>12128.87</v>
      </c>
      <c r="S33" s="16">
        <f>L33+M33+O33</f>
        <v>12100.08</v>
      </c>
      <c r="T33" s="16">
        <f>H33-R33</f>
        <v>67871.13</v>
      </c>
    </row>
    <row r="34" spans="1:21" s="13" customFormat="1" ht="24.95" customHeight="1" x14ac:dyDescent="0.3">
      <c r="A34" s="26" t="s">
        <v>314</v>
      </c>
      <c r="B34" s="26"/>
      <c r="C34" s="12"/>
      <c r="D34" s="12"/>
      <c r="E34" s="12"/>
      <c r="F34" s="12"/>
      <c r="G34" s="25"/>
      <c r="H34" s="25"/>
      <c r="I34" s="12"/>
      <c r="J34" s="12"/>
      <c r="K34" s="12"/>
      <c r="L34" s="12"/>
      <c r="M34" s="48"/>
      <c r="N34" s="12"/>
      <c r="O34" s="12"/>
      <c r="P34" s="12"/>
      <c r="Q34" s="12"/>
      <c r="R34" s="12"/>
      <c r="S34" s="12"/>
      <c r="T34" s="12"/>
      <c r="U34" s="62"/>
    </row>
    <row r="35" spans="1:21" s="13" customFormat="1" ht="24.95" customHeight="1" x14ac:dyDescent="0.25">
      <c r="A35" s="11">
        <v>15</v>
      </c>
      <c r="B35" s="31" t="s">
        <v>315</v>
      </c>
      <c r="C35" s="39" t="s">
        <v>316</v>
      </c>
      <c r="D35" s="32" t="s">
        <v>22</v>
      </c>
      <c r="E35" s="32" t="s">
        <v>177</v>
      </c>
      <c r="F35" s="34">
        <v>44621</v>
      </c>
      <c r="G35" s="34">
        <v>44805</v>
      </c>
      <c r="H35" s="35">
        <v>110000</v>
      </c>
      <c r="I35" s="35">
        <v>14457.62</v>
      </c>
      <c r="J35" s="35">
        <v>0</v>
      </c>
      <c r="K35" s="35">
        <v>3157</v>
      </c>
      <c r="L35" s="35">
        <v>7810</v>
      </c>
      <c r="M35" s="17">
        <v>748.08</v>
      </c>
      <c r="N35" s="35">
        <v>3344</v>
      </c>
      <c r="O35" s="35">
        <v>7799</v>
      </c>
      <c r="P35" s="35">
        <f>K35+L35+M35+N35+O35</f>
        <v>22858.080000000002</v>
      </c>
      <c r="Q35" s="35">
        <f>J35</f>
        <v>0</v>
      </c>
      <c r="R35" s="35">
        <f>I35+K35+N35+Q35</f>
        <v>20958.62</v>
      </c>
      <c r="S35" s="35">
        <f>L35+M35+O35</f>
        <v>16357.08</v>
      </c>
      <c r="T35" s="35">
        <f>H35-R35</f>
        <v>89041.38</v>
      </c>
    </row>
    <row r="36" spans="1:21" s="13" customFormat="1" ht="24.95" customHeight="1" x14ac:dyDescent="0.3">
      <c r="A36" s="26" t="s">
        <v>124</v>
      </c>
      <c r="B36" s="12"/>
      <c r="C36" s="12"/>
      <c r="D36" s="12"/>
      <c r="E36" s="12"/>
      <c r="F36" s="25"/>
      <c r="G36" s="25"/>
      <c r="H36" s="12"/>
      <c r="I36" s="12"/>
      <c r="J36" s="12"/>
      <c r="K36" s="12"/>
      <c r="L36" s="12"/>
      <c r="M36" s="48"/>
      <c r="N36" s="12"/>
      <c r="O36" s="12"/>
      <c r="P36" s="12"/>
      <c r="Q36" s="12"/>
      <c r="R36" s="12"/>
      <c r="S36" s="12"/>
      <c r="T36" s="12"/>
    </row>
    <row r="37" spans="1:21" s="13" customFormat="1" ht="24.95" customHeight="1" x14ac:dyDescent="0.25">
      <c r="A37" s="11">
        <v>16</v>
      </c>
      <c r="B37" s="31" t="s">
        <v>318</v>
      </c>
      <c r="C37" s="39" t="s">
        <v>316</v>
      </c>
      <c r="D37" s="32" t="s">
        <v>22</v>
      </c>
      <c r="E37" s="33" t="s">
        <v>177</v>
      </c>
      <c r="F37" s="34">
        <v>44615</v>
      </c>
      <c r="G37" s="34">
        <v>44796</v>
      </c>
      <c r="H37" s="35">
        <v>140000</v>
      </c>
      <c r="I37" s="35">
        <v>21514.37</v>
      </c>
      <c r="J37" s="35">
        <v>0</v>
      </c>
      <c r="K37" s="35">
        <v>4018</v>
      </c>
      <c r="L37" s="35">
        <v>9940</v>
      </c>
      <c r="M37" s="17">
        <v>748.08</v>
      </c>
      <c r="N37" s="35">
        <v>4256</v>
      </c>
      <c r="O37" s="35">
        <v>9926</v>
      </c>
      <c r="P37" s="35">
        <f t="shared" ref="P37:P45" si="8">K37+L37+M37+N37+O37</f>
        <v>28888.080000000002</v>
      </c>
      <c r="Q37" s="35">
        <f>J37</f>
        <v>0</v>
      </c>
      <c r="R37" s="35">
        <f t="shared" ref="R37:R45" si="9">I37+K37+N37+Q37</f>
        <v>29788.37</v>
      </c>
      <c r="S37" s="35">
        <f t="shared" ref="S37:S45" si="10">L37+M37+O37</f>
        <v>20614.080000000002</v>
      </c>
      <c r="T37" s="35">
        <f t="shared" ref="T37:T45" si="11">H37-R37</f>
        <v>110211.63</v>
      </c>
    </row>
    <row r="38" spans="1:21" s="18" customFormat="1" ht="24.95" customHeight="1" x14ac:dyDescent="0.25">
      <c r="A38" s="11">
        <v>17</v>
      </c>
      <c r="B38" s="14" t="s">
        <v>99</v>
      </c>
      <c r="C38" s="10" t="s">
        <v>116</v>
      </c>
      <c r="D38" s="11" t="s">
        <v>22</v>
      </c>
      <c r="E38" s="20" t="s">
        <v>177</v>
      </c>
      <c r="F38" s="15">
        <v>44516</v>
      </c>
      <c r="G38" s="15">
        <v>44881</v>
      </c>
      <c r="H38" s="16">
        <v>90000</v>
      </c>
      <c r="I38" s="16">
        <v>9753.1200000000008</v>
      </c>
      <c r="J38" s="16">
        <v>0</v>
      </c>
      <c r="K38" s="16">
        <v>2583</v>
      </c>
      <c r="L38" s="16">
        <v>6390</v>
      </c>
      <c r="M38" s="17">
        <v>748.08</v>
      </c>
      <c r="N38" s="16">
        <v>2736</v>
      </c>
      <c r="O38" s="16">
        <v>6381</v>
      </c>
      <c r="P38" s="16">
        <f t="shared" si="8"/>
        <v>18838.080000000002</v>
      </c>
      <c r="Q38" s="16">
        <f>J38</f>
        <v>0</v>
      </c>
      <c r="R38" s="16">
        <f t="shared" si="9"/>
        <v>15072.12</v>
      </c>
      <c r="S38" s="16">
        <f t="shared" si="10"/>
        <v>13519.08</v>
      </c>
      <c r="T38" s="16">
        <f t="shared" si="11"/>
        <v>74927.88</v>
      </c>
    </row>
    <row r="39" spans="1:21" s="18" customFormat="1" ht="24.95" customHeight="1" x14ac:dyDescent="0.25">
      <c r="A39" s="11">
        <v>18</v>
      </c>
      <c r="B39" s="14" t="s">
        <v>100</v>
      </c>
      <c r="C39" s="10" t="s">
        <v>116</v>
      </c>
      <c r="D39" s="11" t="s">
        <v>22</v>
      </c>
      <c r="E39" s="20" t="s">
        <v>177</v>
      </c>
      <c r="F39" s="15">
        <v>44516</v>
      </c>
      <c r="G39" s="15">
        <v>44881</v>
      </c>
      <c r="H39" s="16">
        <v>50000</v>
      </c>
      <c r="I39" s="16">
        <v>1854</v>
      </c>
      <c r="J39" s="16">
        <v>0</v>
      </c>
      <c r="K39" s="16">
        <v>1435</v>
      </c>
      <c r="L39" s="16">
        <v>3550</v>
      </c>
      <c r="M39" s="53">
        <f t="shared" ref="M39:M40" si="12">H39*1.15%</f>
        <v>575</v>
      </c>
      <c r="N39" s="16">
        <v>1520</v>
      </c>
      <c r="O39" s="16">
        <f t="shared" ref="O39:O40" si="13">H39*7.09%</f>
        <v>3545</v>
      </c>
      <c r="P39" s="16">
        <f t="shared" si="8"/>
        <v>10625</v>
      </c>
      <c r="Q39" s="16">
        <f>J39</f>
        <v>0</v>
      </c>
      <c r="R39" s="16">
        <f t="shared" si="9"/>
        <v>4809</v>
      </c>
      <c r="S39" s="16">
        <f t="shared" si="10"/>
        <v>7670</v>
      </c>
      <c r="T39" s="16">
        <f t="shared" si="11"/>
        <v>45191</v>
      </c>
    </row>
    <row r="40" spans="1:21" s="18" customFormat="1" ht="24.95" customHeight="1" x14ac:dyDescent="0.25">
      <c r="A40" s="11">
        <v>19</v>
      </c>
      <c r="B40" s="14" t="s">
        <v>144</v>
      </c>
      <c r="C40" s="10" t="s">
        <v>44</v>
      </c>
      <c r="D40" s="11" t="s">
        <v>22</v>
      </c>
      <c r="E40" s="20" t="s">
        <v>177</v>
      </c>
      <c r="F40" s="15">
        <v>44593</v>
      </c>
      <c r="G40" s="15">
        <v>44774</v>
      </c>
      <c r="H40" s="16">
        <v>50000</v>
      </c>
      <c r="I40" s="16">
        <v>1854</v>
      </c>
      <c r="J40" s="16">
        <v>0</v>
      </c>
      <c r="K40" s="16">
        <v>1435</v>
      </c>
      <c r="L40" s="16">
        <v>3550</v>
      </c>
      <c r="M40" s="53">
        <f t="shared" si="12"/>
        <v>575</v>
      </c>
      <c r="N40" s="16">
        <v>1520</v>
      </c>
      <c r="O40" s="16">
        <f t="shared" si="13"/>
        <v>3545</v>
      </c>
      <c r="P40" s="16">
        <f t="shared" si="8"/>
        <v>10625</v>
      </c>
      <c r="Q40" s="16">
        <f>J40</f>
        <v>0</v>
      </c>
      <c r="R40" s="16">
        <f t="shared" si="9"/>
        <v>4809</v>
      </c>
      <c r="S40" s="16">
        <f t="shared" si="10"/>
        <v>7670</v>
      </c>
      <c r="T40" s="16">
        <f t="shared" si="11"/>
        <v>45191</v>
      </c>
    </row>
    <row r="41" spans="1:21" s="18" customFormat="1" ht="24.95" customHeight="1" x14ac:dyDescent="0.25">
      <c r="A41" s="11">
        <v>20</v>
      </c>
      <c r="B41" s="31" t="s">
        <v>306</v>
      </c>
      <c r="C41" s="39" t="s">
        <v>116</v>
      </c>
      <c r="D41" s="32" t="s">
        <v>22</v>
      </c>
      <c r="E41" s="33" t="s">
        <v>177</v>
      </c>
      <c r="F41" s="34">
        <v>44621</v>
      </c>
      <c r="G41" s="34">
        <v>44805</v>
      </c>
      <c r="H41" s="35">
        <v>70000</v>
      </c>
      <c r="I41" s="35">
        <v>5098.45</v>
      </c>
      <c r="J41" s="35">
        <v>0</v>
      </c>
      <c r="K41" s="35">
        <f>H41*2.87%</f>
        <v>2009</v>
      </c>
      <c r="L41" s="35">
        <f>H41*7.1%</f>
        <v>4970</v>
      </c>
      <c r="M41" s="16">
        <v>748.08</v>
      </c>
      <c r="N41" s="35">
        <f>H41*3.04%</f>
        <v>2128</v>
      </c>
      <c r="O41" s="35">
        <f>H41*7.09%</f>
        <v>4963</v>
      </c>
      <c r="P41" s="35">
        <f t="shared" si="8"/>
        <v>14818.08</v>
      </c>
      <c r="Q41" s="35">
        <v>6396.12</v>
      </c>
      <c r="R41" s="35">
        <f t="shared" si="9"/>
        <v>15631.57</v>
      </c>
      <c r="S41" s="35">
        <f t="shared" si="10"/>
        <v>10681.08</v>
      </c>
      <c r="T41" s="35">
        <f t="shared" si="11"/>
        <v>54368.43</v>
      </c>
    </row>
    <row r="42" spans="1:21" s="18" customFormat="1" ht="24.95" customHeight="1" x14ac:dyDescent="0.25">
      <c r="A42" s="11">
        <v>21</v>
      </c>
      <c r="B42" s="31" t="s">
        <v>336</v>
      </c>
      <c r="C42" s="39" t="s">
        <v>116</v>
      </c>
      <c r="D42" s="32" t="s">
        <v>22</v>
      </c>
      <c r="E42" s="33" t="s">
        <v>177</v>
      </c>
      <c r="F42" s="34">
        <v>44652</v>
      </c>
      <c r="G42" s="34">
        <v>44835</v>
      </c>
      <c r="H42" s="35">
        <v>55000</v>
      </c>
      <c r="I42" s="35">
        <v>2559.6799999999998</v>
      </c>
      <c r="J42" s="35">
        <v>0</v>
      </c>
      <c r="K42" s="35">
        <f>H42*2.87%</f>
        <v>1578.5</v>
      </c>
      <c r="L42" s="35">
        <f>H42*7.1%</f>
        <v>3905</v>
      </c>
      <c r="M42" s="35">
        <f>H42*1.15%</f>
        <v>632.5</v>
      </c>
      <c r="N42" s="35">
        <f>H42*3.04%</f>
        <v>1672</v>
      </c>
      <c r="O42" s="35">
        <f>H42*7.09%</f>
        <v>3899.5</v>
      </c>
      <c r="P42" s="35">
        <f t="shared" si="8"/>
        <v>11687.5</v>
      </c>
      <c r="Q42" s="35">
        <f>J42</f>
        <v>0</v>
      </c>
      <c r="R42" s="35">
        <f t="shared" si="9"/>
        <v>5810.18</v>
      </c>
      <c r="S42" s="35">
        <f t="shared" si="10"/>
        <v>8437</v>
      </c>
      <c r="T42" s="35">
        <f t="shared" si="11"/>
        <v>49189.82</v>
      </c>
    </row>
    <row r="43" spans="1:21" s="36" customFormat="1" ht="24.95" customHeight="1" x14ac:dyDescent="0.25">
      <c r="A43" s="32">
        <v>22</v>
      </c>
      <c r="B43" s="31" t="s">
        <v>382</v>
      </c>
      <c r="C43" s="39" t="s">
        <v>116</v>
      </c>
      <c r="D43" s="32" t="s">
        <v>22</v>
      </c>
      <c r="E43" s="33" t="s">
        <v>177</v>
      </c>
      <c r="F43" s="34">
        <v>44743</v>
      </c>
      <c r="G43" s="34">
        <v>44927</v>
      </c>
      <c r="H43" s="35">
        <v>65000</v>
      </c>
      <c r="I43" s="35">
        <v>4427.58</v>
      </c>
      <c r="J43" s="35">
        <v>0</v>
      </c>
      <c r="K43" s="35">
        <f>H43*2.87%</f>
        <v>1865.5</v>
      </c>
      <c r="L43" s="35">
        <f>H43*7.1%</f>
        <v>4615</v>
      </c>
      <c r="M43" s="35">
        <f>H43*1.15%</f>
        <v>747.5</v>
      </c>
      <c r="N43" s="35">
        <f>H43*3.04%</f>
        <v>1976</v>
      </c>
      <c r="O43" s="35">
        <f>H43*7.09%</f>
        <v>4608.5</v>
      </c>
      <c r="P43" s="35">
        <f t="shared" si="8"/>
        <v>13812.5</v>
      </c>
      <c r="Q43" s="35">
        <f>J43</f>
        <v>0</v>
      </c>
      <c r="R43" s="35">
        <f t="shared" si="9"/>
        <v>8269.08</v>
      </c>
      <c r="S43" s="35">
        <f t="shared" si="10"/>
        <v>9971</v>
      </c>
      <c r="T43" s="35">
        <f t="shared" si="11"/>
        <v>56730.92</v>
      </c>
    </row>
    <row r="44" spans="1:21" s="36" customFormat="1" ht="24.95" customHeight="1" x14ac:dyDescent="0.25">
      <c r="A44" s="32">
        <v>23</v>
      </c>
      <c r="B44" s="31" t="s">
        <v>390</v>
      </c>
      <c r="C44" s="39" t="s">
        <v>116</v>
      </c>
      <c r="D44" s="32" t="s">
        <v>22</v>
      </c>
      <c r="E44" s="33" t="s">
        <v>177</v>
      </c>
      <c r="F44" s="34">
        <v>44743</v>
      </c>
      <c r="G44" s="34">
        <v>44927</v>
      </c>
      <c r="H44" s="35">
        <v>65000</v>
      </c>
      <c r="I44" s="35">
        <v>4427.58</v>
      </c>
      <c r="J44" s="35">
        <v>0</v>
      </c>
      <c r="K44" s="35">
        <f>H44*2.87%</f>
        <v>1865.5</v>
      </c>
      <c r="L44" s="35">
        <f>H44*7.1%</f>
        <v>4615</v>
      </c>
      <c r="M44" s="35">
        <f>H44*1.15%</f>
        <v>747.5</v>
      </c>
      <c r="N44" s="35">
        <f>H44*3.04%</f>
        <v>1976</v>
      </c>
      <c r="O44" s="35">
        <f>H44*7.09%</f>
        <v>4608.5</v>
      </c>
      <c r="P44" s="35">
        <f t="shared" si="8"/>
        <v>13812.5</v>
      </c>
      <c r="Q44" s="35">
        <f>J44</f>
        <v>0</v>
      </c>
      <c r="R44" s="35">
        <f t="shared" si="9"/>
        <v>8269.08</v>
      </c>
      <c r="S44" s="35">
        <f t="shared" si="10"/>
        <v>9971</v>
      </c>
      <c r="T44" s="35">
        <f t="shared" si="11"/>
        <v>56730.92</v>
      </c>
    </row>
    <row r="45" spans="1:21" s="18" customFormat="1" ht="24.95" customHeight="1" x14ac:dyDescent="0.25">
      <c r="A45" s="11">
        <v>24</v>
      </c>
      <c r="B45" s="31" t="s">
        <v>353</v>
      </c>
      <c r="C45" s="39" t="s">
        <v>116</v>
      </c>
      <c r="D45" s="32" t="s">
        <v>22</v>
      </c>
      <c r="E45" s="33" t="s">
        <v>177</v>
      </c>
      <c r="F45" s="34">
        <v>44684</v>
      </c>
      <c r="G45" s="34">
        <v>44868</v>
      </c>
      <c r="H45" s="35">
        <v>75000</v>
      </c>
      <c r="I45" s="35">
        <v>6309.38</v>
      </c>
      <c r="J45" s="35">
        <v>0</v>
      </c>
      <c r="K45" s="35">
        <f>H45*2.87%</f>
        <v>2152.5</v>
      </c>
      <c r="L45" s="35">
        <f>H45*7.1%</f>
        <v>5325</v>
      </c>
      <c r="M45" s="35">
        <v>748.08</v>
      </c>
      <c r="N45" s="35">
        <f>H45*3.04%</f>
        <v>2280</v>
      </c>
      <c r="O45" s="35">
        <f>H45*7.09%</f>
        <v>5317.5</v>
      </c>
      <c r="P45" s="35">
        <f t="shared" si="8"/>
        <v>15823.08</v>
      </c>
      <c r="Q45" s="35">
        <f>J45</f>
        <v>0</v>
      </c>
      <c r="R45" s="35">
        <f t="shared" si="9"/>
        <v>10741.88</v>
      </c>
      <c r="S45" s="35">
        <f t="shared" si="10"/>
        <v>11390.58</v>
      </c>
      <c r="T45" s="35">
        <f t="shared" si="11"/>
        <v>64258.12</v>
      </c>
    </row>
    <row r="46" spans="1:21" s="18" customFormat="1" ht="24.95" customHeight="1" x14ac:dyDescent="0.3">
      <c r="A46" s="63" t="s">
        <v>397</v>
      </c>
      <c r="B46" s="12"/>
      <c r="C46" s="12"/>
      <c r="D46" s="12"/>
      <c r="E46" s="12"/>
      <c r="F46" s="25"/>
      <c r="G46" s="25"/>
      <c r="H46" s="12"/>
      <c r="I46" s="12"/>
      <c r="J46" s="12"/>
      <c r="K46" s="12"/>
      <c r="L46" s="12"/>
      <c r="M46" s="48"/>
      <c r="N46" s="12"/>
      <c r="O46" s="12"/>
      <c r="P46" s="12"/>
      <c r="Q46" s="12"/>
      <c r="R46" s="12"/>
      <c r="S46" s="12"/>
      <c r="T46" s="12"/>
    </row>
    <row r="47" spans="1:21" s="36" customFormat="1" ht="24.95" customHeight="1" x14ac:dyDescent="0.25">
      <c r="A47" s="32">
        <v>25</v>
      </c>
      <c r="B47" s="31" t="s">
        <v>398</v>
      </c>
      <c r="C47" s="39" t="s">
        <v>29</v>
      </c>
      <c r="D47" s="32" t="s">
        <v>22</v>
      </c>
      <c r="E47" s="32" t="s">
        <v>176</v>
      </c>
      <c r="F47" s="34">
        <v>44743</v>
      </c>
      <c r="G47" s="34">
        <v>44927</v>
      </c>
      <c r="H47" s="35">
        <v>90000</v>
      </c>
      <c r="I47" s="35">
        <v>9753.1200000000008</v>
      </c>
      <c r="J47" s="35">
        <v>0</v>
      </c>
      <c r="K47" s="35">
        <v>2583</v>
      </c>
      <c r="L47" s="35">
        <v>6390</v>
      </c>
      <c r="M47" s="41">
        <v>748.08</v>
      </c>
      <c r="N47" s="35">
        <v>2736</v>
      </c>
      <c r="O47" s="35">
        <v>6381</v>
      </c>
      <c r="P47" s="35">
        <f>K47+L47+M47+N47+O47</f>
        <v>18838.080000000002</v>
      </c>
      <c r="Q47" s="35">
        <f>J47</f>
        <v>0</v>
      </c>
      <c r="R47" s="35">
        <f>I47+K47+N47+Q47</f>
        <v>15072.12</v>
      </c>
      <c r="S47" s="35">
        <f>L47+M47+O47</f>
        <v>13519.08</v>
      </c>
      <c r="T47" s="35">
        <f>H47-R47</f>
        <v>74927.88</v>
      </c>
    </row>
    <row r="48" spans="1:21" s="13" customFormat="1" ht="24.95" customHeight="1" x14ac:dyDescent="0.3">
      <c r="A48" s="26" t="s">
        <v>30</v>
      </c>
      <c r="B48" s="12"/>
      <c r="C48" s="12"/>
      <c r="D48" s="12"/>
      <c r="E48" s="12"/>
      <c r="F48" s="25"/>
      <c r="G48" s="25"/>
      <c r="H48" s="12"/>
      <c r="I48" s="12"/>
      <c r="J48" s="12"/>
      <c r="K48" s="12"/>
      <c r="L48" s="12"/>
      <c r="M48" s="48"/>
      <c r="N48" s="12"/>
      <c r="O48" s="12"/>
      <c r="P48" s="12"/>
      <c r="Q48" s="12"/>
      <c r="R48" s="12"/>
      <c r="S48" s="12"/>
      <c r="T48" s="12"/>
    </row>
    <row r="49" spans="1:20" s="36" customFormat="1" ht="24.95" customHeight="1" x14ac:dyDescent="0.25">
      <c r="A49" s="32">
        <v>26</v>
      </c>
      <c r="B49" s="31" t="s">
        <v>238</v>
      </c>
      <c r="C49" s="39" t="s">
        <v>28</v>
      </c>
      <c r="D49" s="32" t="s">
        <v>22</v>
      </c>
      <c r="E49" s="33" t="s">
        <v>176</v>
      </c>
      <c r="F49" s="34">
        <v>44713</v>
      </c>
      <c r="G49" s="34">
        <v>44896</v>
      </c>
      <c r="H49" s="35">
        <v>140000</v>
      </c>
      <c r="I49" s="35">
        <v>21514.37</v>
      </c>
      <c r="J49" s="35">
        <v>0</v>
      </c>
      <c r="K49" s="35">
        <v>4018</v>
      </c>
      <c r="L49" s="35">
        <v>9940</v>
      </c>
      <c r="M49" s="41">
        <v>748.08</v>
      </c>
      <c r="N49" s="35">
        <v>4256</v>
      </c>
      <c r="O49" s="35">
        <v>9926</v>
      </c>
      <c r="P49" s="35">
        <f t="shared" ref="P49:P64" si="14">K49+L49+M49+N49+O49</f>
        <v>28888.080000000002</v>
      </c>
      <c r="Q49" s="35">
        <f t="shared" ref="Q49:Q59" si="15">J49</f>
        <v>0</v>
      </c>
      <c r="R49" s="35">
        <f t="shared" ref="R49:R64" si="16">I49+K49+N49+Q49</f>
        <v>29788.37</v>
      </c>
      <c r="S49" s="35">
        <f t="shared" ref="S49:S64" si="17">L49+M49+O49</f>
        <v>20614.080000000002</v>
      </c>
      <c r="T49" s="35">
        <f t="shared" ref="T49:T64" si="18">H49-R49</f>
        <v>110211.63</v>
      </c>
    </row>
    <row r="50" spans="1:20" s="36" customFormat="1" ht="24.95" customHeight="1" x14ac:dyDescent="0.25">
      <c r="A50" s="32">
        <v>27</v>
      </c>
      <c r="B50" s="31" t="s">
        <v>265</v>
      </c>
      <c r="C50" s="39" t="s">
        <v>29</v>
      </c>
      <c r="D50" s="32" t="s">
        <v>22</v>
      </c>
      <c r="E50" s="33" t="s">
        <v>177</v>
      </c>
      <c r="F50" s="34">
        <v>44754</v>
      </c>
      <c r="G50" s="34">
        <v>44938</v>
      </c>
      <c r="H50" s="35">
        <v>110000</v>
      </c>
      <c r="I50" s="35">
        <v>14457.62</v>
      </c>
      <c r="J50" s="35">
        <v>0</v>
      </c>
      <c r="K50" s="35">
        <f>H50*2.87%</f>
        <v>3157</v>
      </c>
      <c r="L50" s="35">
        <f>H50*7.1%</f>
        <v>7810</v>
      </c>
      <c r="M50" s="41">
        <v>748.08</v>
      </c>
      <c r="N50" s="35">
        <f>H50*3.04%</f>
        <v>3344</v>
      </c>
      <c r="O50" s="35">
        <f>H50*7.09%</f>
        <v>7799</v>
      </c>
      <c r="P50" s="35">
        <f t="shared" si="14"/>
        <v>22858.080000000002</v>
      </c>
      <c r="Q50" s="35">
        <f t="shared" si="15"/>
        <v>0</v>
      </c>
      <c r="R50" s="35">
        <f t="shared" si="16"/>
        <v>20958.62</v>
      </c>
      <c r="S50" s="35">
        <f t="shared" si="17"/>
        <v>16357.08</v>
      </c>
      <c r="T50" s="35">
        <f t="shared" si="18"/>
        <v>89041.38</v>
      </c>
    </row>
    <row r="51" spans="1:20" s="36" customFormat="1" ht="24.95" customHeight="1" x14ac:dyDescent="0.25">
      <c r="A51" s="32">
        <v>28</v>
      </c>
      <c r="B51" s="31" t="s">
        <v>151</v>
      </c>
      <c r="C51" s="39" t="s">
        <v>31</v>
      </c>
      <c r="D51" s="32" t="s">
        <v>22</v>
      </c>
      <c r="E51" s="33" t="s">
        <v>176</v>
      </c>
      <c r="F51" s="34">
        <v>44621</v>
      </c>
      <c r="G51" s="34">
        <v>44805</v>
      </c>
      <c r="H51" s="35">
        <v>50000</v>
      </c>
      <c r="I51" s="35">
        <v>1854</v>
      </c>
      <c r="J51" s="35">
        <v>0</v>
      </c>
      <c r="K51" s="35">
        <v>1435</v>
      </c>
      <c r="L51" s="35">
        <v>3550</v>
      </c>
      <c r="M51" s="60">
        <f t="shared" ref="M51:M57" si="19">H51*1.15%</f>
        <v>575</v>
      </c>
      <c r="N51" s="35">
        <v>1520</v>
      </c>
      <c r="O51" s="35">
        <f t="shared" ref="O51:O57" si="20">H51*7.09%</f>
        <v>3545</v>
      </c>
      <c r="P51" s="35">
        <f t="shared" si="14"/>
        <v>10625</v>
      </c>
      <c r="Q51" s="35">
        <f t="shared" si="15"/>
        <v>0</v>
      </c>
      <c r="R51" s="35">
        <f t="shared" si="16"/>
        <v>4809</v>
      </c>
      <c r="S51" s="35">
        <f t="shared" si="17"/>
        <v>7670</v>
      </c>
      <c r="T51" s="35">
        <f t="shared" si="18"/>
        <v>45191</v>
      </c>
    </row>
    <row r="52" spans="1:20" s="36" customFormat="1" ht="24.95" customHeight="1" x14ac:dyDescent="0.25">
      <c r="A52" s="32">
        <v>29</v>
      </c>
      <c r="B52" s="31" t="s">
        <v>250</v>
      </c>
      <c r="C52" s="39" t="s">
        <v>204</v>
      </c>
      <c r="D52" s="32" t="s">
        <v>22</v>
      </c>
      <c r="E52" s="32" t="s">
        <v>176</v>
      </c>
      <c r="F52" s="34">
        <v>44470</v>
      </c>
      <c r="G52" s="34">
        <v>44835</v>
      </c>
      <c r="H52" s="35">
        <v>50000</v>
      </c>
      <c r="I52" s="35">
        <v>1854</v>
      </c>
      <c r="J52" s="35">
        <v>0</v>
      </c>
      <c r="K52" s="35">
        <f>H52*2.87%</f>
        <v>1435</v>
      </c>
      <c r="L52" s="35">
        <f>H52*7.1%</f>
        <v>3550</v>
      </c>
      <c r="M52" s="60">
        <f t="shared" si="19"/>
        <v>575</v>
      </c>
      <c r="N52" s="35">
        <f>H52*3.04%</f>
        <v>1520</v>
      </c>
      <c r="O52" s="35">
        <f t="shared" si="20"/>
        <v>3545</v>
      </c>
      <c r="P52" s="35">
        <f t="shared" si="14"/>
        <v>10625</v>
      </c>
      <c r="Q52" s="35">
        <f t="shared" si="15"/>
        <v>0</v>
      </c>
      <c r="R52" s="35">
        <f t="shared" si="16"/>
        <v>4809</v>
      </c>
      <c r="S52" s="35">
        <f t="shared" si="17"/>
        <v>7670</v>
      </c>
      <c r="T52" s="35">
        <f t="shared" si="18"/>
        <v>45191</v>
      </c>
    </row>
    <row r="53" spans="1:20" s="36" customFormat="1" ht="24.95" customHeight="1" x14ac:dyDescent="0.25">
      <c r="A53" s="32">
        <v>30</v>
      </c>
      <c r="B53" s="31" t="s">
        <v>212</v>
      </c>
      <c r="C53" s="39" t="s">
        <v>204</v>
      </c>
      <c r="D53" s="32" t="s">
        <v>22</v>
      </c>
      <c r="E53" s="32" t="s">
        <v>177</v>
      </c>
      <c r="F53" s="34">
        <v>44593</v>
      </c>
      <c r="G53" s="34">
        <v>44774</v>
      </c>
      <c r="H53" s="35">
        <v>50000</v>
      </c>
      <c r="I53" s="35">
        <v>1854</v>
      </c>
      <c r="J53" s="35">
        <v>0</v>
      </c>
      <c r="K53" s="35">
        <v>1435</v>
      </c>
      <c r="L53" s="35">
        <v>3550</v>
      </c>
      <c r="M53" s="60">
        <f t="shared" si="19"/>
        <v>575</v>
      </c>
      <c r="N53" s="35">
        <v>1520</v>
      </c>
      <c r="O53" s="35">
        <f t="shared" si="20"/>
        <v>3545</v>
      </c>
      <c r="P53" s="35">
        <f t="shared" si="14"/>
        <v>10625</v>
      </c>
      <c r="Q53" s="35">
        <f t="shared" si="15"/>
        <v>0</v>
      </c>
      <c r="R53" s="35">
        <f t="shared" si="16"/>
        <v>4809</v>
      </c>
      <c r="S53" s="35">
        <f t="shared" si="17"/>
        <v>7670</v>
      </c>
      <c r="T53" s="35">
        <f t="shared" si="18"/>
        <v>45191</v>
      </c>
    </row>
    <row r="54" spans="1:20" s="36" customFormat="1" ht="24.95" customHeight="1" x14ac:dyDescent="0.25">
      <c r="A54" s="32">
        <v>31</v>
      </c>
      <c r="B54" s="31" t="s">
        <v>232</v>
      </c>
      <c r="C54" s="39" t="s">
        <v>233</v>
      </c>
      <c r="D54" s="32" t="s">
        <v>22</v>
      </c>
      <c r="E54" s="32" t="s">
        <v>177</v>
      </c>
      <c r="F54" s="34">
        <v>44470</v>
      </c>
      <c r="G54" s="34">
        <v>44835</v>
      </c>
      <c r="H54" s="35">
        <v>43000</v>
      </c>
      <c r="I54" s="35">
        <v>866.06</v>
      </c>
      <c r="J54" s="35">
        <v>0</v>
      </c>
      <c r="K54" s="35">
        <v>1234.0999999999999</v>
      </c>
      <c r="L54" s="35">
        <v>3053</v>
      </c>
      <c r="M54" s="60">
        <f>H54*1.15%</f>
        <v>494.5</v>
      </c>
      <c r="N54" s="35">
        <v>1307.2</v>
      </c>
      <c r="O54" s="35">
        <f>H54*7.09%</f>
        <v>3048.7</v>
      </c>
      <c r="P54" s="35">
        <f t="shared" si="14"/>
        <v>9137.5</v>
      </c>
      <c r="Q54" s="35">
        <f t="shared" si="15"/>
        <v>0</v>
      </c>
      <c r="R54" s="35">
        <f t="shared" si="16"/>
        <v>3407.36</v>
      </c>
      <c r="S54" s="35">
        <f t="shared" si="17"/>
        <v>6596.2</v>
      </c>
      <c r="T54" s="35">
        <f t="shared" si="18"/>
        <v>39592.639999999999</v>
      </c>
    </row>
    <row r="55" spans="1:20" s="36" customFormat="1" ht="24.95" customHeight="1" x14ac:dyDescent="0.25">
      <c r="A55" s="32">
        <v>32</v>
      </c>
      <c r="B55" s="31" t="s">
        <v>130</v>
      </c>
      <c r="C55" s="39" t="s">
        <v>44</v>
      </c>
      <c r="D55" s="32" t="s">
        <v>22</v>
      </c>
      <c r="E55" s="33" t="s">
        <v>176</v>
      </c>
      <c r="F55" s="34">
        <v>44593</v>
      </c>
      <c r="G55" s="34">
        <v>44774</v>
      </c>
      <c r="H55" s="35">
        <v>50000</v>
      </c>
      <c r="I55" s="35">
        <v>1854</v>
      </c>
      <c r="J55" s="35">
        <v>0</v>
      </c>
      <c r="K55" s="35">
        <v>1435</v>
      </c>
      <c r="L55" s="35">
        <v>3550</v>
      </c>
      <c r="M55" s="35">
        <f>H55*1.15%</f>
        <v>575</v>
      </c>
      <c r="N55" s="35">
        <v>1520</v>
      </c>
      <c r="O55" s="35">
        <f>H55*7.09%</f>
        <v>3545</v>
      </c>
      <c r="P55" s="35">
        <f t="shared" si="14"/>
        <v>10625</v>
      </c>
      <c r="Q55" s="35">
        <f t="shared" si="15"/>
        <v>0</v>
      </c>
      <c r="R55" s="35">
        <f t="shared" si="16"/>
        <v>4809</v>
      </c>
      <c r="S55" s="35">
        <f t="shared" si="17"/>
        <v>7670</v>
      </c>
      <c r="T55" s="35">
        <f t="shared" si="18"/>
        <v>45191</v>
      </c>
    </row>
    <row r="56" spans="1:20" s="36" customFormat="1" ht="24.95" customHeight="1" x14ac:dyDescent="0.25">
      <c r="A56" s="32">
        <v>33</v>
      </c>
      <c r="B56" s="31" t="s">
        <v>210</v>
      </c>
      <c r="C56" s="39" t="s">
        <v>204</v>
      </c>
      <c r="D56" s="32" t="s">
        <v>22</v>
      </c>
      <c r="E56" s="32" t="s">
        <v>177</v>
      </c>
      <c r="F56" s="34">
        <v>44593</v>
      </c>
      <c r="G56" s="34">
        <v>44774</v>
      </c>
      <c r="H56" s="35">
        <v>50000</v>
      </c>
      <c r="I56" s="35">
        <v>1854</v>
      </c>
      <c r="J56" s="35">
        <v>0</v>
      </c>
      <c r="K56" s="35">
        <v>1435</v>
      </c>
      <c r="L56" s="35">
        <v>3550</v>
      </c>
      <c r="M56" s="60">
        <f>H56*1.15%</f>
        <v>575</v>
      </c>
      <c r="N56" s="35">
        <v>1520</v>
      </c>
      <c r="O56" s="35">
        <f>H56*7.09%</f>
        <v>3545</v>
      </c>
      <c r="P56" s="35">
        <f t="shared" si="14"/>
        <v>10625</v>
      </c>
      <c r="Q56" s="35">
        <f t="shared" si="15"/>
        <v>0</v>
      </c>
      <c r="R56" s="35">
        <f t="shared" si="16"/>
        <v>4809</v>
      </c>
      <c r="S56" s="35">
        <f t="shared" si="17"/>
        <v>7670</v>
      </c>
      <c r="T56" s="35">
        <f t="shared" si="18"/>
        <v>45191</v>
      </c>
    </row>
    <row r="57" spans="1:20" s="36" customFormat="1" ht="24.95" customHeight="1" x14ac:dyDescent="0.25">
      <c r="A57" s="32">
        <v>34</v>
      </c>
      <c r="B57" s="31" t="s">
        <v>278</v>
      </c>
      <c r="C57" s="39" t="s">
        <v>204</v>
      </c>
      <c r="D57" s="32" t="s">
        <v>22</v>
      </c>
      <c r="E57" s="32" t="s">
        <v>177</v>
      </c>
      <c r="F57" s="34">
        <v>44586</v>
      </c>
      <c r="G57" s="34">
        <v>44951</v>
      </c>
      <c r="H57" s="35">
        <v>60000</v>
      </c>
      <c r="I57" s="35">
        <v>3486.68</v>
      </c>
      <c r="J57" s="35">
        <v>0</v>
      </c>
      <c r="K57" s="35">
        <f t="shared" ref="K57" si="21">H57*2.87%</f>
        <v>1722</v>
      </c>
      <c r="L57" s="35">
        <f t="shared" ref="L57" si="22">H57*7.1%</f>
        <v>4260</v>
      </c>
      <c r="M57" s="60">
        <f t="shared" si="19"/>
        <v>690</v>
      </c>
      <c r="N57" s="35">
        <f t="shared" ref="N57" si="23">H57*3.04%</f>
        <v>1824</v>
      </c>
      <c r="O57" s="35">
        <f t="shared" si="20"/>
        <v>4254</v>
      </c>
      <c r="P57" s="35">
        <f t="shared" si="14"/>
        <v>12750</v>
      </c>
      <c r="Q57" s="35">
        <f t="shared" si="15"/>
        <v>0</v>
      </c>
      <c r="R57" s="35">
        <f t="shared" si="16"/>
        <v>7032.68</v>
      </c>
      <c r="S57" s="35">
        <f t="shared" si="17"/>
        <v>9204</v>
      </c>
      <c r="T57" s="35">
        <f t="shared" si="18"/>
        <v>52967.32</v>
      </c>
    </row>
    <row r="58" spans="1:20" s="36" customFormat="1" ht="24.95" customHeight="1" x14ac:dyDescent="0.25">
      <c r="A58" s="32">
        <v>35</v>
      </c>
      <c r="B58" s="31" t="s">
        <v>360</v>
      </c>
      <c r="C58" s="39" t="s">
        <v>204</v>
      </c>
      <c r="D58" s="32" t="s">
        <v>22</v>
      </c>
      <c r="E58" s="33" t="s">
        <v>176</v>
      </c>
      <c r="F58" s="34">
        <v>44693</v>
      </c>
      <c r="G58" s="34">
        <v>44877</v>
      </c>
      <c r="H58" s="35">
        <v>55000</v>
      </c>
      <c r="I58" s="35">
        <v>2559.6799999999998</v>
      </c>
      <c r="J58" s="35">
        <v>0</v>
      </c>
      <c r="K58" s="35">
        <f t="shared" ref="K58:K64" si="24">H58*2.87%</f>
        <v>1578.5</v>
      </c>
      <c r="L58" s="35">
        <f t="shared" ref="L58:L64" si="25">H58*7.1%</f>
        <v>3905</v>
      </c>
      <c r="M58" s="60">
        <f t="shared" ref="M58" si="26">H58*1.15%</f>
        <v>632.5</v>
      </c>
      <c r="N58" s="35">
        <f t="shared" ref="N58:N64" si="27">H58*3.04%</f>
        <v>1672</v>
      </c>
      <c r="O58" s="35">
        <f t="shared" ref="O58:O64" si="28">H58*7.09%</f>
        <v>3899.5</v>
      </c>
      <c r="P58" s="35">
        <f t="shared" si="14"/>
        <v>11687.5</v>
      </c>
      <c r="Q58" s="35">
        <f t="shared" si="15"/>
        <v>0</v>
      </c>
      <c r="R58" s="35">
        <f t="shared" si="16"/>
        <v>5810.18</v>
      </c>
      <c r="S58" s="35">
        <f t="shared" si="17"/>
        <v>8437</v>
      </c>
      <c r="T58" s="35">
        <f t="shared" si="18"/>
        <v>49189.82</v>
      </c>
    </row>
    <row r="59" spans="1:20" s="36" customFormat="1" ht="24.95" customHeight="1" x14ac:dyDescent="0.25">
      <c r="A59" s="32">
        <v>36</v>
      </c>
      <c r="B59" s="31" t="s">
        <v>362</v>
      </c>
      <c r="C59" s="39" t="s">
        <v>204</v>
      </c>
      <c r="D59" s="32" t="s">
        <v>22</v>
      </c>
      <c r="E59" s="33" t="s">
        <v>177</v>
      </c>
      <c r="F59" s="34">
        <v>44713</v>
      </c>
      <c r="G59" s="34">
        <v>44896</v>
      </c>
      <c r="H59" s="35">
        <v>55000</v>
      </c>
      <c r="I59" s="35">
        <v>2559.6799999999998</v>
      </c>
      <c r="J59" s="35">
        <v>0</v>
      </c>
      <c r="K59" s="35">
        <f t="shared" si="24"/>
        <v>1578.5</v>
      </c>
      <c r="L59" s="35">
        <f t="shared" si="25"/>
        <v>3905</v>
      </c>
      <c r="M59" s="35">
        <f t="shared" ref="M59" si="29">H59*1.15%</f>
        <v>632.5</v>
      </c>
      <c r="N59" s="35">
        <f t="shared" si="27"/>
        <v>1672</v>
      </c>
      <c r="O59" s="35">
        <f t="shared" si="28"/>
        <v>3899.5</v>
      </c>
      <c r="P59" s="35">
        <f t="shared" si="14"/>
        <v>11687.5</v>
      </c>
      <c r="Q59" s="35">
        <f t="shared" si="15"/>
        <v>0</v>
      </c>
      <c r="R59" s="35">
        <f t="shared" si="16"/>
        <v>5810.18</v>
      </c>
      <c r="S59" s="35">
        <f t="shared" si="17"/>
        <v>8437</v>
      </c>
      <c r="T59" s="35">
        <f t="shared" si="18"/>
        <v>49189.82</v>
      </c>
    </row>
    <row r="60" spans="1:20" s="36" customFormat="1" ht="24.95" customHeight="1" x14ac:dyDescent="0.25">
      <c r="A60" s="32">
        <v>37</v>
      </c>
      <c r="B60" s="31" t="s">
        <v>370</v>
      </c>
      <c r="C60" s="39" t="s">
        <v>204</v>
      </c>
      <c r="D60" s="32" t="s">
        <v>22</v>
      </c>
      <c r="E60" s="33" t="s">
        <v>177</v>
      </c>
      <c r="F60" s="34">
        <v>44682</v>
      </c>
      <c r="G60" s="34">
        <v>44866</v>
      </c>
      <c r="H60" s="35">
        <v>90000</v>
      </c>
      <c r="I60" s="35">
        <v>9753.1200000000008</v>
      </c>
      <c r="J60" s="35">
        <v>0</v>
      </c>
      <c r="K60" s="35">
        <f t="shared" si="24"/>
        <v>2583</v>
      </c>
      <c r="L60" s="35">
        <f t="shared" si="25"/>
        <v>6390</v>
      </c>
      <c r="M60" s="35">
        <v>748.08</v>
      </c>
      <c r="N60" s="35">
        <f t="shared" si="27"/>
        <v>2736</v>
      </c>
      <c r="O60" s="35">
        <f t="shared" si="28"/>
        <v>6381</v>
      </c>
      <c r="P60" s="35">
        <f t="shared" si="14"/>
        <v>18838.080000000002</v>
      </c>
      <c r="Q60" s="35">
        <v>2746</v>
      </c>
      <c r="R60" s="35">
        <f t="shared" si="16"/>
        <v>17818.12</v>
      </c>
      <c r="S60" s="35">
        <f t="shared" si="17"/>
        <v>13519.08</v>
      </c>
      <c r="T60" s="35">
        <f t="shared" si="18"/>
        <v>72181.88</v>
      </c>
    </row>
    <row r="61" spans="1:20" s="36" customFormat="1" ht="24.95" customHeight="1" x14ac:dyDescent="0.25">
      <c r="A61" s="32">
        <v>38</v>
      </c>
      <c r="B61" s="31" t="s">
        <v>374</v>
      </c>
      <c r="C61" s="39" t="s">
        <v>204</v>
      </c>
      <c r="D61" s="32" t="s">
        <v>22</v>
      </c>
      <c r="E61" s="33" t="s">
        <v>177</v>
      </c>
      <c r="F61" s="34">
        <v>44713</v>
      </c>
      <c r="G61" s="34">
        <v>44896</v>
      </c>
      <c r="H61" s="35">
        <v>55000</v>
      </c>
      <c r="I61" s="35">
        <v>2559.6799999999998</v>
      </c>
      <c r="J61" s="35">
        <v>0</v>
      </c>
      <c r="K61" s="35">
        <f t="shared" si="24"/>
        <v>1578.5</v>
      </c>
      <c r="L61" s="35">
        <f t="shared" si="25"/>
        <v>3905</v>
      </c>
      <c r="M61" s="35">
        <f t="shared" ref="M61" si="30">H61*1.15%</f>
        <v>632.5</v>
      </c>
      <c r="N61" s="35">
        <f t="shared" si="27"/>
        <v>1672</v>
      </c>
      <c r="O61" s="35">
        <f t="shared" si="28"/>
        <v>3899.5</v>
      </c>
      <c r="P61" s="35">
        <f t="shared" si="14"/>
        <v>11687.5</v>
      </c>
      <c r="Q61" s="35">
        <f>J61</f>
        <v>0</v>
      </c>
      <c r="R61" s="35">
        <f t="shared" si="16"/>
        <v>5810.18</v>
      </c>
      <c r="S61" s="35">
        <f t="shared" si="17"/>
        <v>8437</v>
      </c>
      <c r="T61" s="35">
        <f t="shared" si="18"/>
        <v>49189.82</v>
      </c>
    </row>
    <row r="62" spans="1:20" s="36" customFormat="1" ht="24.95" customHeight="1" x14ac:dyDescent="0.25">
      <c r="A62" s="32">
        <v>39</v>
      </c>
      <c r="B62" s="31" t="s">
        <v>388</v>
      </c>
      <c r="C62" s="39" t="s">
        <v>204</v>
      </c>
      <c r="D62" s="32" t="s">
        <v>22</v>
      </c>
      <c r="E62" s="33" t="s">
        <v>177</v>
      </c>
      <c r="F62" s="34">
        <v>44743</v>
      </c>
      <c r="G62" s="34">
        <v>44927</v>
      </c>
      <c r="H62" s="35">
        <v>55000</v>
      </c>
      <c r="I62" s="35">
        <v>2559.6799999999998</v>
      </c>
      <c r="J62" s="35">
        <v>0</v>
      </c>
      <c r="K62" s="35">
        <f t="shared" ref="K62" si="31">H62*2.87%</f>
        <v>1578.5</v>
      </c>
      <c r="L62" s="35">
        <f t="shared" ref="L62" si="32">H62*7.1%</f>
        <v>3905</v>
      </c>
      <c r="M62" s="35">
        <f t="shared" ref="M62" si="33">H62*1.15%</f>
        <v>632.5</v>
      </c>
      <c r="N62" s="35">
        <f t="shared" ref="N62" si="34">H62*3.04%</f>
        <v>1672</v>
      </c>
      <c r="O62" s="35">
        <f t="shared" ref="O62" si="35">H62*7.09%</f>
        <v>3899.5</v>
      </c>
      <c r="P62" s="35">
        <f t="shared" si="14"/>
        <v>11687.5</v>
      </c>
      <c r="Q62" s="35">
        <f>J62</f>
        <v>0</v>
      </c>
      <c r="R62" s="35">
        <f t="shared" si="16"/>
        <v>5810.18</v>
      </c>
      <c r="S62" s="35">
        <f t="shared" si="17"/>
        <v>8437</v>
      </c>
      <c r="T62" s="35">
        <f t="shared" si="18"/>
        <v>49189.82</v>
      </c>
    </row>
    <row r="63" spans="1:20" s="36" customFormat="1" ht="24.95" customHeight="1" x14ac:dyDescent="0.25">
      <c r="A63" s="32">
        <v>40</v>
      </c>
      <c r="B63" s="31" t="s">
        <v>395</v>
      </c>
      <c r="C63" s="39" t="s">
        <v>204</v>
      </c>
      <c r="D63" s="32" t="s">
        <v>22</v>
      </c>
      <c r="E63" s="33" t="s">
        <v>176</v>
      </c>
      <c r="F63" s="34">
        <v>44743</v>
      </c>
      <c r="G63" s="34">
        <v>44927</v>
      </c>
      <c r="H63" s="35">
        <v>55000</v>
      </c>
      <c r="I63" s="35">
        <v>2559.6799999999998</v>
      </c>
      <c r="J63" s="35">
        <v>0</v>
      </c>
      <c r="K63" s="35">
        <f t="shared" ref="K63" si="36">H63*2.87%</f>
        <v>1578.5</v>
      </c>
      <c r="L63" s="35">
        <f t="shared" ref="L63" si="37">H63*7.1%</f>
        <v>3905</v>
      </c>
      <c r="M63" s="35">
        <f t="shared" ref="M63" si="38">H63*1.15%</f>
        <v>632.5</v>
      </c>
      <c r="N63" s="35">
        <f t="shared" ref="N63" si="39">H63*3.04%</f>
        <v>1672</v>
      </c>
      <c r="O63" s="35">
        <f t="shared" ref="O63" si="40">H63*7.09%</f>
        <v>3899.5</v>
      </c>
      <c r="P63" s="35">
        <f t="shared" si="14"/>
        <v>11687.5</v>
      </c>
      <c r="Q63" s="35">
        <f>J63</f>
        <v>0</v>
      </c>
      <c r="R63" s="35">
        <f t="shared" si="16"/>
        <v>5810.18</v>
      </c>
      <c r="S63" s="35">
        <f t="shared" si="17"/>
        <v>8437</v>
      </c>
      <c r="T63" s="35">
        <f t="shared" si="18"/>
        <v>49189.82</v>
      </c>
    </row>
    <row r="64" spans="1:20" s="36" customFormat="1" ht="24.95" customHeight="1" x14ac:dyDescent="0.25">
      <c r="A64" s="32">
        <v>41</v>
      </c>
      <c r="B64" s="31" t="s">
        <v>376</v>
      </c>
      <c r="C64" s="39" t="s">
        <v>204</v>
      </c>
      <c r="D64" s="32" t="s">
        <v>22</v>
      </c>
      <c r="E64" s="33" t="s">
        <v>177</v>
      </c>
      <c r="F64" s="34">
        <v>44713</v>
      </c>
      <c r="G64" s="34">
        <v>44896</v>
      </c>
      <c r="H64" s="35">
        <v>55000</v>
      </c>
      <c r="I64" s="35">
        <v>2559.6799999999998</v>
      </c>
      <c r="J64" s="35">
        <v>0</v>
      </c>
      <c r="K64" s="35">
        <f t="shared" si="24"/>
        <v>1578.5</v>
      </c>
      <c r="L64" s="35">
        <f t="shared" si="25"/>
        <v>3905</v>
      </c>
      <c r="M64" s="60">
        <f t="shared" ref="M64" si="41">H64*1.15%</f>
        <v>632.5</v>
      </c>
      <c r="N64" s="35">
        <f t="shared" si="27"/>
        <v>1672</v>
      </c>
      <c r="O64" s="35">
        <f t="shared" si="28"/>
        <v>3899.5</v>
      </c>
      <c r="P64" s="35">
        <f t="shared" si="14"/>
        <v>11687.5</v>
      </c>
      <c r="Q64" s="35">
        <f>J64</f>
        <v>0</v>
      </c>
      <c r="R64" s="35">
        <f t="shared" si="16"/>
        <v>5810.18</v>
      </c>
      <c r="S64" s="35">
        <f t="shared" si="17"/>
        <v>8437</v>
      </c>
      <c r="T64" s="35">
        <f t="shared" si="18"/>
        <v>49189.82</v>
      </c>
    </row>
    <row r="65" spans="1:20" s="13" customFormat="1" ht="24.95" customHeight="1" x14ac:dyDescent="0.3">
      <c r="A65" s="26" t="s">
        <v>33</v>
      </c>
      <c r="B65" s="12"/>
      <c r="C65" s="12"/>
      <c r="D65" s="12"/>
      <c r="E65" s="12"/>
      <c r="F65" s="25"/>
      <c r="G65" s="25"/>
      <c r="H65" s="12"/>
      <c r="I65" s="12"/>
      <c r="J65" s="12"/>
      <c r="K65" s="12"/>
      <c r="L65" s="12"/>
      <c r="M65" s="48"/>
      <c r="N65" s="12"/>
      <c r="O65" s="12"/>
      <c r="P65" s="12"/>
      <c r="Q65" s="12"/>
      <c r="R65" s="12"/>
      <c r="S65" s="12"/>
      <c r="T65" s="12"/>
    </row>
    <row r="66" spans="1:20" s="13" customFormat="1" ht="24.95" customHeight="1" x14ac:dyDescent="0.25">
      <c r="A66" s="11">
        <v>42</v>
      </c>
      <c r="B66" s="31" t="s">
        <v>343</v>
      </c>
      <c r="C66" s="39" t="s">
        <v>29</v>
      </c>
      <c r="D66" s="32" t="s">
        <v>22</v>
      </c>
      <c r="E66" s="33" t="s">
        <v>176</v>
      </c>
      <c r="F66" s="34">
        <v>44682</v>
      </c>
      <c r="G66" s="34">
        <v>44866</v>
      </c>
      <c r="H66" s="35">
        <v>110000</v>
      </c>
      <c r="I66" s="35">
        <v>14457.62</v>
      </c>
      <c r="J66" s="35">
        <v>0</v>
      </c>
      <c r="K66" s="35">
        <f t="shared" ref="K66" si="42">H66*2.87%</f>
        <v>3157</v>
      </c>
      <c r="L66" s="35">
        <f t="shared" ref="L66" si="43">H66*7.1%</f>
        <v>7810</v>
      </c>
      <c r="M66" s="41">
        <v>748.08</v>
      </c>
      <c r="N66" s="35">
        <f t="shared" ref="N66" si="44">H66*3.04%</f>
        <v>3344</v>
      </c>
      <c r="O66" s="35">
        <f t="shared" ref="O66" si="45">H66*7.09%</f>
        <v>7799</v>
      </c>
      <c r="P66" s="35">
        <f t="shared" ref="P66:P72" si="46">K66+L66+M66+N66+O66</f>
        <v>22858.080000000002</v>
      </c>
      <c r="Q66" s="35">
        <f t="shared" ref="Q66:Q72" si="47">J66</f>
        <v>0</v>
      </c>
      <c r="R66" s="35">
        <f t="shared" ref="R66:R72" si="48">I66+K66+N66+Q66</f>
        <v>20958.62</v>
      </c>
      <c r="S66" s="35">
        <f t="shared" ref="S66:S72" si="49">L66+M66+O66</f>
        <v>16357.08</v>
      </c>
      <c r="T66" s="35">
        <f t="shared" ref="T66:T72" si="50">H66-R66</f>
        <v>89041.38</v>
      </c>
    </row>
    <row r="67" spans="1:20" s="36" customFormat="1" ht="24.95" customHeight="1" x14ac:dyDescent="0.25">
      <c r="A67" s="11">
        <v>43</v>
      </c>
      <c r="B67" s="31" t="s">
        <v>161</v>
      </c>
      <c r="C67" s="39" t="s">
        <v>31</v>
      </c>
      <c r="D67" s="32" t="s">
        <v>22</v>
      </c>
      <c r="E67" s="33" t="s">
        <v>177</v>
      </c>
      <c r="F67" s="34">
        <v>44470</v>
      </c>
      <c r="G67" s="34">
        <v>44835</v>
      </c>
      <c r="H67" s="35">
        <v>50000</v>
      </c>
      <c r="I67" s="35">
        <v>1854</v>
      </c>
      <c r="J67" s="35">
        <v>0</v>
      </c>
      <c r="K67" s="35">
        <v>1435</v>
      </c>
      <c r="L67" s="35">
        <v>3550</v>
      </c>
      <c r="M67" s="53">
        <f t="shared" ref="M67:M72" si="51">H67*1.15%</f>
        <v>575</v>
      </c>
      <c r="N67" s="35">
        <v>1520</v>
      </c>
      <c r="O67" s="16">
        <f>H67*7.09%</f>
        <v>3545</v>
      </c>
      <c r="P67" s="35">
        <f t="shared" si="46"/>
        <v>10625</v>
      </c>
      <c r="Q67" s="35">
        <f t="shared" si="47"/>
        <v>0</v>
      </c>
      <c r="R67" s="35">
        <f t="shared" si="48"/>
        <v>4809</v>
      </c>
      <c r="S67" s="35">
        <f t="shared" si="49"/>
        <v>7670</v>
      </c>
      <c r="T67" s="35">
        <f t="shared" si="50"/>
        <v>45191</v>
      </c>
    </row>
    <row r="68" spans="1:20" s="36" customFormat="1" ht="24.95" customHeight="1" x14ac:dyDescent="0.25">
      <c r="A68" s="11">
        <v>44</v>
      </c>
      <c r="B68" s="31" t="s">
        <v>264</v>
      </c>
      <c r="C68" s="39" t="s">
        <v>204</v>
      </c>
      <c r="D68" s="32" t="s">
        <v>22</v>
      </c>
      <c r="E68" s="32" t="s">
        <v>176</v>
      </c>
      <c r="F68" s="34">
        <v>44767</v>
      </c>
      <c r="G68" s="34">
        <v>44951</v>
      </c>
      <c r="H68" s="35">
        <v>60000</v>
      </c>
      <c r="I68" s="35">
        <v>3486.68</v>
      </c>
      <c r="J68" s="35">
        <v>0</v>
      </c>
      <c r="K68" s="35">
        <f>H68*2.87%</f>
        <v>1722</v>
      </c>
      <c r="L68" s="35">
        <f>H68*7.1%</f>
        <v>4260</v>
      </c>
      <c r="M68" s="53">
        <f t="shared" si="51"/>
        <v>690</v>
      </c>
      <c r="N68" s="35">
        <f>H68*3.04%</f>
        <v>1824</v>
      </c>
      <c r="O68" s="35">
        <f>H68*7.09%</f>
        <v>4254</v>
      </c>
      <c r="P68" s="35">
        <f t="shared" si="46"/>
        <v>12750</v>
      </c>
      <c r="Q68" s="35">
        <f t="shared" si="47"/>
        <v>0</v>
      </c>
      <c r="R68" s="35">
        <f t="shared" si="48"/>
        <v>7032.68</v>
      </c>
      <c r="S68" s="35">
        <f t="shared" si="49"/>
        <v>9204</v>
      </c>
      <c r="T68" s="35">
        <f t="shared" si="50"/>
        <v>52967.32</v>
      </c>
    </row>
    <row r="69" spans="1:20" s="36" customFormat="1" ht="24.95" customHeight="1" x14ac:dyDescent="0.25">
      <c r="A69" s="11">
        <v>45</v>
      </c>
      <c r="B69" s="31" t="s">
        <v>287</v>
      </c>
      <c r="C69" s="39" t="s">
        <v>204</v>
      </c>
      <c r="D69" s="32" t="s">
        <v>22</v>
      </c>
      <c r="E69" s="32" t="s">
        <v>176</v>
      </c>
      <c r="F69" s="34">
        <v>44586</v>
      </c>
      <c r="G69" s="34">
        <v>44951</v>
      </c>
      <c r="H69" s="35">
        <v>55000</v>
      </c>
      <c r="I69" s="35">
        <v>2559.6799999999998</v>
      </c>
      <c r="J69" s="35">
        <v>0</v>
      </c>
      <c r="K69" s="35">
        <f>H69*2.87%</f>
        <v>1578.5</v>
      </c>
      <c r="L69" s="35">
        <f>H69*7.1%</f>
        <v>3905</v>
      </c>
      <c r="M69" s="53">
        <f t="shared" si="51"/>
        <v>632.5</v>
      </c>
      <c r="N69" s="35">
        <f>H69*3.04%</f>
        <v>1672</v>
      </c>
      <c r="O69" s="35">
        <f>H69*7.09%</f>
        <v>3899.5</v>
      </c>
      <c r="P69" s="35">
        <f t="shared" si="46"/>
        <v>11687.5</v>
      </c>
      <c r="Q69" s="35">
        <f t="shared" si="47"/>
        <v>0</v>
      </c>
      <c r="R69" s="35">
        <f t="shared" si="48"/>
        <v>5810.18</v>
      </c>
      <c r="S69" s="35">
        <f t="shared" si="49"/>
        <v>8437</v>
      </c>
      <c r="T69" s="35">
        <f t="shared" si="50"/>
        <v>49189.82</v>
      </c>
    </row>
    <row r="70" spans="1:20" s="57" customFormat="1" ht="24.95" customHeight="1" x14ac:dyDescent="0.25">
      <c r="A70" s="11">
        <v>46</v>
      </c>
      <c r="B70" s="31" t="s">
        <v>342</v>
      </c>
      <c r="C70" s="39" t="s">
        <v>204</v>
      </c>
      <c r="D70" s="32" t="s">
        <v>22</v>
      </c>
      <c r="E70" s="32" t="s">
        <v>176</v>
      </c>
      <c r="F70" s="34">
        <v>44682</v>
      </c>
      <c r="G70" s="34">
        <v>44866</v>
      </c>
      <c r="H70" s="35">
        <v>55000</v>
      </c>
      <c r="I70" s="35">
        <v>2559.6799999999998</v>
      </c>
      <c r="J70" s="35">
        <v>0</v>
      </c>
      <c r="K70" s="35">
        <f t="shared" ref="K70" si="52">H70*2.87%</f>
        <v>1578.5</v>
      </c>
      <c r="L70" s="35">
        <f t="shared" ref="L70" si="53">H70*7.1%</f>
        <v>3905</v>
      </c>
      <c r="M70" s="60">
        <f t="shared" si="51"/>
        <v>632.5</v>
      </c>
      <c r="N70" s="35">
        <f t="shared" ref="N70" si="54">H70*3.04%</f>
        <v>1672</v>
      </c>
      <c r="O70" s="35">
        <f t="shared" ref="O70" si="55">H70*7.09%</f>
        <v>3899.5</v>
      </c>
      <c r="P70" s="35">
        <f t="shared" si="46"/>
        <v>11687.5</v>
      </c>
      <c r="Q70" s="35">
        <f t="shared" si="47"/>
        <v>0</v>
      </c>
      <c r="R70" s="35">
        <f t="shared" si="48"/>
        <v>5810.18</v>
      </c>
      <c r="S70" s="35">
        <f t="shared" si="49"/>
        <v>8437</v>
      </c>
      <c r="T70" s="35">
        <f t="shared" si="50"/>
        <v>49189.82</v>
      </c>
    </row>
    <row r="71" spans="1:20" s="57" customFormat="1" ht="24.95" customHeight="1" x14ac:dyDescent="0.25">
      <c r="A71" s="11">
        <v>47</v>
      </c>
      <c r="B71" s="31" t="s">
        <v>354</v>
      </c>
      <c r="C71" s="39" t="s">
        <v>204</v>
      </c>
      <c r="D71" s="32" t="s">
        <v>22</v>
      </c>
      <c r="E71" s="32" t="s">
        <v>176</v>
      </c>
      <c r="F71" s="34">
        <v>44682</v>
      </c>
      <c r="G71" s="34">
        <v>44866</v>
      </c>
      <c r="H71" s="35">
        <v>55000</v>
      </c>
      <c r="I71" s="35">
        <v>2559.6799999999998</v>
      </c>
      <c r="J71" s="35">
        <v>0</v>
      </c>
      <c r="K71" s="35">
        <f t="shared" ref="K71" si="56">H71*2.87%</f>
        <v>1578.5</v>
      </c>
      <c r="L71" s="35">
        <f t="shared" ref="L71" si="57">H71*7.1%</f>
        <v>3905</v>
      </c>
      <c r="M71" s="60">
        <f t="shared" si="51"/>
        <v>632.5</v>
      </c>
      <c r="N71" s="35">
        <f t="shared" ref="N71" si="58">H71*3.04%</f>
        <v>1672</v>
      </c>
      <c r="O71" s="35">
        <f t="shared" ref="O71" si="59">H71*7.09%</f>
        <v>3899.5</v>
      </c>
      <c r="P71" s="35">
        <f t="shared" si="46"/>
        <v>11687.5</v>
      </c>
      <c r="Q71" s="35">
        <f t="shared" si="47"/>
        <v>0</v>
      </c>
      <c r="R71" s="35">
        <f t="shared" si="48"/>
        <v>5810.18</v>
      </c>
      <c r="S71" s="35">
        <f t="shared" si="49"/>
        <v>8437</v>
      </c>
      <c r="T71" s="35">
        <f t="shared" si="50"/>
        <v>49189.82</v>
      </c>
    </row>
    <row r="72" spans="1:20" s="36" customFormat="1" ht="24.95" customHeight="1" x14ac:dyDescent="0.25">
      <c r="A72" s="11">
        <v>48</v>
      </c>
      <c r="B72" s="31" t="s">
        <v>274</v>
      </c>
      <c r="C72" s="39" t="s">
        <v>204</v>
      </c>
      <c r="D72" s="32" t="s">
        <v>22</v>
      </c>
      <c r="E72" s="32" t="s">
        <v>177</v>
      </c>
      <c r="F72" s="34">
        <v>44586</v>
      </c>
      <c r="G72" s="34">
        <v>44951</v>
      </c>
      <c r="H72" s="35">
        <v>55000</v>
      </c>
      <c r="I72" s="35">
        <v>2559.6799999999998</v>
      </c>
      <c r="J72" s="35">
        <v>0</v>
      </c>
      <c r="K72" s="35">
        <f>H72*2.87%</f>
        <v>1578.5</v>
      </c>
      <c r="L72" s="35">
        <f>H72*7.1%</f>
        <v>3905</v>
      </c>
      <c r="M72" s="53">
        <f t="shared" si="51"/>
        <v>632.5</v>
      </c>
      <c r="N72" s="35">
        <f>H72*3.04%</f>
        <v>1672</v>
      </c>
      <c r="O72" s="35">
        <f>H72*7.09%</f>
        <v>3899.5</v>
      </c>
      <c r="P72" s="35">
        <f t="shared" si="46"/>
        <v>11687.5</v>
      </c>
      <c r="Q72" s="35">
        <f t="shared" si="47"/>
        <v>0</v>
      </c>
      <c r="R72" s="35">
        <f t="shared" si="48"/>
        <v>5810.18</v>
      </c>
      <c r="S72" s="35">
        <f t="shared" si="49"/>
        <v>8437</v>
      </c>
      <c r="T72" s="35">
        <f t="shared" si="50"/>
        <v>49189.82</v>
      </c>
    </row>
    <row r="73" spans="1:20" s="13" customFormat="1" ht="24.95" customHeight="1" x14ac:dyDescent="0.3">
      <c r="A73" s="26" t="s">
        <v>381</v>
      </c>
      <c r="B73" s="12"/>
      <c r="C73" s="12"/>
      <c r="D73" s="12"/>
      <c r="E73" s="12"/>
      <c r="F73" s="25"/>
      <c r="G73" s="25"/>
      <c r="H73" s="12"/>
      <c r="I73" s="12"/>
      <c r="J73" s="12"/>
      <c r="K73" s="12"/>
      <c r="L73" s="12"/>
      <c r="M73" s="48"/>
      <c r="N73" s="12"/>
      <c r="O73" s="12"/>
      <c r="P73" s="12"/>
      <c r="Q73" s="12"/>
      <c r="R73" s="12"/>
      <c r="S73" s="12"/>
      <c r="T73" s="12"/>
    </row>
    <row r="74" spans="1:20" s="36" customFormat="1" ht="24.95" customHeight="1" x14ac:dyDescent="0.25">
      <c r="A74" s="11">
        <v>49</v>
      </c>
      <c r="B74" s="31" t="s">
        <v>150</v>
      </c>
      <c r="C74" s="39" t="s">
        <v>31</v>
      </c>
      <c r="D74" s="32" t="s">
        <v>22</v>
      </c>
      <c r="E74" s="33" t="s">
        <v>177</v>
      </c>
      <c r="F74" s="15">
        <v>44621</v>
      </c>
      <c r="G74" s="15">
        <v>44805</v>
      </c>
      <c r="H74" s="35">
        <v>50000</v>
      </c>
      <c r="I74" s="35">
        <v>1854</v>
      </c>
      <c r="J74" s="35">
        <v>0</v>
      </c>
      <c r="K74" s="35">
        <v>1435</v>
      </c>
      <c r="L74" s="35">
        <v>3550</v>
      </c>
      <c r="M74" s="53">
        <f t="shared" ref="M74:M81" si="60">H74*1.15%</f>
        <v>575</v>
      </c>
      <c r="N74" s="35">
        <v>1520</v>
      </c>
      <c r="O74" s="16">
        <f t="shared" ref="O74:O79" si="61">H74*7.09%</f>
        <v>3545</v>
      </c>
      <c r="P74" s="35">
        <f t="shared" ref="P74:P81" si="62">K74+L74+M74+N74+O74</f>
        <v>10625</v>
      </c>
      <c r="Q74" s="35">
        <f t="shared" ref="Q74:Q80" si="63">J74</f>
        <v>0</v>
      </c>
      <c r="R74" s="35">
        <f t="shared" ref="R74:R81" si="64">I74+K74+N74+Q74</f>
        <v>4809</v>
      </c>
      <c r="S74" s="35">
        <f t="shared" ref="S74:S81" si="65">L74+M74+O74</f>
        <v>7670</v>
      </c>
      <c r="T74" s="35">
        <f t="shared" ref="T74:T81" si="66">H74-R74</f>
        <v>45191</v>
      </c>
    </row>
    <row r="75" spans="1:20" s="36" customFormat="1" ht="24.95" customHeight="1" x14ac:dyDescent="0.25">
      <c r="A75" s="11">
        <v>50</v>
      </c>
      <c r="B75" s="31" t="s">
        <v>211</v>
      </c>
      <c r="C75" s="39" t="s">
        <v>204</v>
      </c>
      <c r="D75" s="32" t="s">
        <v>22</v>
      </c>
      <c r="E75" s="32" t="s">
        <v>176</v>
      </c>
      <c r="F75" s="15">
        <v>44593</v>
      </c>
      <c r="G75" s="34">
        <v>44774</v>
      </c>
      <c r="H75" s="35">
        <v>50000</v>
      </c>
      <c r="I75" s="35">
        <v>1854</v>
      </c>
      <c r="J75" s="35">
        <v>0</v>
      </c>
      <c r="K75" s="35">
        <v>1435</v>
      </c>
      <c r="L75" s="35">
        <v>3550</v>
      </c>
      <c r="M75" s="53">
        <f t="shared" si="60"/>
        <v>575</v>
      </c>
      <c r="N75" s="35">
        <v>1520</v>
      </c>
      <c r="O75" s="16">
        <f t="shared" si="61"/>
        <v>3545</v>
      </c>
      <c r="P75" s="35">
        <f t="shared" si="62"/>
        <v>10625</v>
      </c>
      <c r="Q75" s="35">
        <f t="shared" si="63"/>
        <v>0</v>
      </c>
      <c r="R75" s="35">
        <f t="shared" si="64"/>
        <v>4809</v>
      </c>
      <c r="S75" s="35">
        <f t="shared" si="65"/>
        <v>7670</v>
      </c>
      <c r="T75" s="35">
        <f t="shared" si="66"/>
        <v>45191</v>
      </c>
    </row>
    <row r="76" spans="1:20" s="36" customFormat="1" ht="24.95" customHeight="1" x14ac:dyDescent="0.25">
      <c r="A76" s="11">
        <v>51</v>
      </c>
      <c r="B76" s="31" t="s">
        <v>255</v>
      </c>
      <c r="C76" s="39" t="s">
        <v>204</v>
      </c>
      <c r="D76" s="32" t="s">
        <v>22</v>
      </c>
      <c r="E76" s="32" t="s">
        <v>177</v>
      </c>
      <c r="F76" s="34">
        <v>44470</v>
      </c>
      <c r="G76" s="34">
        <v>44835</v>
      </c>
      <c r="H76" s="35">
        <v>50000</v>
      </c>
      <c r="I76" s="35">
        <v>1854</v>
      </c>
      <c r="J76" s="35">
        <v>0</v>
      </c>
      <c r="K76" s="35">
        <v>1435</v>
      </c>
      <c r="L76" s="35">
        <v>3550</v>
      </c>
      <c r="M76" s="53">
        <f t="shared" si="60"/>
        <v>575</v>
      </c>
      <c r="N76" s="35">
        <v>1520</v>
      </c>
      <c r="O76" s="16">
        <f t="shared" si="61"/>
        <v>3545</v>
      </c>
      <c r="P76" s="35">
        <f t="shared" si="62"/>
        <v>10625</v>
      </c>
      <c r="Q76" s="35">
        <f t="shared" si="63"/>
        <v>0</v>
      </c>
      <c r="R76" s="35">
        <f t="shared" si="64"/>
        <v>4809</v>
      </c>
      <c r="S76" s="35">
        <f t="shared" si="65"/>
        <v>7670</v>
      </c>
      <c r="T76" s="35">
        <f t="shared" si="66"/>
        <v>45191</v>
      </c>
    </row>
    <row r="77" spans="1:20" s="36" customFormat="1" ht="24.95" customHeight="1" x14ac:dyDescent="0.25">
      <c r="A77" s="11">
        <v>52</v>
      </c>
      <c r="B77" s="31" t="s">
        <v>257</v>
      </c>
      <c r="C77" s="39" t="s">
        <v>32</v>
      </c>
      <c r="D77" s="32" t="s">
        <v>22</v>
      </c>
      <c r="E77" s="32" t="s">
        <v>177</v>
      </c>
      <c r="F77" s="34">
        <v>44586</v>
      </c>
      <c r="G77" s="34">
        <v>44951</v>
      </c>
      <c r="H77" s="35">
        <v>45000</v>
      </c>
      <c r="I77" s="35">
        <v>1148.33</v>
      </c>
      <c r="J77" s="35">
        <v>0</v>
      </c>
      <c r="K77" s="35">
        <f>H77*2.87%</f>
        <v>1291.5</v>
      </c>
      <c r="L77" s="35">
        <f>H77*7.1%</f>
        <v>3195</v>
      </c>
      <c r="M77" s="53">
        <f t="shared" si="60"/>
        <v>517.5</v>
      </c>
      <c r="N77" s="35">
        <f>H77*3.04%</f>
        <v>1368</v>
      </c>
      <c r="O77" s="35">
        <f t="shared" si="61"/>
        <v>3190.5</v>
      </c>
      <c r="P77" s="35">
        <f t="shared" si="62"/>
        <v>9562.5</v>
      </c>
      <c r="Q77" s="35">
        <f t="shared" si="63"/>
        <v>0</v>
      </c>
      <c r="R77" s="35">
        <f t="shared" si="64"/>
        <v>3807.83</v>
      </c>
      <c r="S77" s="35">
        <f t="shared" si="65"/>
        <v>6903</v>
      </c>
      <c r="T77" s="35">
        <f t="shared" si="66"/>
        <v>41192.17</v>
      </c>
    </row>
    <row r="78" spans="1:20" s="36" customFormat="1" ht="24.95" customHeight="1" x14ac:dyDescent="0.25">
      <c r="A78" s="11">
        <v>53</v>
      </c>
      <c r="B78" s="31" t="s">
        <v>261</v>
      </c>
      <c r="C78" s="39" t="s">
        <v>204</v>
      </c>
      <c r="D78" s="32" t="s">
        <v>22</v>
      </c>
      <c r="E78" s="32" t="s">
        <v>177</v>
      </c>
      <c r="F78" s="34">
        <v>44586</v>
      </c>
      <c r="G78" s="34">
        <v>44951</v>
      </c>
      <c r="H78" s="35">
        <v>55000</v>
      </c>
      <c r="I78" s="35">
        <v>2559.6799999999998</v>
      </c>
      <c r="J78" s="35">
        <v>0</v>
      </c>
      <c r="K78" s="35">
        <f>H78*2.87%</f>
        <v>1578.5</v>
      </c>
      <c r="L78" s="35">
        <f>H78*7.1%</f>
        <v>3905</v>
      </c>
      <c r="M78" s="53">
        <f t="shared" si="60"/>
        <v>632.5</v>
      </c>
      <c r="N78" s="35">
        <f>H78*3.04%</f>
        <v>1672</v>
      </c>
      <c r="O78" s="35">
        <f t="shared" si="61"/>
        <v>3899.5</v>
      </c>
      <c r="P78" s="35">
        <f t="shared" si="62"/>
        <v>11687.5</v>
      </c>
      <c r="Q78" s="35">
        <f t="shared" si="63"/>
        <v>0</v>
      </c>
      <c r="R78" s="35">
        <f t="shared" si="64"/>
        <v>5810.18</v>
      </c>
      <c r="S78" s="35">
        <f t="shared" si="65"/>
        <v>8437</v>
      </c>
      <c r="T78" s="35">
        <f t="shared" si="66"/>
        <v>49189.82</v>
      </c>
    </row>
    <row r="79" spans="1:20" s="36" customFormat="1" ht="24.95" customHeight="1" x14ac:dyDescent="0.25">
      <c r="A79" s="11">
        <v>54</v>
      </c>
      <c r="B79" s="31" t="s">
        <v>277</v>
      </c>
      <c r="C79" s="39" t="s">
        <v>204</v>
      </c>
      <c r="D79" s="32" t="s">
        <v>22</v>
      </c>
      <c r="E79" s="32" t="s">
        <v>177</v>
      </c>
      <c r="F79" s="34">
        <v>44586</v>
      </c>
      <c r="G79" s="34">
        <v>44951</v>
      </c>
      <c r="H79" s="35">
        <v>60000</v>
      </c>
      <c r="I79" s="35">
        <v>3486.68</v>
      </c>
      <c r="J79" s="35">
        <v>0</v>
      </c>
      <c r="K79" s="35">
        <f>H79*2.87%</f>
        <v>1722</v>
      </c>
      <c r="L79" s="35">
        <f>H79*7.1%</f>
        <v>4260</v>
      </c>
      <c r="M79" s="53">
        <f t="shared" si="60"/>
        <v>690</v>
      </c>
      <c r="N79" s="35">
        <f>H79*3.04%</f>
        <v>1824</v>
      </c>
      <c r="O79" s="35">
        <f t="shared" si="61"/>
        <v>4254</v>
      </c>
      <c r="P79" s="35">
        <f t="shared" si="62"/>
        <v>12750</v>
      </c>
      <c r="Q79" s="35">
        <f t="shared" si="63"/>
        <v>0</v>
      </c>
      <c r="R79" s="35">
        <f t="shared" si="64"/>
        <v>7032.68</v>
      </c>
      <c r="S79" s="35">
        <f t="shared" si="65"/>
        <v>9204</v>
      </c>
      <c r="T79" s="35">
        <f t="shared" si="66"/>
        <v>52967.32</v>
      </c>
    </row>
    <row r="80" spans="1:20" s="36" customFormat="1" ht="24.95" customHeight="1" x14ac:dyDescent="0.25">
      <c r="A80" s="11">
        <v>55</v>
      </c>
      <c r="B80" s="31" t="s">
        <v>317</v>
      </c>
      <c r="C80" s="39" t="s">
        <v>204</v>
      </c>
      <c r="D80" s="32" t="s">
        <v>22</v>
      </c>
      <c r="E80" s="32" t="s">
        <v>176</v>
      </c>
      <c r="F80" s="34">
        <v>44621</v>
      </c>
      <c r="G80" s="34">
        <v>44805</v>
      </c>
      <c r="H80" s="35">
        <v>55000</v>
      </c>
      <c r="I80" s="35">
        <v>2559.6799999999998</v>
      </c>
      <c r="J80" s="35">
        <v>0</v>
      </c>
      <c r="K80" s="35">
        <f t="shared" ref="K80" si="67">H80*2.87%</f>
        <v>1578.5</v>
      </c>
      <c r="L80" s="35">
        <f t="shared" ref="L80" si="68">H80*7.1%</f>
        <v>3905</v>
      </c>
      <c r="M80" s="53">
        <f t="shared" si="60"/>
        <v>632.5</v>
      </c>
      <c r="N80" s="35">
        <f t="shared" ref="N80" si="69">H80*3.04%</f>
        <v>1672</v>
      </c>
      <c r="O80" s="35">
        <f t="shared" ref="O80" si="70">H80*7.09%</f>
        <v>3899.5</v>
      </c>
      <c r="P80" s="35">
        <f t="shared" si="62"/>
        <v>11687.5</v>
      </c>
      <c r="Q80" s="35">
        <f t="shared" si="63"/>
        <v>0</v>
      </c>
      <c r="R80" s="35">
        <f t="shared" si="64"/>
        <v>5810.18</v>
      </c>
      <c r="S80" s="35">
        <f t="shared" si="65"/>
        <v>8437</v>
      </c>
      <c r="T80" s="35">
        <f t="shared" si="66"/>
        <v>49189.82</v>
      </c>
    </row>
    <row r="81" spans="1:20" s="57" customFormat="1" ht="24.95" customHeight="1" x14ac:dyDescent="0.25">
      <c r="A81" s="11">
        <v>56</v>
      </c>
      <c r="B81" s="31" t="s">
        <v>195</v>
      </c>
      <c r="C81" s="39" t="s">
        <v>204</v>
      </c>
      <c r="D81" s="32" t="s">
        <v>22</v>
      </c>
      <c r="E81" s="33" t="s">
        <v>177</v>
      </c>
      <c r="F81" s="34">
        <v>44562</v>
      </c>
      <c r="G81" s="34">
        <v>44927</v>
      </c>
      <c r="H81" s="35">
        <v>60000</v>
      </c>
      <c r="I81" s="35">
        <v>3486.68</v>
      </c>
      <c r="J81" s="35">
        <v>0</v>
      </c>
      <c r="K81" s="35">
        <v>1722</v>
      </c>
      <c r="L81" s="35">
        <v>4260</v>
      </c>
      <c r="M81" s="53">
        <f t="shared" si="60"/>
        <v>690</v>
      </c>
      <c r="N81" s="35">
        <v>1824</v>
      </c>
      <c r="O81" s="35">
        <f>H81*7.09%</f>
        <v>4254</v>
      </c>
      <c r="P81" s="35">
        <f t="shared" si="62"/>
        <v>12750</v>
      </c>
      <c r="Q81" s="35">
        <v>0</v>
      </c>
      <c r="R81" s="35">
        <f t="shared" si="64"/>
        <v>7032.68</v>
      </c>
      <c r="S81" s="35">
        <f t="shared" si="65"/>
        <v>9204</v>
      </c>
      <c r="T81" s="35">
        <f t="shared" si="66"/>
        <v>52967.32</v>
      </c>
    </row>
    <row r="82" spans="1:20" s="13" customFormat="1" ht="24.95" customHeight="1" x14ac:dyDescent="0.3">
      <c r="A82" s="26" t="s">
        <v>38</v>
      </c>
      <c r="B82" s="12"/>
      <c r="C82" s="12"/>
      <c r="D82" s="12"/>
      <c r="E82" s="12"/>
      <c r="F82" s="25"/>
      <c r="G82" s="25"/>
      <c r="H82" s="12"/>
      <c r="I82" s="12"/>
      <c r="J82" s="12"/>
      <c r="K82" s="12"/>
      <c r="L82" s="12"/>
      <c r="M82" s="48"/>
      <c r="N82" s="12"/>
      <c r="O82" s="12"/>
      <c r="P82" s="12"/>
      <c r="Q82" s="12"/>
      <c r="R82" s="12"/>
      <c r="S82" s="12"/>
      <c r="T82" s="12"/>
    </row>
    <row r="83" spans="1:20" s="18" customFormat="1" ht="24.95" customHeight="1" x14ac:dyDescent="0.25">
      <c r="A83" s="11">
        <v>57</v>
      </c>
      <c r="B83" s="31" t="s">
        <v>36</v>
      </c>
      <c r="C83" s="39" t="s">
        <v>35</v>
      </c>
      <c r="D83" s="32" t="s">
        <v>22</v>
      </c>
      <c r="E83" s="33" t="s">
        <v>177</v>
      </c>
      <c r="F83" s="34">
        <v>44627</v>
      </c>
      <c r="G83" s="34">
        <v>44811</v>
      </c>
      <c r="H83" s="35">
        <v>90000</v>
      </c>
      <c r="I83" s="35">
        <v>9753.1200000000008</v>
      </c>
      <c r="J83" s="35">
        <v>0</v>
      </c>
      <c r="K83" s="35">
        <f>H83*2.87%</f>
        <v>2583</v>
      </c>
      <c r="L83" s="35">
        <f>H83*7.1%</f>
        <v>6390</v>
      </c>
      <c r="M83" s="17">
        <v>748.08</v>
      </c>
      <c r="N83" s="35">
        <f>H83*3.04%</f>
        <v>2736</v>
      </c>
      <c r="O83" s="35">
        <f>H83*7.09%</f>
        <v>6381</v>
      </c>
      <c r="P83" s="35">
        <f>K83+L83+M83+N83+O83</f>
        <v>18838.080000000002</v>
      </c>
      <c r="Q83" s="35">
        <f>J83</f>
        <v>0</v>
      </c>
      <c r="R83" s="35">
        <f>I83+K83+N83+Q83</f>
        <v>15072.12</v>
      </c>
      <c r="S83" s="35">
        <f>L83+M83+O83</f>
        <v>13519.08</v>
      </c>
      <c r="T83" s="35">
        <f>H83-R83</f>
        <v>74927.88</v>
      </c>
    </row>
    <row r="84" spans="1:20" s="18" customFormat="1" ht="24.95" customHeight="1" x14ac:dyDescent="0.25">
      <c r="A84" s="11">
        <v>58</v>
      </c>
      <c r="B84" s="31" t="s">
        <v>262</v>
      </c>
      <c r="C84" s="39" t="s">
        <v>29</v>
      </c>
      <c r="D84" s="32" t="s">
        <v>22</v>
      </c>
      <c r="E84" s="32" t="s">
        <v>177</v>
      </c>
      <c r="F84" s="34">
        <v>44564</v>
      </c>
      <c r="G84" s="34">
        <v>44929</v>
      </c>
      <c r="H84" s="35">
        <v>140000</v>
      </c>
      <c r="I84" s="35">
        <v>21514.37</v>
      </c>
      <c r="J84" s="35">
        <v>0</v>
      </c>
      <c r="K84" s="35">
        <f>H84*2.87%</f>
        <v>4018</v>
      </c>
      <c r="L84" s="35">
        <f>H84*7.1%</f>
        <v>9940</v>
      </c>
      <c r="M84" s="17">
        <v>748.08</v>
      </c>
      <c r="N84" s="35">
        <f>H84*3.04%</f>
        <v>4256</v>
      </c>
      <c r="O84" s="35">
        <f>H84*7.09%</f>
        <v>9926</v>
      </c>
      <c r="P84" s="35">
        <f>K84+L84+M84+N84+O84</f>
        <v>28888.080000000002</v>
      </c>
      <c r="Q84" s="35">
        <v>4246</v>
      </c>
      <c r="R84" s="35">
        <f>I84+K84+N84+Q84</f>
        <v>34034.370000000003</v>
      </c>
      <c r="S84" s="35">
        <f>L84+M84+O84</f>
        <v>20614.080000000002</v>
      </c>
      <c r="T84" s="35">
        <f>H84-R84</f>
        <v>105965.63</v>
      </c>
    </row>
    <row r="85" spans="1:20" s="36" customFormat="1" ht="24.95" customHeight="1" x14ac:dyDescent="0.25">
      <c r="A85" s="11">
        <v>59</v>
      </c>
      <c r="B85" s="31" t="s">
        <v>367</v>
      </c>
      <c r="C85" s="39" t="s">
        <v>35</v>
      </c>
      <c r="D85" s="32" t="s">
        <v>22</v>
      </c>
      <c r="E85" s="32" t="s">
        <v>176</v>
      </c>
      <c r="F85" s="34">
        <v>44692</v>
      </c>
      <c r="G85" s="34">
        <v>44876</v>
      </c>
      <c r="H85" s="35">
        <v>55000</v>
      </c>
      <c r="I85" s="35">
        <v>2559.6799999999998</v>
      </c>
      <c r="J85" s="35">
        <v>0</v>
      </c>
      <c r="K85" s="35">
        <f>H85*2.87%</f>
        <v>1578.5</v>
      </c>
      <c r="L85" s="35">
        <f>H85*7.1%</f>
        <v>3905</v>
      </c>
      <c r="M85" s="60">
        <f t="shared" ref="M85" si="71">H85*1.15%</f>
        <v>632.5</v>
      </c>
      <c r="N85" s="35">
        <f>H85*3.04%</f>
        <v>1672</v>
      </c>
      <c r="O85" s="35">
        <f>H85*7.09%</f>
        <v>3899.5</v>
      </c>
      <c r="P85" s="35">
        <f>K85+L85+M85+N85+O85</f>
        <v>11687.5</v>
      </c>
      <c r="Q85" s="35">
        <f>J85</f>
        <v>0</v>
      </c>
      <c r="R85" s="35">
        <f>I85+K85+N85+Q85</f>
        <v>5810.18</v>
      </c>
      <c r="S85" s="35">
        <f>L85+M85+O85</f>
        <v>8437</v>
      </c>
      <c r="T85" s="35">
        <f>H85-R85</f>
        <v>49189.82</v>
      </c>
    </row>
    <row r="86" spans="1:20" s="18" customFormat="1" ht="24.95" customHeight="1" x14ac:dyDescent="0.25">
      <c r="A86" s="11">
        <v>60</v>
      </c>
      <c r="B86" s="14" t="s">
        <v>206</v>
      </c>
      <c r="C86" s="10" t="s">
        <v>35</v>
      </c>
      <c r="D86" s="11" t="s">
        <v>22</v>
      </c>
      <c r="E86" s="20" t="s">
        <v>177</v>
      </c>
      <c r="F86" s="15">
        <v>44593</v>
      </c>
      <c r="G86" s="15">
        <v>44774</v>
      </c>
      <c r="H86" s="16">
        <v>55000</v>
      </c>
      <c r="I86" s="16">
        <v>2357.16</v>
      </c>
      <c r="J86" s="16">
        <v>0</v>
      </c>
      <c r="K86" s="16">
        <v>1578.5</v>
      </c>
      <c r="L86" s="16">
        <v>3905</v>
      </c>
      <c r="M86" s="53">
        <f>H86*1.15%</f>
        <v>632.5</v>
      </c>
      <c r="N86" s="16">
        <v>1672</v>
      </c>
      <c r="O86" s="16">
        <f>H86*7.09%</f>
        <v>3899.5</v>
      </c>
      <c r="P86" s="16">
        <f>K86+L86+M86+N86+O86</f>
        <v>11687.5</v>
      </c>
      <c r="Q86" s="16">
        <v>11396.12</v>
      </c>
      <c r="R86" s="16">
        <f>I86+K86+N86+Q86</f>
        <v>17003.78</v>
      </c>
      <c r="S86" s="16">
        <f>L86+M86+O86</f>
        <v>8437</v>
      </c>
      <c r="T86" s="16">
        <f>H86-R86</f>
        <v>37996.22</v>
      </c>
    </row>
    <row r="87" spans="1:20" s="18" customFormat="1" ht="24.95" customHeight="1" x14ac:dyDescent="0.25">
      <c r="A87" s="42" t="s">
        <v>289</v>
      </c>
      <c r="B87" s="43"/>
      <c r="C87" s="44"/>
      <c r="D87" s="45"/>
      <c r="E87" s="46"/>
      <c r="F87" s="47"/>
      <c r="G87" s="47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s="36" customFormat="1" ht="24.95" customHeight="1" x14ac:dyDescent="0.25">
      <c r="A88" s="30">
        <v>61</v>
      </c>
      <c r="B88" s="31" t="s">
        <v>290</v>
      </c>
      <c r="C88" s="39" t="s">
        <v>35</v>
      </c>
      <c r="D88" s="32" t="s">
        <v>22</v>
      </c>
      <c r="E88" s="33" t="s">
        <v>176</v>
      </c>
      <c r="F88" s="34">
        <v>44621</v>
      </c>
      <c r="G88" s="34">
        <v>44805</v>
      </c>
      <c r="H88" s="35">
        <v>60000</v>
      </c>
      <c r="I88" s="35">
        <v>3486.68</v>
      </c>
      <c r="J88" s="35">
        <v>0</v>
      </c>
      <c r="K88" s="35">
        <f>H88*2.87%</f>
        <v>1722</v>
      </c>
      <c r="L88" s="35">
        <f>H88*7.1%</f>
        <v>4260</v>
      </c>
      <c r="M88" s="53">
        <f>H88*1.15%</f>
        <v>690</v>
      </c>
      <c r="N88" s="35">
        <f>H88*3.04%</f>
        <v>1824</v>
      </c>
      <c r="O88" s="35">
        <f>H88*7.09%</f>
        <v>4254</v>
      </c>
      <c r="P88" s="35">
        <f>K88+L88+M88+N88+O88</f>
        <v>12750</v>
      </c>
      <c r="Q88" s="35">
        <f>J88</f>
        <v>0</v>
      </c>
      <c r="R88" s="35">
        <f>I88+K88+N88+Q88</f>
        <v>7032.68</v>
      </c>
      <c r="S88" s="35">
        <f>L88+M88+O88</f>
        <v>9204</v>
      </c>
      <c r="T88" s="35">
        <f>H88-R88</f>
        <v>52967.32</v>
      </c>
    </row>
    <row r="89" spans="1:20" s="13" customFormat="1" ht="24.95" customHeight="1" x14ac:dyDescent="0.3">
      <c r="A89" s="26" t="s">
        <v>225</v>
      </c>
      <c r="B89" s="12"/>
      <c r="C89" s="12"/>
      <c r="D89" s="12"/>
      <c r="E89" s="12"/>
      <c r="F89" s="25"/>
      <c r="G89" s="25"/>
      <c r="H89" s="12"/>
      <c r="I89" s="12"/>
      <c r="J89" s="12"/>
      <c r="K89" s="12"/>
      <c r="L89" s="12"/>
      <c r="M89" s="48"/>
      <c r="N89" s="12"/>
      <c r="O89" s="12"/>
      <c r="P89" s="12"/>
      <c r="Q89" s="12"/>
      <c r="R89" s="12"/>
      <c r="S89" s="12"/>
      <c r="T89" s="12"/>
    </row>
    <row r="90" spans="1:20" s="18" customFormat="1" ht="24.95" customHeight="1" x14ac:dyDescent="0.25">
      <c r="A90" s="11">
        <v>62</v>
      </c>
      <c r="B90" s="14" t="s">
        <v>34</v>
      </c>
      <c r="C90" s="10" t="s">
        <v>35</v>
      </c>
      <c r="D90" s="11" t="s">
        <v>22</v>
      </c>
      <c r="E90" s="20" t="s">
        <v>177</v>
      </c>
      <c r="F90" s="15">
        <v>44501</v>
      </c>
      <c r="G90" s="15">
        <v>44866</v>
      </c>
      <c r="H90" s="16">
        <v>65000</v>
      </c>
      <c r="I90" s="16">
        <v>4427.58</v>
      </c>
      <c r="J90" s="16">
        <v>0</v>
      </c>
      <c r="K90" s="16">
        <v>1865.5</v>
      </c>
      <c r="L90" s="16">
        <v>4615</v>
      </c>
      <c r="M90" s="53">
        <f>H90*1.15%</f>
        <v>747.5</v>
      </c>
      <c r="N90" s="16">
        <v>1976</v>
      </c>
      <c r="O90" s="16">
        <f>H90*7.09%</f>
        <v>4608.5</v>
      </c>
      <c r="P90" s="16">
        <f>K90+L90+M90+N90+O90</f>
        <v>13812.5</v>
      </c>
      <c r="Q90" s="16">
        <f>J90</f>
        <v>0</v>
      </c>
      <c r="R90" s="16">
        <f>I90+K90+N90+Q90</f>
        <v>8269.08</v>
      </c>
      <c r="S90" s="16">
        <f>L90+M90+O90</f>
        <v>9971</v>
      </c>
      <c r="T90" s="16">
        <f>H90-R90</f>
        <v>56730.92</v>
      </c>
    </row>
    <row r="91" spans="1:20" s="13" customFormat="1" ht="24.95" customHeight="1" x14ac:dyDescent="0.3">
      <c r="A91" s="26" t="s">
        <v>226</v>
      </c>
      <c r="B91" s="12"/>
      <c r="C91" s="25"/>
      <c r="D91" s="12"/>
      <c r="E91" s="12"/>
      <c r="F91" s="25"/>
      <c r="G91" s="25"/>
      <c r="H91" s="12"/>
      <c r="I91" s="12"/>
      <c r="J91" s="12"/>
      <c r="K91" s="12"/>
      <c r="L91" s="12"/>
      <c r="M91" s="48"/>
      <c r="N91" s="12"/>
      <c r="O91" s="12"/>
      <c r="P91" s="12"/>
      <c r="Q91" s="12"/>
      <c r="R91" s="12"/>
      <c r="S91" s="12"/>
      <c r="T91" s="12"/>
    </row>
    <row r="92" spans="1:20" s="18" customFormat="1" ht="24.95" customHeight="1" x14ac:dyDescent="0.25">
      <c r="A92" s="11">
        <v>63</v>
      </c>
      <c r="B92" s="14" t="s">
        <v>197</v>
      </c>
      <c r="C92" s="10" t="s">
        <v>35</v>
      </c>
      <c r="D92" s="11" t="s">
        <v>22</v>
      </c>
      <c r="E92" s="20" t="s">
        <v>177</v>
      </c>
      <c r="F92" s="15">
        <v>44562</v>
      </c>
      <c r="G92" s="15">
        <v>44927</v>
      </c>
      <c r="H92" s="16">
        <v>55000</v>
      </c>
      <c r="I92" s="16">
        <v>2559.6799999999998</v>
      </c>
      <c r="J92" s="16">
        <v>0</v>
      </c>
      <c r="K92" s="16">
        <v>1578.5</v>
      </c>
      <c r="L92" s="16">
        <v>3905</v>
      </c>
      <c r="M92" s="16">
        <f>H92*1.15%</f>
        <v>632.5</v>
      </c>
      <c r="N92" s="16">
        <v>1672</v>
      </c>
      <c r="O92" s="16">
        <f>H92*7.09%</f>
        <v>3899.5</v>
      </c>
      <c r="P92" s="16">
        <f>K92+L92+M92+N92+O92</f>
        <v>11687.5</v>
      </c>
      <c r="Q92" s="16">
        <v>14046</v>
      </c>
      <c r="R92" s="16">
        <f>I92+K92+N92+Q92</f>
        <v>19856.18</v>
      </c>
      <c r="S92" s="16">
        <f>L92+M92+O92</f>
        <v>8437</v>
      </c>
      <c r="T92" s="16">
        <f>H92-R92</f>
        <v>35143.82</v>
      </c>
    </row>
    <row r="93" spans="1:20" s="36" customFormat="1" ht="24.95" customHeight="1" x14ac:dyDescent="0.25">
      <c r="A93" s="30">
        <v>64</v>
      </c>
      <c r="B93" s="31" t="s">
        <v>295</v>
      </c>
      <c r="C93" s="39" t="s">
        <v>35</v>
      </c>
      <c r="D93" s="32" t="s">
        <v>22</v>
      </c>
      <c r="E93" s="33" t="s">
        <v>177</v>
      </c>
      <c r="F93" s="34">
        <v>44579</v>
      </c>
      <c r="G93" s="34">
        <v>44944</v>
      </c>
      <c r="H93" s="35">
        <v>80000</v>
      </c>
      <c r="I93" s="35">
        <v>7063.34</v>
      </c>
      <c r="J93" s="35">
        <v>0</v>
      </c>
      <c r="K93" s="35">
        <f>H93*2.87%</f>
        <v>2296</v>
      </c>
      <c r="L93" s="35">
        <f>H93*7.1%</f>
        <v>5680</v>
      </c>
      <c r="M93" s="16">
        <v>748.08</v>
      </c>
      <c r="N93" s="35">
        <f>H93*3.04%</f>
        <v>2432</v>
      </c>
      <c r="O93" s="35">
        <f>H93*7.09%</f>
        <v>5672</v>
      </c>
      <c r="P93" s="35">
        <f>K93+L93+M93+N93+O93</f>
        <v>16828.080000000002</v>
      </c>
      <c r="Q93" s="35">
        <v>1350.12</v>
      </c>
      <c r="R93" s="35">
        <f>I93+K93+N93+Q93</f>
        <v>13141.46</v>
      </c>
      <c r="S93" s="35">
        <f>L93+M93+O93</f>
        <v>12100.08</v>
      </c>
      <c r="T93" s="35">
        <f>H93-R93</f>
        <v>66858.539999999994</v>
      </c>
    </row>
    <row r="94" spans="1:20" s="13" customFormat="1" ht="24.95" customHeight="1" x14ac:dyDescent="0.3">
      <c r="A94" s="26" t="s">
        <v>239</v>
      </c>
      <c r="B94" s="12"/>
      <c r="C94" s="12"/>
      <c r="D94" s="12"/>
      <c r="E94" s="12"/>
      <c r="F94" s="25"/>
      <c r="G94" s="25"/>
      <c r="H94" s="12"/>
      <c r="I94" s="12"/>
      <c r="J94" s="12"/>
      <c r="K94" s="12"/>
      <c r="L94" s="12"/>
      <c r="M94" s="48"/>
      <c r="N94" s="12"/>
      <c r="O94" s="12"/>
      <c r="P94" s="12"/>
      <c r="Q94" s="12"/>
      <c r="R94" s="12"/>
      <c r="S94" s="12"/>
      <c r="T94" s="12"/>
    </row>
    <row r="95" spans="1:20" s="18" customFormat="1" ht="24.95" customHeight="1" x14ac:dyDescent="0.25">
      <c r="A95" s="20">
        <v>65</v>
      </c>
      <c r="B95" s="14" t="s">
        <v>240</v>
      </c>
      <c r="C95" s="23" t="s">
        <v>143</v>
      </c>
      <c r="D95" s="20" t="s">
        <v>22</v>
      </c>
      <c r="E95" s="20" t="s">
        <v>176</v>
      </c>
      <c r="F95" s="15">
        <v>44713</v>
      </c>
      <c r="G95" s="15">
        <v>44896</v>
      </c>
      <c r="H95" s="17">
        <v>170000</v>
      </c>
      <c r="I95" s="17">
        <v>28627.17</v>
      </c>
      <c r="J95" s="17">
        <v>0</v>
      </c>
      <c r="K95" s="17">
        <v>4879</v>
      </c>
      <c r="L95" s="17">
        <v>12070</v>
      </c>
      <c r="M95" s="17">
        <v>748.08</v>
      </c>
      <c r="N95" s="17">
        <v>4943.8</v>
      </c>
      <c r="O95" s="17">
        <v>11530.11</v>
      </c>
      <c r="P95" s="16">
        <f>K95+L95+M95+N95+O95</f>
        <v>34170.99</v>
      </c>
      <c r="Q95" s="16">
        <f>J95</f>
        <v>0</v>
      </c>
      <c r="R95" s="16">
        <f>I95+K95+N95+Q95</f>
        <v>38449.97</v>
      </c>
      <c r="S95" s="16">
        <f>L95+M95+O95</f>
        <v>24348.19</v>
      </c>
      <c r="T95" s="16">
        <f>H95-R95</f>
        <v>131550.03</v>
      </c>
    </row>
    <row r="96" spans="1:20" s="18" customFormat="1" ht="24.95" customHeight="1" x14ac:dyDescent="0.25">
      <c r="A96" s="52">
        <v>66</v>
      </c>
      <c r="B96" s="31" t="s">
        <v>356</v>
      </c>
      <c r="C96" s="39" t="s">
        <v>204</v>
      </c>
      <c r="D96" s="32" t="s">
        <v>22</v>
      </c>
      <c r="E96" s="33" t="s">
        <v>177</v>
      </c>
      <c r="F96" s="34">
        <v>44684</v>
      </c>
      <c r="G96" s="34">
        <v>44868</v>
      </c>
      <c r="H96" s="35">
        <v>55000</v>
      </c>
      <c r="I96" s="35">
        <v>2559.6799999999998</v>
      </c>
      <c r="J96" s="35">
        <v>0</v>
      </c>
      <c r="K96" s="35">
        <f>H96*2.87%</f>
        <v>1578.5</v>
      </c>
      <c r="L96" s="35">
        <f>H96*7.1%</f>
        <v>3905</v>
      </c>
      <c r="M96" s="60">
        <f>H96*1.15%</f>
        <v>632.5</v>
      </c>
      <c r="N96" s="35">
        <f>H96*3.04%</f>
        <v>1672</v>
      </c>
      <c r="O96" s="35">
        <f>H96*7.09%</f>
        <v>3899.5</v>
      </c>
      <c r="P96" s="35">
        <f>K96+L96+M96+N96+O96</f>
        <v>11687.5</v>
      </c>
      <c r="Q96" s="35">
        <f>J96</f>
        <v>0</v>
      </c>
      <c r="R96" s="35">
        <f>I96+K96+N96+Q96</f>
        <v>5810.18</v>
      </c>
      <c r="S96" s="35">
        <f>L96+M96+O96</f>
        <v>8437</v>
      </c>
      <c r="T96" s="35">
        <f>H96-R96</f>
        <v>49189.82</v>
      </c>
    </row>
    <row r="97" spans="1:20" s="18" customFormat="1" ht="24.95" customHeight="1" x14ac:dyDescent="0.25">
      <c r="A97" s="52">
        <v>67</v>
      </c>
      <c r="B97" s="31" t="s">
        <v>313</v>
      </c>
      <c r="C97" s="49" t="s">
        <v>119</v>
      </c>
      <c r="D97" s="33" t="s">
        <v>22</v>
      </c>
      <c r="E97" s="33" t="s">
        <v>177</v>
      </c>
      <c r="F97" s="34">
        <v>44621</v>
      </c>
      <c r="G97" s="34">
        <v>44805</v>
      </c>
      <c r="H97" s="41">
        <v>85000</v>
      </c>
      <c r="I97" s="41">
        <v>8576.99</v>
      </c>
      <c r="J97" s="41">
        <v>0</v>
      </c>
      <c r="K97" s="41">
        <f>H97*2.87%</f>
        <v>2439.5</v>
      </c>
      <c r="L97" s="41">
        <f>H97*7.1%</f>
        <v>6035</v>
      </c>
      <c r="M97" s="17">
        <v>748.08</v>
      </c>
      <c r="N97" s="41">
        <f>H97*3.04%</f>
        <v>2584</v>
      </c>
      <c r="O97" s="41">
        <f>H97*7.09%</f>
        <v>6026.5</v>
      </c>
      <c r="P97" s="35">
        <f>K97+L97+M97+N97+O97</f>
        <v>17833.080000000002</v>
      </c>
      <c r="Q97" s="35">
        <v>0</v>
      </c>
      <c r="R97" s="35">
        <f>I97+K97+N97+Q97</f>
        <v>13600.49</v>
      </c>
      <c r="S97" s="35">
        <f>L97+M97+O97</f>
        <v>12809.58</v>
      </c>
      <c r="T97" s="35">
        <f>H97-R97</f>
        <v>71399.509999999995</v>
      </c>
    </row>
    <row r="98" spans="1:20" s="13" customFormat="1" ht="24.95" customHeight="1" x14ac:dyDescent="0.3">
      <c r="A98" s="26" t="s">
        <v>39</v>
      </c>
      <c r="B98" s="12"/>
      <c r="C98" s="12"/>
      <c r="D98" s="12"/>
      <c r="E98" s="12"/>
      <c r="F98" s="25"/>
      <c r="G98" s="25"/>
      <c r="H98" s="12"/>
      <c r="I98" s="12"/>
      <c r="J98" s="12"/>
      <c r="K98" s="12"/>
      <c r="L98" s="12"/>
      <c r="M98" s="48"/>
      <c r="N98" s="12"/>
      <c r="O98" s="12"/>
      <c r="P98" s="12"/>
      <c r="Q98" s="12"/>
      <c r="R98" s="12"/>
      <c r="S98" s="12"/>
      <c r="T98" s="12"/>
    </row>
    <row r="99" spans="1:20" s="18" customFormat="1" ht="24.95" customHeight="1" x14ac:dyDescent="0.25">
      <c r="A99" s="33">
        <v>68</v>
      </c>
      <c r="B99" s="31" t="s">
        <v>280</v>
      </c>
      <c r="C99" s="39" t="s">
        <v>29</v>
      </c>
      <c r="D99" s="32" t="s">
        <v>22</v>
      </c>
      <c r="E99" s="33" t="s">
        <v>177</v>
      </c>
      <c r="F99" s="34">
        <v>44732</v>
      </c>
      <c r="G99" s="34">
        <v>44915</v>
      </c>
      <c r="H99" s="35">
        <v>140000</v>
      </c>
      <c r="I99" s="35">
        <v>21514.37</v>
      </c>
      <c r="J99" s="35">
        <v>0</v>
      </c>
      <c r="K99" s="35">
        <f>H99*2.87%</f>
        <v>4018</v>
      </c>
      <c r="L99" s="35">
        <f>H99*7.1%</f>
        <v>9940</v>
      </c>
      <c r="M99" s="16">
        <v>748.08</v>
      </c>
      <c r="N99" s="35">
        <f>H99*3.04%</f>
        <v>4256</v>
      </c>
      <c r="O99" s="35">
        <f>H99*7.09%</f>
        <v>9926</v>
      </c>
      <c r="P99" s="35">
        <f t="shared" ref="P99:P104" si="72">K99+L99+M99+N99+O99</f>
        <v>28888.080000000002</v>
      </c>
      <c r="Q99" s="35">
        <v>15046</v>
      </c>
      <c r="R99" s="35">
        <f t="shared" ref="R99:R104" si="73">I99+K99+N99+Q99</f>
        <v>44834.37</v>
      </c>
      <c r="S99" s="35">
        <f t="shared" ref="S99:S104" si="74">L99+M99+O99</f>
        <v>20614.080000000002</v>
      </c>
      <c r="T99" s="35">
        <f t="shared" ref="T99:T104" si="75">H99-R99</f>
        <v>95165.63</v>
      </c>
    </row>
    <row r="100" spans="1:20" s="36" customFormat="1" ht="24.95" customHeight="1" x14ac:dyDescent="0.25">
      <c r="A100" s="33">
        <v>69</v>
      </c>
      <c r="B100" s="31" t="s">
        <v>56</v>
      </c>
      <c r="C100" s="49" t="s">
        <v>140</v>
      </c>
      <c r="D100" s="33" t="s">
        <v>22</v>
      </c>
      <c r="E100" s="33" t="s">
        <v>177</v>
      </c>
      <c r="F100" s="34">
        <v>44501</v>
      </c>
      <c r="G100" s="34">
        <v>44866</v>
      </c>
      <c r="H100" s="41">
        <v>90000</v>
      </c>
      <c r="I100" s="41">
        <v>9753.1200000000008</v>
      </c>
      <c r="J100" s="41">
        <v>0</v>
      </c>
      <c r="K100" s="41">
        <v>2583</v>
      </c>
      <c r="L100" s="41">
        <v>6390</v>
      </c>
      <c r="M100" s="17">
        <v>748.08</v>
      </c>
      <c r="N100" s="41">
        <v>2736</v>
      </c>
      <c r="O100" s="41">
        <v>6381</v>
      </c>
      <c r="P100" s="35">
        <f t="shared" si="72"/>
        <v>18838.080000000002</v>
      </c>
      <c r="Q100" s="35">
        <v>23475.75</v>
      </c>
      <c r="R100" s="35">
        <f t="shared" si="73"/>
        <v>38547.870000000003</v>
      </c>
      <c r="S100" s="35">
        <f t="shared" si="74"/>
        <v>13519.08</v>
      </c>
      <c r="T100" s="35">
        <f t="shared" si="75"/>
        <v>51452.13</v>
      </c>
    </row>
    <row r="101" spans="1:20" s="18" customFormat="1" ht="24.95" customHeight="1" x14ac:dyDescent="0.25">
      <c r="A101" s="33">
        <v>70</v>
      </c>
      <c r="B101" s="14" t="s">
        <v>40</v>
      </c>
      <c r="C101" s="10" t="s">
        <v>50</v>
      </c>
      <c r="D101" s="11" t="s">
        <v>22</v>
      </c>
      <c r="E101" s="20" t="s">
        <v>176</v>
      </c>
      <c r="F101" s="15">
        <v>44501</v>
      </c>
      <c r="G101" s="34">
        <v>44866</v>
      </c>
      <c r="H101" s="16">
        <v>43000</v>
      </c>
      <c r="I101" s="16">
        <v>866.06</v>
      </c>
      <c r="J101" s="16">
        <v>0</v>
      </c>
      <c r="K101" s="16">
        <v>1234.0999999999999</v>
      </c>
      <c r="L101" s="16">
        <v>3053</v>
      </c>
      <c r="M101" s="53">
        <f t="shared" ref="M101:M103" si="76">H101*1.15%</f>
        <v>494.5</v>
      </c>
      <c r="N101" s="16">
        <v>1307.2</v>
      </c>
      <c r="O101" s="16">
        <f t="shared" ref="O101:O103" si="77">H101*7.09%</f>
        <v>3048.7</v>
      </c>
      <c r="P101" s="16">
        <f t="shared" si="72"/>
        <v>9137.5</v>
      </c>
      <c r="Q101" s="16">
        <f>J101</f>
        <v>0</v>
      </c>
      <c r="R101" s="16">
        <f t="shared" si="73"/>
        <v>3407.36</v>
      </c>
      <c r="S101" s="16">
        <f t="shared" si="74"/>
        <v>6596.2</v>
      </c>
      <c r="T101" s="16">
        <f t="shared" si="75"/>
        <v>39592.639999999999</v>
      </c>
    </row>
    <row r="102" spans="1:20" s="18" customFormat="1" ht="24.95" customHeight="1" x14ac:dyDescent="0.25">
      <c r="A102" s="33">
        <v>71</v>
      </c>
      <c r="B102" s="14" t="s">
        <v>54</v>
      </c>
      <c r="C102" s="10" t="s">
        <v>50</v>
      </c>
      <c r="D102" s="11" t="s">
        <v>22</v>
      </c>
      <c r="E102" s="20" t="s">
        <v>176</v>
      </c>
      <c r="F102" s="15">
        <v>44501</v>
      </c>
      <c r="G102" s="34">
        <v>44866</v>
      </c>
      <c r="H102" s="16">
        <v>43000</v>
      </c>
      <c r="I102" s="16">
        <v>866.06</v>
      </c>
      <c r="J102" s="16">
        <v>0</v>
      </c>
      <c r="K102" s="16">
        <v>1234.0999999999999</v>
      </c>
      <c r="L102" s="16">
        <v>3053</v>
      </c>
      <c r="M102" s="53">
        <f t="shared" si="76"/>
        <v>494.5</v>
      </c>
      <c r="N102" s="16">
        <v>1307.2</v>
      </c>
      <c r="O102" s="16">
        <f t="shared" si="77"/>
        <v>3048.7</v>
      </c>
      <c r="P102" s="16">
        <f t="shared" si="72"/>
        <v>9137.5</v>
      </c>
      <c r="Q102" s="16">
        <f>J102</f>
        <v>0</v>
      </c>
      <c r="R102" s="16">
        <f t="shared" si="73"/>
        <v>3407.36</v>
      </c>
      <c r="S102" s="16">
        <f t="shared" si="74"/>
        <v>6596.2</v>
      </c>
      <c r="T102" s="16">
        <f t="shared" si="75"/>
        <v>39592.639999999999</v>
      </c>
    </row>
    <row r="103" spans="1:20" s="18" customFormat="1" ht="24.95" customHeight="1" x14ac:dyDescent="0.25">
      <c r="A103" s="33">
        <v>72</v>
      </c>
      <c r="B103" s="14" t="s">
        <v>49</v>
      </c>
      <c r="C103" s="10" t="s">
        <v>50</v>
      </c>
      <c r="D103" s="11" t="s">
        <v>22</v>
      </c>
      <c r="E103" s="20" t="s">
        <v>177</v>
      </c>
      <c r="F103" s="15">
        <v>44501</v>
      </c>
      <c r="G103" s="34">
        <v>44866</v>
      </c>
      <c r="H103" s="16">
        <v>43000</v>
      </c>
      <c r="I103" s="16">
        <v>866.06</v>
      </c>
      <c r="J103" s="16">
        <v>0</v>
      </c>
      <c r="K103" s="16">
        <v>1234.0999999999999</v>
      </c>
      <c r="L103" s="16">
        <v>3053</v>
      </c>
      <c r="M103" s="16">
        <f t="shared" si="76"/>
        <v>494.5</v>
      </c>
      <c r="N103" s="16">
        <v>1307.2</v>
      </c>
      <c r="O103" s="16">
        <f t="shared" si="77"/>
        <v>3048.7</v>
      </c>
      <c r="P103" s="16">
        <f t="shared" si="72"/>
        <v>9137.5</v>
      </c>
      <c r="Q103" s="16">
        <f>J103</f>
        <v>0</v>
      </c>
      <c r="R103" s="16">
        <f t="shared" si="73"/>
        <v>3407.36</v>
      </c>
      <c r="S103" s="16">
        <f t="shared" si="74"/>
        <v>6596.2</v>
      </c>
      <c r="T103" s="16">
        <f t="shared" si="75"/>
        <v>39592.639999999999</v>
      </c>
    </row>
    <row r="104" spans="1:20" s="18" customFormat="1" ht="24.95" customHeight="1" x14ac:dyDescent="0.25">
      <c r="A104" s="33">
        <v>73</v>
      </c>
      <c r="B104" s="14" t="s">
        <v>47</v>
      </c>
      <c r="C104" s="10" t="s">
        <v>44</v>
      </c>
      <c r="D104" s="11" t="s">
        <v>22</v>
      </c>
      <c r="E104" s="20" t="s">
        <v>177</v>
      </c>
      <c r="F104" s="15">
        <v>44501</v>
      </c>
      <c r="G104" s="34">
        <v>44866</v>
      </c>
      <c r="H104" s="16">
        <v>50000</v>
      </c>
      <c r="I104" s="16">
        <v>1651.48</v>
      </c>
      <c r="J104" s="16">
        <v>0</v>
      </c>
      <c r="K104" s="16">
        <v>1435</v>
      </c>
      <c r="L104" s="16">
        <v>3550</v>
      </c>
      <c r="M104" s="53">
        <f>H104*1.15%</f>
        <v>575</v>
      </c>
      <c r="N104" s="16">
        <v>1520</v>
      </c>
      <c r="O104" s="16">
        <f>H104*7.09%</f>
        <v>3545</v>
      </c>
      <c r="P104" s="16">
        <f t="shared" si="72"/>
        <v>10625</v>
      </c>
      <c r="Q104" s="16">
        <v>1350.12</v>
      </c>
      <c r="R104" s="16">
        <f t="shared" si="73"/>
        <v>5956.6</v>
      </c>
      <c r="S104" s="16">
        <f t="shared" si="74"/>
        <v>7670</v>
      </c>
      <c r="T104" s="16">
        <f t="shared" si="75"/>
        <v>44043.4</v>
      </c>
    </row>
    <row r="105" spans="1:20" s="13" customFormat="1" ht="24.95" customHeight="1" x14ac:dyDescent="0.3">
      <c r="A105" s="26" t="s">
        <v>241</v>
      </c>
      <c r="B105" s="12"/>
      <c r="C105" s="12"/>
      <c r="D105" s="12"/>
      <c r="E105" s="12"/>
      <c r="F105" s="25"/>
      <c r="G105" s="25"/>
      <c r="H105" s="12"/>
      <c r="I105" s="12"/>
      <c r="J105" s="12"/>
      <c r="K105" s="12"/>
      <c r="L105" s="12"/>
      <c r="M105" s="48"/>
      <c r="N105" s="12"/>
      <c r="O105" s="12"/>
      <c r="P105" s="12"/>
      <c r="Q105" s="12"/>
      <c r="R105" s="12"/>
      <c r="S105" s="12"/>
      <c r="T105" s="12"/>
    </row>
    <row r="106" spans="1:20" s="36" customFormat="1" ht="24.95" customHeight="1" x14ac:dyDescent="0.25">
      <c r="A106" s="30">
        <v>74</v>
      </c>
      <c r="B106" s="31" t="s">
        <v>304</v>
      </c>
      <c r="C106" s="39" t="s">
        <v>29</v>
      </c>
      <c r="D106" s="32" t="s">
        <v>22</v>
      </c>
      <c r="E106" s="33" t="s">
        <v>176</v>
      </c>
      <c r="F106" s="34">
        <v>44628</v>
      </c>
      <c r="G106" s="34">
        <v>44812</v>
      </c>
      <c r="H106" s="35">
        <v>110000</v>
      </c>
      <c r="I106" s="35">
        <v>14457.62</v>
      </c>
      <c r="J106" s="35">
        <v>0</v>
      </c>
      <c r="K106" s="35">
        <f t="shared" ref="K106" si="78">H106*2.87%</f>
        <v>3157</v>
      </c>
      <c r="L106" s="35">
        <f t="shared" ref="L106" si="79">H106*7.1%</f>
        <v>7810</v>
      </c>
      <c r="M106" s="16">
        <v>748.08</v>
      </c>
      <c r="N106" s="35">
        <f t="shared" ref="N106" si="80">H106*3.04%</f>
        <v>3344</v>
      </c>
      <c r="O106" s="35">
        <f t="shared" ref="O106" si="81">H106*7.09%</f>
        <v>7799</v>
      </c>
      <c r="P106" s="35">
        <f>K106+L106+M106+N106+O106</f>
        <v>22858.080000000002</v>
      </c>
      <c r="Q106" s="35">
        <f>J106</f>
        <v>0</v>
      </c>
      <c r="R106" s="35">
        <f>I106+K106+N106+Q106</f>
        <v>20958.62</v>
      </c>
      <c r="S106" s="35">
        <f>L106+M106+O106</f>
        <v>16357.08</v>
      </c>
      <c r="T106" s="35">
        <f>H106-R106</f>
        <v>89041.38</v>
      </c>
    </row>
    <row r="107" spans="1:20" s="36" customFormat="1" ht="24.95" customHeight="1" x14ac:dyDescent="0.25">
      <c r="A107" s="32">
        <v>75</v>
      </c>
      <c r="B107" s="31" t="s">
        <v>59</v>
      </c>
      <c r="C107" s="39" t="s">
        <v>50</v>
      </c>
      <c r="D107" s="32" t="s">
        <v>22</v>
      </c>
      <c r="E107" s="33" t="s">
        <v>177</v>
      </c>
      <c r="F107" s="34">
        <v>44501</v>
      </c>
      <c r="G107" s="34">
        <v>44866</v>
      </c>
      <c r="H107" s="35">
        <v>43000</v>
      </c>
      <c r="I107" s="35">
        <v>866.06</v>
      </c>
      <c r="J107" s="35">
        <v>0</v>
      </c>
      <c r="K107" s="35">
        <v>1234.0999999999999</v>
      </c>
      <c r="L107" s="35">
        <v>3053</v>
      </c>
      <c r="M107" s="16">
        <f>H107*1.15%</f>
        <v>494.5</v>
      </c>
      <c r="N107" s="35">
        <v>1307.2</v>
      </c>
      <c r="O107" s="35">
        <f>H107*7.09%</f>
        <v>3048.7</v>
      </c>
      <c r="P107" s="35">
        <f>K107+L107+M107+N107+O107</f>
        <v>9137.5</v>
      </c>
      <c r="Q107" s="35">
        <f>J107</f>
        <v>0</v>
      </c>
      <c r="R107" s="35">
        <f>I107+K107+N107+Q107</f>
        <v>3407.36</v>
      </c>
      <c r="S107" s="35">
        <f>L107+M107+O107</f>
        <v>6596.2</v>
      </c>
      <c r="T107" s="35">
        <f>H107-R107</f>
        <v>39592.639999999999</v>
      </c>
    </row>
    <row r="108" spans="1:20" s="13" customFormat="1" ht="24.95" customHeight="1" x14ac:dyDescent="0.3">
      <c r="A108" s="26" t="s">
        <v>42</v>
      </c>
      <c r="B108" s="12"/>
      <c r="C108" s="12"/>
      <c r="D108" s="12"/>
      <c r="E108" s="12"/>
      <c r="F108" s="25"/>
      <c r="G108" s="25"/>
      <c r="H108" s="12"/>
      <c r="I108" s="12"/>
      <c r="J108" s="12"/>
      <c r="K108" s="12"/>
      <c r="L108" s="12"/>
      <c r="M108" s="48"/>
      <c r="N108" s="12"/>
      <c r="O108" s="12"/>
      <c r="P108" s="12"/>
      <c r="Q108" s="12"/>
      <c r="R108" s="12"/>
      <c r="S108" s="12"/>
      <c r="T108" s="12"/>
    </row>
    <row r="109" spans="1:20" s="13" customFormat="1" ht="24.95" customHeight="1" x14ac:dyDescent="0.25">
      <c r="A109" s="11">
        <v>76</v>
      </c>
      <c r="B109" s="31" t="s">
        <v>337</v>
      </c>
      <c r="C109" s="39" t="s">
        <v>29</v>
      </c>
      <c r="D109" s="32" t="s">
        <v>22</v>
      </c>
      <c r="E109" s="33" t="s">
        <v>176</v>
      </c>
      <c r="F109" s="34">
        <v>44652</v>
      </c>
      <c r="G109" s="34">
        <v>44835</v>
      </c>
      <c r="H109" s="35">
        <v>110000</v>
      </c>
      <c r="I109" s="35">
        <v>14457.62</v>
      </c>
      <c r="J109" s="35">
        <v>0</v>
      </c>
      <c r="K109" s="35">
        <f t="shared" ref="K109" si="82">H109*2.87%</f>
        <v>3157</v>
      </c>
      <c r="L109" s="35">
        <f t="shared" ref="L109" si="83">H109*7.1%</f>
        <v>7810</v>
      </c>
      <c r="M109" s="41">
        <v>748.08</v>
      </c>
      <c r="N109" s="35">
        <f t="shared" ref="N109" si="84">H109*3.04%</f>
        <v>3344</v>
      </c>
      <c r="O109" s="35">
        <f t="shared" ref="O109" si="85">H109*7.09%</f>
        <v>7799</v>
      </c>
      <c r="P109" s="35">
        <f t="shared" ref="P109:P151" si="86">K109+L109+M109+N109+O109</f>
        <v>22858.080000000002</v>
      </c>
      <c r="Q109" s="35">
        <f t="shared" ref="Q109:Q128" si="87">J109</f>
        <v>0</v>
      </c>
      <c r="R109" s="35">
        <f t="shared" ref="R109:R151" si="88">I109+K109+N109+Q109</f>
        <v>20958.62</v>
      </c>
      <c r="S109" s="35">
        <f t="shared" ref="S109:S151" si="89">L109+M109+O109</f>
        <v>16357.08</v>
      </c>
      <c r="T109" s="35">
        <f t="shared" ref="T109:T151" si="90">H109-R109</f>
        <v>89041.38</v>
      </c>
    </row>
    <row r="110" spans="1:20" s="18" customFormat="1" ht="24.95" customHeight="1" x14ac:dyDescent="0.25">
      <c r="A110" s="11">
        <v>77</v>
      </c>
      <c r="B110" s="14" t="s">
        <v>57</v>
      </c>
      <c r="C110" s="10" t="s">
        <v>119</v>
      </c>
      <c r="D110" s="11" t="s">
        <v>22</v>
      </c>
      <c r="E110" s="20" t="s">
        <v>177</v>
      </c>
      <c r="F110" s="15">
        <v>44501</v>
      </c>
      <c r="G110" s="34">
        <v>44866</v>
      </c>
      <c r="H110" s="16">
        <v>90000</v>
      </c>
      <c r="I110" s="16">
        <v>9753.1200000000008</v>
      </c>
      <c r="J110" s="16">
        <v>0</v>
      </c>
      <c r="K110" s="16">
        <v>2583</v>
      </c>
      <c r="L110" s="16">
        <v>6390</v>
      </c>
      <c r="M110" s="17">
        <v>748.08</v>
      </c>
      <c r="N110" s="16">
        <v>2736</v>
      </c>
      <c r="O110" s="16">
        <v>6381</v>
      </c>
      <c r="P110" s="16">
        <f t="shared" si="86"/>
        <v>18838.080000000002</v>
      </c>
      <c r="Q110" s="16">
        <f t="shared" si="87"/>
        <v>0</v>
      </c>
      <c r="R110" s="16">
        <f t="shared" si="88"/>
        <v>15072.12</v>
      </c>
      <c r="S110" s="16">
        <f t="shared" si="89"/>
        <v>13519.08</v>
      </c>
      <c r="T110" s="16">
        <f t="shared" si="90"/>
        <v>74927.88</v>
      </c>
    </row>
    <row r="111" spans="1:20" s="18" customFormat="1" ht="24.95" customHeight="1" x14ac:dyDescent="0.25">
      <c r="A111" s="11">
        <v>78</v>
      </c>
      <c r="B111" s="14" t="s">
        <v>43</v>
      </c>
      <c r="C111" s="10" t="s">
        <v>44</v>
      </c>
      <c r="D111" s="11" t="s">
        <v>22</v>
      </c>
      <c r="E111" s="20" t="s">
        <v>176</v>
      </c>
      <c r="F111" s="15">
        <v>44470</v>
      </c>
      <c r="G111" s="34">
        <v>44835</v>
      </c>
      <c r="H111" s="16">
        <v>60000</v>
      </c>
      <c r="I111" s="16">
        <v>3486.68</v>
      </c>
      <c r="J111" s="16">
        <v>0</v>
      </c>
      <c r="K111" s="16">
        <v>1722</v>
      </c>
      <c r="L111" s="16">
        <v>4260</v>
      </c>
      <c r="M111" s="53">
        <f t="shared" ref="M111:M120" si="91">H111*1.15%</f>
        <v>690</v>
      </c>
      <c r="N111" s="16">
        <v>1824</v>
      </c>
      <c r="O111" s="16">
        <f t="shared" ref="O111:O151" si="92">H111*7.09%</f>
        <v>4254</v>
      </c>
      <c r="P111" s="16">
        <f t="shared" si="86"/>
        <v>12750</v>
      </c>
      <c r="Q111" s="16">
        <f t="shared" si="87"/>
        <v>0</v>
      </c>
      <c r="R111" s="16">
        <f t="shared" si="88"/>
        <v>7032.68</v>
      </c>
      <c r="S111" s="16">
        <f t="shared" si="89"/>
        <v>9204</v>
      </c>
      <c r="T111" s="16">
        <f t="shared" si="90"/>
        <v>52967.32</v>
      </c>
    </row>
    <row r="112" spans="1:20" s="18" customFormat="1" ht="24.95" customHeight="1" x14ac:dyDescent="0.25">
      <c r="A112" s="11">
        <v>79</v>
      </c>
      <c r="B112" s="14" t="s">
        <v>45</v>
      </c>
      <c r="C112" s="10" t="s">
        <v>44</v>
      </c>
      <c r="D112" s="11" t="s">
        <v>22</v>
      </c>
      <c r="E112" s="20" t="s">
        <v>176</v>
      </c>
      <c r="F112" s="15">
        <v>44470</v>
      </c>
      <c r="G112" s="34">
        <v>44835</v>
      </c>
      <c r="H112" s="16">
        <v>60000</v>
      </c>
      <c r="I112" s="16">
        <v>3486.68</v>
      </c>
      <c r="J112" s="16">
        <v>0</v>
      </c>
      <c r="K112" s="16">
        <v>1722</v>
      </c>
      <c r="L112" s="16">
        <v>4260</v>
      </c>
      <c r="M112" s="53">
        <f t="shared" si="91"/>
        <v>690</v>
      </c>
      <c r="N112" s="16">
        <v>1824</v>
      </c>
      <c r="O112" s="16">
        <f t="shared" si="92"/>
        <v>4254</v>
      </c>
      <c r="P112" s="16">
        <f t="shared" si="86"/>
        <v>12750</v>
      </c>
      <c r="Q112" s="16">
        <f t="shared" si="87"/>
        <v>0</v>
      </c>
      <c r="R112" s="16">
        <f t="shared" si="88"/>
        <v>7032.68</v>
      </c>
      <c r="S112" s="16">
        <f t="shared" si="89"/>
        <v>9204</v>
      </c>
      <c r="T112" s="16">
        <f t="shared" si="90"/>
        <v>52967.32</v>
      </c>
    </row>
    <row r="113" spans="1:20" s="18" customFormat="1" ht="24.95" customHeight="1" x14ac:dyDescent="0.25">
      <c r="A113" s="11">
        <v>80</v>
      </c>
      <c r="B113" s="14" t="s">
        <v>152</v>
      </c>
      <c r="C113" s="10" t="s">
        <v>44</v>
      </c>
      <c r="D113" s="11" t="s">
        <v>22</v>
      </c>
      <c r="E113" s="20" t="s">
        <v>177</v>
      </c>
      <c r="F113" s="15">
        <v>44621</v>
      </c>
      <c r="G113" s="15">
        <v>44805</v>
      </c>
      <c r="H113" s="16">
        <v>55000</v>
      </c>
      <c r="I113" s="16">
        <v>2559.6799999999998</v>
      </c>
      <c r="J113" s="16">
        <v>0</v>
      </c>
      <c r="K113" s="16">
        <v>1578.5</v>
      </c>
      <c r="L113" s="16">
        <v>3905</v>
      </c>
      <c r="M113" s="53">
        <f t="shared" si="91"/>
        <v>632.5</v>
      </c>
      <c r="N113" s="16">
        <v>1672</v>
      </c>
      <c r="O113" s="16">
        <f t="shared" si="92"/>
        <v>3899.5</v>
      </c>
      <c r="P113" s="16">
        <f t="shared" si="86"/>
        <v>11687.5</v>
      </c>
      <c r="Q113" s="16">
        <f t="shared" si="87"/>
        <v>0</v>
      </c>
      <c r="R113" s="16">
        <f t="shared" si="88"/>
        <v>5810.18</v>
      </c>
      <c r="S113" s="16">
        <f t="shared" si="89"/>
        <v>8437</v>
      </c>
      <c r="T113" s="16">
        <f t="shared" si="90"/>
        <v>49189.82</v>
      </c>
    </row>
    <row r="114" spans="1:20" s="18" customFormat="1" ht="24.95" customHeight="1" x14ac:dyDescent="0.25">
      <c r="A114" s="11">
        <v>81</v>
      </c>
      <c r="B114" s="14" t="s">
        <v>46</v>
      </c>
      <c r="C114" s="10" t="s">
        <v>44</v>
      </c>
      <c r="D114" s="11" t="s">
        <v>22</v>
      </c>
      <c r="E114" s="20" t="s">
        <v>177</v>
      </c>
      <c r="F114" s="15">
        <v>44501</v>
      </c>
      <c r="G114" s="34">
        <v>44866</v>
      </c>
      <c r="H114" s="16">
        <v>50000</v>
      </c>
      <c r="I114" s="16">
        <v>1854</v>
      </c>
      <c r="J114" s="16">
        <v>0</v>
      </c>
      <c r="K114" s="16">
        <v>1435</v>
      </c>
      <c r="L114" s="16">
        <v>3550</v>
      </c>
      <c r="M114" s="53">
        <f t="shared" si="91"/>
        <v>575</v>
      </c>
      <c r="N114" s="16">
        <v>1520</v>
      </c>
      <c r="O114" s="16">
        <f t="shared" si="92"/>
        <v>3545</v>
      </c>
      <c r="P114" s="16">
        <f t="shared" si="86"/>
        <v>10625</v>
      </c>
      <c r="Q114" s="16">
        <f t="shared" si="87"/>
        <v>0</v>
      </c>
      <c r="R114" s="16">
        <f t="shared" si="88"/>
        <v>4809</v>
      </c>
      <c r="S114" s="16">
        <f t="shared" si="89"/>
        <v>7670</v>
      </c>
      <c r="T114" s="16">
        <f t="shared" si="90"/>
        <v>45191</v>
      </c>
    </row>
    <row r="115" spans="1:20" s="18" customFormat="1" ht="24.95" customHeight="1" x14ac:dyDescent="0.25">
      <c r="A115" s="11">
        <v>82</v>
      </c>
      <c r="B115" s="14" t="s">
        <v>103</v>
      </c>
      <c r="C115" s="10" t="s">
        <v>44</v>
      </c>
      <c r="D115" s="11" t="s">
        <v>22</v>
      </c>
      <c r="E115" s="20" t="s">
        <v>176</v>
      </c>
      <c r="F115" s="15">
        <v>44501</v>
      </c>
      <c r="G115" s="34">
        <v>44866</v>
      </c>
      <c r="H115" s="16">
        <v>50000</v>
      </c>
      <c r="I115" s="16">
        <v>1854</v>
      </c>
      <c r="J115" s="16">
        <v>0</v>
      </c>
      <c r="K115" s="16">
        <v>1435</v>
      </c>
      <c r="L115" s="16">
        <v>3550</v>
      </c>
      <c r="M115" s="53">
        <f t="shared" si="91"/>
        <v>575</v>
      </c>
      <c r="N115" s="16">
        <v>1520</v>
      </c>
      <c r="O115" s="16">
        <f t="shared" si="92"/>
        <v>3545</v>
      </c>
      <c r="P115" s="16">
        <f t="shared" si="86"/>
        <v>10625</v>
      </c>
      <c r="Q115" s="16">
        <f t="shared" si="87"/>
        <v>0</v>
      </c>
      <c r="R115" s="16">
        <f t="shared" si="88"/>
        <v>4809</v>
      </c>
      <c r="S115" s="16">
        <f t="shared" si="89"/>
        <v>7670</v>
      </c>
      <c r="T115" s="16">
        <f t="shared" si="90"/>
        <v>45191</v>
      </c>
    </row>
    <row r="116" spans="1:20" s="18" customFormat="1" ht="24.95" customHeight="1" x14ac:dyDescent="0.25">
      <c r="A116" s="11">
        <v>83</v>
      </c>
      <c r="B116" s="14" t="s">
        <v>129</v>
      </c>
      <c r="C116" s="10" t="s">
        <v>44</v>
      </c>
      <c r="D116" s="11" t="s">
        <v>22</v>
      </c>
      <c r="E116" s="20" t="s">
        <v>177</v>
      </c>
      <c r="F116" s="15">
        <v>44593</v>
      </c>
      <c r="G116" s="15">
        <v>44774</v>
      </c>
      <c r="H116" s="16">
        <v>50000</v>
      </c>
      <c r="I116" s="16">
        <v>1854</v>
      </c>
      <c r="J116" s="16">
        <v>0</v>
      </c>
      <c r="K116" s="16">
        <v>1435</v>
      </c>
      <c r="L116" s="16">
        <v>3550</v>
      </c>
      <c r="M116" s="53">
        <f t="shared" si="91"/>
        <v>575</v>
      </c>
      <c r="N116" s="16">
        <v>1520</v>
      </c>
      <c r="O116" s="16">
        <f t="shared" si="92"/>
        <v>3545</v>
      </c>
      <c r="P116" s="16">
        <f t="shared" si="86"/>
        <v>10625</v>
      </c>
      <c r="Q116" s="16">
        <f t="shared" si="87"/>
        <v>0</v>
      </c>
      <c r="R116" s="16">
        <f t="shared" si="88"/>
        <v>4809</v>
      </c>
      <c r="S116" s="16">
        <f t="shared" si="89"/>
        <v>7670</v>
      </c>
      <c r="T116" s="16">
        <f t="shared" si="90"/>
        <v>45191</v>
      </c>
    </row>
    <row r="117" spans="1:20" s="18" customFormat="1" ht="24.95" customHeight="1" x14ac:dyDescent="0.25">
      <c r="A117" s="11">
        <v>84</v>
      </c>
      <c r="B117" s="14" t="s">
        <v>200</v>
      </c>
      <c r="C117" s="10" t="s">
        <v>44</v>
      </c>
      <c r="D117" s="11" t="s">
        <v>22</v>
      </c>
      <c r="E117" s="20" t="s">
        <v>177</v>
      </c>
      <c r="F117" s="15">
        <v>44743</v>
      </c>
      <c r="G117" s="15">
        <v>44927</v>
      </c>
      <c r="H117" s="16">
        <v>50000</v>
      </c>
      <c r="I117" s="16">
        <v>1854</v>
      </c>
      <c r="J117" s="16">
        <v>0</v>
      </c>
      <c r="K117" s="16">
        <v>1435</v>
      </c>
      <c r="L117" s="16">
        <v>3550</v>
      </c>
      <c r="M117" s="53">
        <f t="shared" si="91"/>
        <v>575</v>
      </c>
      <c r="N117" s="16">
        <v>1520</v>
      </c>
      <c r="O117" s="16">
        <f t="shared" si="92"/>
        <v>3545</v>
      </c>
      <c r="P117" s="16">
        <f t="shared" si="86"/>
        <v>10625</v>
      </c>
      <c r="Q117" s="16">
        <f t="shared" si="87"/>
        <v>0</v>
      </c>
      <c r="R117" s="16">
        <f t="shared" si="88"/>
        <v>4809</v>
      </c>
      <c r="S117" s="16">
        <f t="shared" si="89"/>
        <v>7670</v>
      </c>
      <c r="T117" s="16">
        <f t="shared" si="90"/>
        <v>45191</v>
      </c>
    </row>
    <row r="118" spans="1:20" s="18" customFormat="1" ht="24.95" customHeight="1" x14ac:dyDescent="0.25">
      <c r="A118" s="11">
        <v>85</v>
      </c>
      <c r="B118" s="14" t="s">
        <v>213</v>
      </c>
      <c r="C118" s="10" t="s">
        <v>44</v>
      </c>
      <c r="D118" s="11" t="s">
        <v>22</v>
      </c>
      <c r="E118" s="11" t="s">
        <v>176</v>
      </c>
      <c r="F118" s="15">
        <v>44593</v>
      </c>
      <c r="G118" s="15">
        <v>44774</v>
      </c>
      <c r="H118" s="16">
        <v>50000</v>
      </c>
      <c r="I118" s="16">
        <v>1854</v>
      </c>
      <c r="J118" s="16">
        <v>0</v>
      </c>
      <c r="K118" s="16">
        <v>1435</v>
      </c>
      <c r="L118" s="16">
        <v>3550</v>
      </c>
      <c r="M118" s="53">
        <f t="shared" si="91"/>
        <v>575</v>
      </c>
      <c r="N118" s="16">
        <v>1520</v>
      </c>
      <c r="O118" s="16">
        <f t="shared" si="92"/>
        <v>3545</v>
      </c>
      <c r="P118" s="16">
        <f t="shared" si="86"/>
        <v>10625</v>
      </c>
      <c r="Q118" s="16">
        <f t="shared" si="87"/>
        <v>0</v>
      </c>
      <c r="R118" s="16">
        <f t="shared" si="88"/>
        <v>4809</v>
      </c>
      <c r="S118" s="16">
        <f t="shared" si="89"/>
        <v>7670</v>
      </c>
      <c r="T118" s="16">
        <f t="shared" si="90"/>
        <v>45191</v>
      </c>
    </row>
    <row r="119" spans="1:20" s="18" customFormat="1" ht="24.95" customHeight="1" x14ac:dyDescent="0.25">
      <c r="A119" s="11">
        <v>86</v>
      </c>
      <c r="B119" s="14" t="s">
        <v>190</v>
      </c>
      <c r="C119" s="10" t="s">
        <v>44</v>
      </c>
      <c r="D119" s="11" t="s">
        <v>22</v>
      </c>
      <c r="E119" s="20" t="s">
        <v>177</v>
      </c>
      <c r="F119" s="15">
        <v>44501</v>
      </c>
      <c r="G119" s="34">
        <v>44866</v>
      </c>
      <c r="H119" s="16">
        <v>50000</v>
      </c>
      <c r="I119" s="16">
        <v>1854</v>
      </c>
      <c r="J119" s="16">
        <v>0</v>
      </c>
      <c r="K119" s="16">
        <v>1435</v>
      </c>
      <c r="L119" s="16">
        <v>3550</v>
      </c>
      <c r="M119" s="53">
        <f t="shared" si="91"/>
        <v>575</v>
      </c>
      <c r="N119" s="16">
        <v>1520</v>
      </c>
      <c r="O119" s="16">
        <f t="shared" si="92"/>
        <v>3545</v>
      </c>
      <c r="P119" s="16">
        <f t="shared" si="86"/>
        <v>10625</v>
      </c>
      <c r="Q119" s="16">
        <f t="shared" si="87"/>
        <v>0</v>
      </c>
      <c r="R119" s="16">
        <f t="shared" si="88"/>
        <v>4809</v>
      </c>
      <c r="S119" s="16">
        <f t="shared" si="89"/>
        <v>7670</v>
      </c>
      <c r="T119" s="16">
        <f t="shared" si="90"/>
        <v>45191</v>
      </c>
    </row>
    <row r="120" spans="1:20" s="18" customFormat="1" ht="24.95" customHeight="1" x14ac:dyDescent="0.25">
      <c r="A120" s="11">
        <v>87</v>
      </c>
      <c r="B120" s="14" t="s">
        <v>229</v>
      </c>
      <c r="C120" s="10" t="s">
        <v>44</v>
      </c>
      <c r="D120" s="11" t="s">
        <v>22</v>
      </c>
      <c r="E120" s="11" t="s">
        <v>177</v>
      </c>
      <c r="F120" s="15">
        <v>44470</v>
      </c>
      <c r="G120" s="34">
        <v>44835</v>
      </c>
      <c r="H120" s="16">
        <v>50000</v>
      </c>
      <c r="I120" s="16">
        <v>1854</v>
      </c>
      <c r="J120" s="16">
        <v>0</v>
      </c>
      <c r="K120" s="16">
        <v>1435</v>
      </c>
      <c r="L120" s="16">
        <v>3550</v>
      </c>
      <c r="M120" s="16">
        <f t="shared" si="91"/>
        <v>575</v>
      </c>
      <c r="N120" s="16">
        <v>1520</v>
      </c>
      <c r="O120" s="16">
        <f t="shared" si="92"/>
        <v>3545</v>
      </c>
      <c r="P120" s="16">
        <f t="shared" si="86"/>
        <v>10625</v>
      </c>
      <c r="Q120" s="16">
        <f t="shared" si="87"/>
        <v>0</v>
      </c>
      <c r="R120" s="16">
        <f t="shared" si="88"/>
        <v>4809</v>
      </c>
      <c r="S120" s="16">
        <f t="shared" si="89"/>
        <v>7670</v>
      </c>
      <c r="T120" s="16">
        <f t="shared" si="90"/>
        <v>45191</v>
      </c>
    </row>
    <row r="121" spans="1:20" s="18" customFormat="1" ht="24.95" customHeight="1" x14ac:dyDescent="0.25">
      <c r="A121" s="11">
        <v>88</v>
      </c>
      <c r="B121" s="31" t="s">
        <v>163</v>
      </c>
      <c r="C121" s="10" t="s">
        <v>44</v>
      </c>
      <c r="D121" s="11" t="s">
        <v>22</v>
      </c>
      <c r="E121" s="20" t="s">
        <v>176</v>
      </c>
      <c r="F121" s="15">
        <v>44470</v>
      </c>
      <c r="G121" s="34">
        <v>44835</v>
      </c>
      <c r="H121" s="16">
        <v>90000</v>
      </c>
      <c r="I121" s="35">
        <v>9753.1200000000008</v>
      </c>
      <c r="J121" s="35">
        <v>0</v>
      </c>
      <c r="K121" s="35">
        <f>H121*2.87%</f>
        <v>2583</v>
      </c>
      <c r="L121" s="35">
        <f>H121*7.1%</f>
        <v>6390</v>
      </c>
      <c r="M121" s="16">
        <v>748.08</v>
      </c>
      <c r="N121" s="35">
        <f>H121*3.04%</f>
        <v>2736</v>
      </c>
      <c r="O121" s="35">
        <f>H121*7.09%</f>
        <v>6381</v>
      </c>
      <c r="P121" s="35">
        <f t="shared" si="86"/>
        <v>18838.080000000002</v>
      </c>
      <c r="Q121" s="35">
        <f t="shared" si="87"/>
        <v>0</v>
      </c>
      <c r="R121" s="35">
        <f t="shared" si="88"/>
        <v>15072.12</v>
      </c>
      <c r="S121" s="35">
        <f t="shared" si="89"/>
        <v>13519.08</v>
      </c>
      <c r="T121" s="35">
        <f t="shared" si="90"/>
        <v>74927.88</v>
      </c>
    </row>
    <row r="122" spans="1:20" s="18" customFormat="1" ht="24.95" customHeight="1" x14ac:dyDescent="0.25">
      <c r="A122" s="11">
        <v>89</v>
      </c>
      <c r="B122" s="14" t="s">
        <v>128</v>
      </c>
      <c r="C122" s="10" t="s">
        <v>44</v>
      </c>
      <c r="D122" s="11" t="s">
        <v>22</v>
      </c>
      <c r="E122" s="11" t="s">
        <v>177</v>
      </c>
      <c r="F122" s="15">
        <v>44593</v>
      </c>
      <c r="G122" s="34">
        <v>44774</v>
      </c>
      <c r="H122" s="16">
        <v>50000</v>
      </c>
      <c r="I122" s="16">
        <v>1854</v>
      </c>
      <c r="J122" s="16">
        <v>0</v>
      </c>
      <c r="K122" s="16">
        <v>1435</v>
      </c>
      <c r="L122" s="16">
        <v>3550</v>
      </c>
      <c r="M122" s="53">
        <f t="shared" ref="M122:M130" si="93">H122*1.15%</f>
        <v>575</v>
      </c>
      <c r="N122" s="16">
        <v>1520</v>
      </c>
      <c r="O122" s="16">
        <f t="shared" si="92"/>
        <v>3545</v>
      </c>
      <c r="P122" s="16">
        <f t="shared" si="86"/>
        <v>10625</v>
      </c>
      <c r="Q122" s="16">
        <f t="shared" si="87"/>
        <v>0</v>
      </c>
      <c r="R122" s="16">
        <f t="shared" si="88"/>
        <v>4809</v>
      </c>
      <c r="S122" s="16">
        <f t="shared" si="89"/>
        <v>7670</v>
      </c>
      <c r="T122" s="16">
        <f t="shared" si="90"/>
        <v>45191</v>
      </c>
    </row>
    <row r="123" spans="1:20" s="18" customFormat="1" ht="24.95" customHeight="1" x14ac:dyDescent="0.25">
      <c r="A123" s="11">
        <v>90</v>
      </c>
      <c r="B123" s="14" t="s">
        <v>48</v>
      </c>
      <c r="C123" s="10" t="s">
        <v>44</v>
      </c>
      <c r="D123" s="11" t="s">
        <v>22</v>
      </c>
      <c r="E123" s="20" t="s">
        <v>177</v>
      </c>
      <c r="F123" s="15">
        <v>44501</v>
      </c>
      <c r="G123" s="34">
        <v>44866</v>
      </c>
      <c r="H123" s="16">
        <v>50000</v>
      </c>
      <c r="I123" s="16">
        <v>1854</v>
      </c>
      <c r="J123" s="16">
        <v>0</v>
      </c>
      <c r="K123" s="16">
        <v>1435</v>
      </c>
      <c r="L123" s="16">
        <v>3550</v>
      </c>
      <c r="M123" s="53">
        <f t="shared" si="93"/>
        <v>575</v>
      </c>
      <c r="N123" s="16">
        <v>1520</v>
      </c>
      <c r="O123" s="16">
        <f t="shared" si="92"/>
        <v>3545</v>
      </c>
      <c r="P123" s="16">
        <f t="shared" si="86"/>
        <v>10625</v>
      </c>
      <c r="Q123" s="16">
        <f t="shared" si="87"/>
        <v>0</v>
      </c>
      <c r="R123" s="16">
        <f t="shared" si="88"/>
        <v>4809</v>
      </c>
      <c r="S123" s="16">
        <f t="shared" si="89"/>
        <v>7670</v>
      </c>
      <c r="T123" s="16">
        <f t="shared" si="90"/>
        <v>45191</v>
      </c>
    </row>
    <row r="124" spans="1:20" s="18" customFormat="1" ht="24.95" customHeight="1" x14ac:dyDescent="0.25">
      <c r="A124" s="11">
        <v>91</v>
      </c>
      <c r="B124" s="14" t="s">
        <v>162</v>
      </c>
      <c r="C124" s="10" t="s">
        <v>157</v>
      </c>
      <c r="D124" s="11" t="s">
        <v>22</v>
      </c>
      <c r="E124" s="20" t="s">
        <v>176</v>
      </c>
      <c r="F124" s="15">
        <v>44470</v>
      </c>
      <c r="G124" s="34">
        <v>44835</v>
      </c>
      <c r="H124" s="16">
        <v>48000</v>
      </c>
      <c r="I124" s="16">
        <v>1571.73</v>
      </c>
      <c r="J124" s="16">
        <v>0</v>
      </c>
      <c r="K124" s="16">
        <v>1377.6</v>
      </c>
      <c r="L124" s="16">
        <v>3408</v>
      </c>
      <c r="M124" s="53">
        <f t="shared" si="93"/>
        <v>552</v>
      </c>
      <c r="N124" s="16">
        <v>1459.2</v>
      </c>
      <c r="O124" s="16">
        <f t="shared" si="92"/>
        <v>3403.2</v>
      </c>
      <c r="P124" s="16">
        <f t="shared" si="86"/>
        <v>10200</v>
      </c>
      <c r="Q124" s="16">
        <f t="shared" si="87"/>
        <v>0</v>
      </c>
      <c r="R124" s="16">
        <f t="shared" si="88"/>
        <v>4408.53</v>
      </c>
      <c r="S124" s="16">
        <f t="shared" si="89"/>
        <v>7363.2</v>
      </c>
      <c r="T124" s="16">
        <f t="shared" si="90"/>
        <v>43591.47</v>
      </c>
    </row>
    <row r="125" spans="1:20" s="18" customFormat="1" ht="24.95" customHeight="1" x14ac:dyDescent="0.25">
      <c r="A125" s="11">
        <v>92</v>
      </c>
      <c r="B125" s="14" t="s">
        <v>51</v>
      </c>
      <c r="C125" s="10" t="s">
        <v>50</v>
      </c>
      <c r="D125" s="11" t="s">
        <v>22</v>
      </c>
      <c r="E125" s="20" t="s">
        <v>177</v>
      </c>
      <c r="F125" s="15">
        <v>44501</v>
      </c>
      <c r="G125" s="34">
        <v>44866</v>
      </c>
      <c r="H125" s="16">
        <v>43000</v>
      </c>
      <c r="I125" s="16">
        <v>866.06</v>
      </c>
      <c r="J125" s="16">
        <v>0</v>
      </c>
      <c r="K125" s="16">
        <v>1234.0999999999999</v>
      </c>
      <c r="L125" s="16">
        <v>3053</v>
      </c>
      <c r="M125" s="53">
        <f t="shared" si="93"/>
        <v>494.5</v>
      </c>
      <c r="N125" s="16">
        <v>1307.2</v>
      </c>
      <c r="O125" s="16">
        <f t="shared" si="92"/>
        <v>3048.7</v>
      </c>
      <c r="P125" s="16">
        <f t="shared" si="86"/>
        <v>9137.5</v>
      </c>
      <c r="Q125" s="16">
        <f t="shared" si="87"/>
        <v>0</v>
      </c>
      <c r="R125" s="16">
        <f t="shared" si="88"/>
        <v>3407.36</v>
      </c>
      <c r="S125" s="16">
        <f t="shared" si="89"/>
        <v>6596.2</v>
      </c>
      <c r="T125" s="16">
        <f t="shared" si="90"/>
        <v>39592.639999999999</v>
      </c>
    </row>
    <row r="126" spans="1:20" s="18" customFormat="1" ht="24.95" customHeight="1" x14ac:dyDescent="0.25">
      <c r="A126" s="11">
        <v>93</v>
      </c>
      <c r="B126" s="14" t="s">
        <v>52</v>
      </c>
      <c r="C126" s="10" t="s">
        <v>50</v>
      </c>
      <c r="D126" s="11" t="s">
        <v>22</v>
      </c>
      <c r="E126" s="20" t="s">
        <v>177</v>
      </c>
      <c r="F126" s="15">
        <v>44501</v>
      </c>
      <c r="G126" s="34">
        <v>44866</v>
      </c>
      <c r="H126" s="16">
        <v>43000</v>
      </c>
      <c r="I126" s="16">
        <v>866.06</v>
      </c>
      <c r="J126" s="16">
        <v>0</v>
      </c>
      <c r="K126" s="16">
        <v>1234.0999999999999</v>
      </c>
      <c r="L126" s="16">
        <v>3053</v>
      </c>
      <c r="M126" s="53">
        <f t="shared" si="93"/>
        <v>494.5</v>
      </c>
      <c r="N126" s="16">
        <v>1307.2</v>
      </c>
      <c r="O126" s="16">
        <f t="shared" si="92"/>
        <v>3048.7</v>
      </c>
      <c r="P126" s="16">
        <f t="shared" si="86"/>
        <v>9137.5</v>
      </c>
      <c r="Q126" s="16">
        <f t="shared" si="87"/>
        <v>0</v>
      </c>
      <c r="R126" s="16">
        <f t="shared" si="88"/>
        <v>3407.36</v>
      </c>
      <c r="S126" s="16">
        <f t="shared" si="89"/>
        <v>6596.2</v>
      </c>
      <c r="T126" s="16">
        <f t="shared" si="90"/>
        <v>39592.639999999999</v>
      </c>
    </row>
    <row r="127" spans="1:20" s="18" customFormat="1" ht="24.95" customHeight="1" x14ac:dyDescent="0.25">
      <c r="A127" s="11">
        <v>94</v>
      </c>
      <c r="B127" s="14" t="s">
        <v>53</v>
      </c>
      <c r="C127" s="10" t="s">
        <v>50</v>
      </c>
      <c r="D127" s="11" t="s">
        <v>22</v>
      </c>
      <c r="E127" s="20" t="s">
        <v>177</v>
      </c>
      <c r="F127" s="15">
        <v>44501</v>
      </c>
      <c r="G127" s="34">
        <v>44866</v>
      </c>
      <c r="H127" s="16">
        <v>43000</v>
      </c>
      <c r="I127" s="16">
        <v>866.06</v>
      </c>
      <c r="J127" s="16">
        <v>0</v>
      </c>
      <c r="K127" s="16">
        <v>1234.0999999999999</v>
      </c>
      <c r="L127" s="16">
        <v>3053</v>
      </c>
      <c r="M127" s="53">
        <f t="shared" si="93"/>
        <v>494.5</v>
      </c>
      <c r="N127" s="16">
        <v>1307.2</v>
      </c>
      <c r="O127" s="16">
        <f t="shared" si="92"/>
        <v>3048.7</v>
      </c>
      <c r="P127" s="16">
        <f t="shared" si="86"/>
        <v>9137.5</v>
      </c>
      <c r="Q127" s="16">
        <f t="shared" si="87"/>
        <v>0</v>
      </c>
      <c r="R127" s="16">
        <f t="shared" si="88"/>
        <v>3407.36</v>
      </c>
      <c r="S127" s="16">
        <f t="shared" si="89"/>
        <v>6596.2</v>
      </c>
      <c r="T127" s="16">
        <f t="shared" si="90"/>
        <v>39592.639999999999</v>
      </c>
    </row>
    <row r="128" spans="1:20" s="18" customFormat="1" ht="24.95" customHeight="1" x14ac:dyDescent="0.25">
      <c r="A128" s="11">
        <v>95</v>
      </c>
      <c r="B128" s="14" t="s">
        <v>58</v>
      </c>
      <c r="C128" s="10" t="s">
        <v>50</v>
      </c>
      <c r="D128" s="11" t="s">
        <v>22</v>
      </c>
      <c r="E128" s="20" t="s">
        <v>177</v>
      </c>
      <c r="F128" s="15">
        <v>44501</v>
      </c>
      <c r="G128" s="34">
        <v>44866</v>
      </c>
      <c r="H128" s="16">
        <v>43000</v>
      </c>
      <c r="I128" s="16">
        <v>866.06</v>
      </c>
      <c r="J128" s="16">
        <v>0</v>
      </c>
      <c r="K128" s="16">
        <v>1234.0999999999999</v>
      </c>
      <c r="L128" s="16">
        <v>3053</v>
      </c>
      <c r="M128" s="53">
        <f t="shared" si="93"/>
        <v>494.5</v>
      </c>
      <c r="N128" s="16">
        <v>1307.2</v>
      </c>
      <c r="O128" s="16">
        <f t="shared" si="92"/>
        <v>3048.7</v>
      </c>
      <c r="P128" s="16">
        <f t="shared" si="86"/>
        <v>9137.5</v>
      </c>
      <c r="Q128" s="16">
        <f t="shared" si="87"/>
        <v>0</v>
      </c>
      <c r="R128" s="16">
        <f t="shared" si="88"/>
        <v>3407.36</v>
      </c>
      <c r="S128" s="16">
        <f t="shared" si="89"/>
        <v>6596.2</v>
      </c>
      <c r="T128" s="16">
        <f t="shared" si="90"/>
        <v>39592.639999999999</v>
      </c>
    </row>
    <row r="129" spans="1:20" s="18" customFormat="1" ht="24.95" customHeight="1" x14ac:dyDescent="0.25">
      <c r="A129" s="11">
        <v>96</v>
      </c>
      <c r="B129" s="14" t="s">
        <v>235</v>
      </c>
      <c r="C129" s="10" t="s">
        <v>236</v>
      </c>
      <c r="D129" s="11" t="s">
        <v>22</v>
      </c>
      <c r="E129" s="20" t="s">
        <v>177</v>
      </c>
      <c r="F129" s="15">
        <v>44501</v>
      </c>
      <c r="G129" s="34">
        <v>44866</v>
      </c>
      <c r="H129" s="16">
        <v>43000</v>
      </c>
      <c r="I129" s="16">
        <v>461.02</v>
      </c>
      <c r="J129" s="16">
        <v>0</v>
      </c>
      <c r="K129" s="16">
        <v>1234.0999999999999</v>
      </c>
      <c r="L129" s="16">
        <v>3053</v>
      </c>
      <c r="M129" s="53">
        <f t="shared" si="93"/>
        <v>494.5</v>
      </c>
      <c r="N129" s="16">
        <v>1307.2</v>
      </c>
      <c r="O129" s="16">
        <f t="shared" si="92"/>
        <v>3048.7</v>
      </c>
      <c r="P129" s="16">
        <f t="shared" si="86"/>
        <v>9137.5</v>
      </c>
      <c r="Q129" s="16">
        <v>2700.24</v>
      </c>
      <c r="R129" s="16">
        <f t="shared" si="88"/>
        <v>5702.56</v>
      </c>
      <c r="S129" s="16">
        <f t="shared" si="89"/>
        <v>6596.2</v>
      </c>
      <c r="T129" s="16">
        <f t="shared" si="90"/>
        <v>37297.440000000002</v>
      </c>
    </row>
    <row r="130" spans="1:20" s="36" customFormat="1" ht="24.95" customHeight="1" x14ac:dyDescent="0.25">
      <c r="A130" s="11">
        <v>97</v>
      </c>
      <c r="B130" s="14" t="s">
        <v>292</v>
      </c>
      <c r="C130" s="10" t="s">
        <v>236</v>
      </c>
      <c r="D130" s="11" t="s">
        <v>22</v>
      </c>
      <c r="E130" s="20" t="s">
        <v>177</v>
      </c>
      <c r="F130" s="15">
        <v>44600</v>
      </c>
      <c r="G130" s="15">
        <v>44781</v>
      </c>
      <c r="H130" s="16">
        <v>43000</v>
      </c>
      <c r="I130" s="16">
        <v>866.06</v>
      </c>
      <c r="J130" s="16">
        <v>0</v>
      </c>
      <c r="K130" s="16">
        <f>H130*2.87%</f>
        <v>1234.0999999999999</v>
      </c>
      <c r="L130" s="16">
        <f>H130*7.1%</f>
        <v>3053</v>
      </c>
      <c r="M130" s="16">
        <f t="shared" si="93"/>
        <v>494.5</v>
      </c>
      <c r="N130" s="16">
        <f>H130*3.04%</f>
        <v>1307.2</v>
      </c>
      <c r="O130" s="16">
        <f>H130*7.09%</f>
        <v>3048.7</v>
      </c>
      <c r="P130" s="16">
        <f t="shared" si="86"/>
        <v>9137.5</v>
      </c>
      <c r="Q130" s="16">
        <f>J130</f>
        <v>0</v>
      </c>
      <c r="R130" s="16">
        <f t="shared" si="88"/>
        <v>3407.36</v>
      </c>
      <c r="S130" s="16">
        <f t="shared" si="89"/>
        <v>6596.2</v>
      </c>
      <c r="T130" s="16">
        <f t="shared" si="90"/>
        <v>39592.639999999999</v>
      </c>
    </row>
    <row r="131" spans="1:20" s="36" customFormat="1" ht="24.95" customHeight="1" x14ac:dyDescent="0.25">
      <c r="A131" s="11">
        <v>98</v>
      </c>
      <c r="B131" s="31" t="s">
        <v>330</v>
      </c>
      <c r="C131" s="39" t="s">
        <v>44</v>
      </c>
      <c r="D131" s="32" t="s">
        <v>22</v>
      </c>
      <c r="E131" s="33" t="s">
        <v>177</v>
      </c>
      <c r="F131" s="34">
        <v>44634</v>
      </c>
      <c r="G131" s="34">
        <v>44818</v>
      </c>
      <c r="H131" s="35">
        <v>80000</v>
      </c>
      <c r="I131" s="35">
        <v>7400.87</v>
      </c>
      <c r="J131" s="35">
        <v>0</v>
      </c>
      <c r="K131" s="35">
        <f t="shared" ref="K131:K132" si="94">H131*2.87%</f>
        <v>2296</v>
      </c>
      <c r="L131" s="35">
        <f t="shared" ref="L131:L132" si="95">H131*7.1%</f>
        <v>5680</v>
      </c>
      <c r="M131" s="16">
        <v>748.08</v>
      </c>
      <c r="N131" s="35">
        <f t="shared" ref="N131:N132" si="96">H131*3.04%</f>
        <v>2432</v>
      </c>
      <c r="O131" s="35">
        <f t="shared" ref="O131:O133" si="97">H131*7.09%</f>
        <v>5672</v>
      </c>
      <c r="P131" s="35">
        <f t="shared" si="86"/>
        <v>16828.080000000002</v>
      </c>
      <c r="Q131" s="35">
        <f>J131</f>
        <v>0</v>
      </c>
      <c r="R131" s="35">
        <f t="shared" si="88"/>
        <v>12128.87</v>
      </c>
      <c r="S131" s="35">
        <f t="shared" si="89"/>
        <v>12100.08</v>
      </c>
      <c r="T131" s="35">
        <f t="shared" si="90"/>
        <v>67871.13</v>
      </c>
    </row>
    <row r="132" spans="1:20" s="36" customFormat="1" ht="24.95" customHeight="1" x14ac:dyDescent="0.25">
      <c r="A132" s="11">
        <v>99</v>
      </c>
      <c r="B132" s="31" t="s">
        <v>331</v>
      </c>
      <c r="C132" s="39" t="s">
        <v>44</v>
      </c>
      <c r="D132" s="32" t="s">
        <v>22</v>
      </c>
      <c r="E132" s="32" t="s">
        <v>177</v>
      </c>
      <c r="F132" s="34">
        <v>44652</v>
      </c>
      <c r="G132" s="34">
        <v>44835</v>
      </c>
      <c r="H132" s="35">
        <v>55000</v>
      </c>
      <c r="I132" s="35">
        <v>2559.6799999999998</v>
      </c>
      <c r="J132" s="35">
        <v>0</v>
      </c>
      <c r="K132" s="35">
        <f t="shared" si="94"/>
        <v>1578.5</v>
      </c>
      <c r="L132" s="35">
        <f t="shared" si="95"/>
        <v>3905</v>
      </c>
      <c r="M132" s="53">
        <f t="shared" ref="M132:M151" si="98">H132*1.15%</f>
        <v>632.5</v>
      </c>
      <c r="N132" s="35">
        <f t="shared" si="96"/>
        <v>1672</v>
      </c>
      <c r="O132" s="35">
        <f t="shared" si="97"/>
        <v>3899.5</v>
      </c>
      <c r="P132" s="35">
        <f t="shared" si="86"/>
        <v>11687.5</v>
      </c>
      <c r="Q132" s="35">
        <f>J132</f>
        <v>0</v>
      </c>
      <c r="R132" s="35">
        <f t="shared" si="88"/>
        <v>5810.18</v>
      </c>
      <c r="S132" s="35">
        <f t="shared" si="89"/>
        <v>8437</v>
      </c>
      <c r="T132" s="35">
        <f t="shared" si="90"/>
        <v>49189.82</v>
      </c>
    </row>
    <row r="133" spans="1:20" s="36" customFormat="1" ht="24.95" customHeight="1" x14ac:dyDescent="0.25">
      <c r="A133" s="11">
        <v>100</v>
      </c>
      <c r="B133" s="31" t="s">
        <v>332</v>
      </c>
      <c r="C133" s="39" t="s">
        <v>44</v>
      </c>
      <c r="D133" s="32" t="s">
        <v>22</v>
      </c>
      <c r="E133" s="32" t="s">
        <v>177</v>
      </c>
      <c r="F133" s="34">
        <v>44621</v>
      </c>
      <c r="G133" s="34">
        <v>44805</v>
      </c>
      <c r="H133" s="35">
        <v>60000</v>
      </c>
      <c r="I133" s="35">
        <v>3486.68</v>
      </c>
      <c r="J133" s="35">
        <v>0</v>
      </c>
      <c r="K133" s="35">
        <v>1722</v>
      </c>
      <c r="L133" s="35">
        <v>4260</v>
      </c>
      <c r="M133" s="53">
        <f t="shared" si="98"/>
        <v>690</v>
      </c>
      <c r="N133" s="35">
        <v>1824</v>
      </c>
      <c r="O133" s="35">
        <f t="shared" si="97"/>
        <v>4254</v>
      </c>
      <c r="P133" s="35">
        <f t="shared" si="86"/>
        <v>12750</v>
      </c>
      <c r="Q133" s="35">
        <v>2046</v>
      </c>
      <c r="R133" s="35">
        <f t="shared" si="88"/>
        <v>9078.68</v>
      </c>
      <c r="S133" s="35">
        <f t="shared" si="89"/>
        <v>9204</v>
      </c>
      <c r="T133" s="35">
        <f t="shared" si="90"/>
        <v>50921.32</v>
      </c>
    </row>
    <row r="134" spans="1:20" s="36" customFormat="1" ht="24.95" customHeight="1" x14ac:dyDescent="0.25">
      <c r="A134" s="11">
        <v>101</v>
      </c>
      <c r="B134" s="31" t="s">
        <v>334</v>
      </c>
      <c r="C134" s="39" t="s">
        <v>236</v>
      </c>
      <c r="D134" s="32" t="s">
        <v>22</v>
      </c>
      <c r="E134" s="32" t="s">
        <v>177</v>
      </c>
      <c r="F134" s="34">
        <v>44684</v>
      </c>
      <c r="G134" s="34">
        <v>44868</v>
      </c>
      <c r="H134" s="35">
        <v>45000</v>
      </c>
      <c r="I134" s="35">
        <v>1148.33</v>
      </c>
      <c r="J134" s="35">
        <v>0</v>
      </c>
      <c r="K134" s="35">
        <f t="shared" ref="K134:K140" si="99">H134*2.87%</f>
        <v>1291.5</v>
      </c>
      <c r="L134" s="35">
        <f t="shared" ref="L134:L140" si="100">H134*7.1%</f>
        <v>3195</v>
      </c>
      <c r="M134" s="60">
        <f t="shared" si="98"/>
        <v>517.5</v>
      </c>
      <c r="N134" s="35">
        <f t="shared" ref="N134:N140" si="101">H134*3.04%</f>
        <v>1368</v>
      </c>
      <c r="O134" s="35">
        <f t="shared" ref="O134:O140" si="102">H134*7.09%</f>
        <v>3190.5</v>
      </c>
      <c r="P134" s="35">
        <f t="shared" si="86"/>
        <v>9562.5</v>
      </c>
      <c r="Q134" s="35">
        <f t="shared" ref="Q134:Q149" si="103">J134</f>
        <v>0</v>
      </c>
      <c r="R134" s="35">
        <f t="shared" si="88"/>
        <v>3807.83</v>
      </c>
      <c r="S134" s="35">
        <f t="shared" si="89"/>
        <v>6903</v>
      </c>
      <c r="T134" s="35">
        <f t="shared" si="90"/>
        <v>41192.17</v>
      </c>
    </row>
    <row r="135" spans="1:20" s="36" customFormat="1" ht="24.95" customHeight="1" x14ac:dyDescent="0.25">
      <c r="A135" s="11">
        <v>102</v>
      </c>
      <c r="B135" s="31" t="s">
        <v>335</v>
      </c>
      <c r="C135" s="39" t="s">
        <v>236</v>
      </c>
      <c r="D135" s="32" t="s">
        <v>22</v>
      </c>
      <c r="E135" s="32" t="s">
        <v>177</v>
      </c>
      <c r="F135" s="34">
        <v>44685</v>
      </c>
      <c r="G135" s="34">
        <v>44869</v>
      </c>
      <c r="H135" s="35">
        <v>40000</v>
      </c>
      <c r="I135" s="35">
        <v>442.65</v>
      </c>
      <c r="J135" s="35">
        <v>0</v>
      </c>
      <c r="K135" s="35">
        <f t="shared" si="99"/>
        <v>1148</v>
      </c>
      <c r="L135" s="35">
        <f t="shared" si="100"/>
        <v>2840</v>
      </c>
      <c r="M135" s="60">
        <f t="shared" si="98"/>
        <v>460</v>
      </c>
      <c r="N135" s="35">
        <f t="shared" si="101"/>
        <v>1216</v>
      </c>
      <c r="O135" s="35">
        <f t="shared" si="102"/>
        <v>2836</v>
      </c>
      <c r="P135" s="35">
        <f t="shared" si="86"/>
        <v>8500</v>
      </c>
      <c r="Q135" s="35">
        <f t="shared" si="103"/>
        <v>0</v>
      </c>
      <c r="R135" s="35">
        <f t="shared" si="88"/>
        <v>2806.65</v>
      </c>
      <c r="S135" s="35">
        <f t="shared" si="89"/>
        <v>6136</v>
      </c>
      <c r="T135" s="35">
        <f t="shared" si="90"/>
        <v>37193.35</v>
      </c>
    </row>
    <row r="136" spans="1:20" s="36" customFormat="1" ht="24.95" customHeight="1" x14ac:dyDescent="0.25">
      <c r="A136" s="11">
        <v>103</v>
      </c>
      <c r="B136" s="31" t="s">
        <v>340</v>
      </c>
      <c r="C136" s="39" t="s">
        <v>44</v>
      </c>
      <c r="D136" s="32" t="s">
        <v>22</v>
      </c>
      <c r="E136" s="33" t="s">
        <v>176</v>
      </c>
      <c r="F136" s="34">
        <v>44685</v>
      </c>
      <c r="G136" s="34">
        <v>44869</v>
      </c>
      <c r="H136" s="35">
        <v>55000</v>
      </c>
      <c r="I136" s="35">
        <v>2559.6799999999998</v>
      </c>
      <c r="J136" s="35">
        <v>0</v>
      </c>
      <c r="K136" s="35">
        <f t="shared" si="99"/>
        <v>1578.5</v>
      </c>
      <c r="L136" s="35">
        <f t="shared" si="100"/>
        <v>3905</v>
      </c>
      <c r="M136" s="60">
        <f t="shared" si="98"/>
        <v>632.5</v>
      </c>
      <c r="N136" s="35">
        <f t="shared" si="101"/>
        <v>1672</v>
      </c>
      <c r="O136" s="35">
        <f t="shared" si="102"/>
        <v>3899.5</v>
      </c>
      <c r="P136" s="35">
        <f t="shared" si="86"/>
        <v>11687.5</v>
      </c>
      <c r="Q136" s="35">
        <f t="shared" si="103"/>
        <v>0</v>
      </c>
      <c r="R136" s="35">
        <f t="shared" si="88"/>
        <v>5810.18</v>
      </c>
      <c r="S136" s="35">
        <f t="shared" si="89"/>
        <v>8437</v>
      </c>
      <c r="T136" s="35">
        <f t="shared" si="90"/>
        <v>49189.82</v>
      </c>
    </row>
    <row r="137" spans="1:20" s="36" customFormat="1" ht="24.95" customHeight="1" x14ac:dyDescent="0.25">
      <c r="A137" s="11">
        <v>104</v>
      </c>
      <c r="B137" s="31" t="s">
        <v>341</v>
      </c>
      <c r="C137" s="39" t="s">
        <v>44</v>
      </c>
      <c r="D137" s="32" t="s">
        <v>22</v>
      </c>
      <c r="E137" s="32" t="s">
        <v>177</v>
      </c>
      <c r="F137" s="34">
        <v>44684</v>
      </c>
      <c r="G137" s="34">
        <v>44868</v>
      </c>
      <c r="H137" s="35">
        <v>55000</v>
      </c>
      <c r="I137" s="35">
        <v>2559.6799999999998</v>
      </c>
      <c r="J137" s="35">
        <v>0</v>
      </c>
      <c r="K137" s="35">
        <f t="shared" si="99"/>
        <v>1578.5</v>
      </c>
      <c r="L137" s="35">
        <f t="shared" si="100"/>
        <v>3905</v>
      </c>
      <c r="M137" s="60">
        <f t="shared" si="98"/>
        <v>632.5</v>
      </c>
      <c r="N137" s="35">
        <f t="shared" si="101"/>
        <v>1672</v>
      </c>
      <c r="O137" s="35">
        <f t="shared" si="102"/>
        <v>3899.5</v>
      </c>
      <c r="P137" s="35">
        <f t="shared" si="86"/>
        <v>11687.5</v>
      </c>
      <c r="Q137" s="35">
        <f t="shared" si="103"/>
        <v>0</v>
      </c>
      <c r="R137" s="35">
        <f t="shared" si="88"/>
        <v>5810.18</v>
      </c>
      <c r="S137" s="35">
        <f t="shared" si="89"/>
        <v>8437</v>
      </c>
      <c r="T137" s="35">
        <f t="shared" si="90"/>
        <v>49189.82</v>
      </c>
    </row>
    <row r="138" spans="1:20" s="36" customFormat="1" ht="24.95" customHeight="1" x14ac:dyDescent="0.25">
      <c r="A138" s="11">
        <v>105</v>
      </c>
      <c r="B138" s="31" t="s">
        <v>348</v>
      </c>
      <c r="C138" s="39" t="s">
        <v>44</v>
      </c>
      <c r="D138" s="32" t="s">
        <v>22</v>
      </c>
      <c r="E138" s="33" t="s">
        <v>176</v>
      </c>
      <c r="F138" s="34">
        <v>44684</v>
      </c>
      <c r="G138" s="34">
        <v>44868</v>
      </c>
      <c r="H138" s="35">
        <v>55000</v>
      </c>
      <c r="I138" s="35">
        <v>2559.6799999999998</v>
      </c>
      <c r="J138" s="35">
        <v>0</v>
      </c>
      <c r="K138" s="35">
        <f t="shared" si="99"/>
        <v>1578.5</v>
      </c>
      <c r="L138" s="35">
        <f t="shared" si="100"/>
        <v>3905</v>
      </c>
      <c r="M138" s="60">
        <f t="shared" si="98"/>
        <v>632.5</v>
      </c>
      <c r="N138" s="35">
        <f t="shared" si="101"/>
        <v>1672</v>
      </c>
      <c r="O138" s="35">
        <f t="shared" si="102"/>
        <v>3899.5</v>
      </c>
      <c r="P138" s="35">
        <f t="shared" si="86"/>
        <v>11687.5</v>
      </c>
      <c r="Q138" s="35">
        <f t="shared" si="103"/>
        <v>0</v>
      </c>
      <c r="R138" s="35">
        <f t="shared" si="88"/>
        <v>5810.18</v>
      </c>
      <c r="S138" s="35">
        <f t="shared" si="89"/>
        <v>8437</v>
      </c>
      <c r="T138" s="35">
        <f t="shared" si="90"/>
        <v>49189.82</v>
      </c>
    </row>
    <row r="139" spans="1:20" s="36" customFormat="1" ht="24.95" customHeight="1" x14ac:dyDescent="0.25">
      <c r="A139" s="11">
        <v>106</v>
      </c>
      <c r="B139" s="31" t="s">
        <v>351</v>
      </c>
      <c r="C139" s="39" t="s">
        <v>44</v>
      </c>
      <c r="D139" s="32" t="s">
        <v>22</v>
      </c>
      <c r="E139" s="32" t="s">
        <v>177</v>
      </c>
      <c r="F139" s="34">
        <v>44684</v>
      </c>
      <c r="G139" s="34">
        <v>44868</v>
      </c>
      <c r="H139" s="35">
        <v>55000</v>
      </c>
      <c r="I139" s="35">
        <v>2559.6799999999998</v>
      </c>
      <c r="J139" s="35">
        <v>0</v>
      </c>
      <c r="K139" s="35">
        <f t="shared" si="99"/>
        <v>1578.5</v>
      </c>
      <c r="L139" s="35">
        <f t="shared" si="100"/>
        <v>3905</v>
      </c>
      <c r="M139" s="60">
        <f t="shared" si="98"/>
        <v>632.5</v>
      </c>
      <c r="N139" s="35">
        <f t="shared" si="101"/>
        <v>1672</v>
      </c>
      <c r="O139" s="35">
        <f t="shared" si="102"/>
        <v>3899.5</v>
      </c>
      <c r="P139" s="35">
        <f t="shared" si="86"/>
        <v>11687.5</v>
      </c>
      <c r="Q139" s="35">
        <f t="shared" si="103"/>
        <v>0</v>
      </c>
      <c r="R139" s="35">
        <f t="shared" si="88"/>
        <v>5810.18</v>
      </c>
      <c r="S139" s="35">
        <f t="shared" si="89"/>
        <v>8437</v>
      </c>
      <c r="T139" s="35">
        <f t="shared" si="90"/>
        <v>49189.82</v>
      </c>
    </row>
    <row r="140" spans="1:20" s="36" customFormat="1" ht="24.95" customHeight="1" x14ac:dyDescent="0.25">
      <c r="A140" s="11">
        <v>107</v>
      </c>
      <c r="B140" s="31" t="s">
        <v>355</v>
      </c>
      <c r="C140" s="39" t="s">
        <v>44</v>
      </c>
      <c r="D140" s="32" t="s">
        <v>22</v>
      </c>
      <c r="E140" s="32" t="s">
        <v>177</v>
      </c>
      <c r="F140" s="34">
        <v>44684</v>
      </c>
      <c r="G140" s="34">
        <v>44868</v>
      </c>
      <c r="H140" s="35">
        <v>55000</v>
      </c>
      <c r="I140" s="35">
        <v>2559.6799999999998</v>
      </c>
      <c r="J140" s="35">
        <v>0</v>
      </c>
      <c r="K140" s="35">
        <f t="shared" si="99"/>
        <v>1578.5</v>
      </c>
      <c r="L140" s="35">
        <f t="shared" si="100"/>
        <v>3905</v>
      </c>
      <c r="M140" s="60">
        <f t="shared" si="98"/>
        <v>632.5</v>
      </c>
      <c r="N140" s="35">
        <f t="shared" si="101"/>
        <v>1672</v>
      </c>
      <c r="O140" s="35">
        <f t="shared" si="102"/>
        <v>3899.5</v>
      </c>
      <c r="P140" s="35">
        <f t="shared" si="86"/>
        <v>11687.5</v>
      </c>
      <c r="Q140" s="35">
        <f t="shared" si="103"/>
        <v>0</v>
      </c>
      <c r="R140" s="35">
        <f t="shared" si="88"/>
        <v>5810.18</v>
      </c>
      <c r="S140" s="35">
        <f t="shared" si="89"/>
        <v>8437</v>
      </c>
      <c r="T140" s="35">
        <f t="shared" si="90"/>
        <v>49189.82</v>
      </c>
    </row>
    <row r="141" spans="1:20" s="36" customFormat="1" ht="24.95" customHeight="1" x14ac:dyDescent="0.25">
      <c r="A141" s="11">
        <v>108</v>
      </c>
      <c r="B141" s="31" t="s">
        <v>361</v>
      </c>
      <c r="C141" s="39" t="s">
        <v>236</v>
      </c>
      <c r="D141" s="32" t="s">
        <v>22</v>
      </c>
      <c r="E141" s="32" t="s">
        <v>176</v>
      </c>
      <c r="F141" s="34">
        <v>44693</v>
      </c>
      <c r="G141" s="34">
        <v>44877</v>
      </c>
      <c r="H141" s="35">
        <v>43000</v>
      </c>
      <c r="I141" s="35">
        <v>866.06</v>
      </c>
      <c r="J141" s="35">
        <v>0</v>
      </c>
      <c r="K141" s="35">
        <f>H141*2.87%</f>
        <v>1234.0999999999999</v>
      </c>
      <c r="L141" s="35">
        <f>H141*7.1%</f>
        <v>3053</v>
      </c>
      <c r="M141" s="35">
        <f t="shared" si="98"/>
        <v>494.5</v>
      </c>
      <c r="N141" s="35">
        <f>H141*3.04%</f>
        <v>1307.2</v>
      </c>
      <c r="O141" s="35">
        <f>H141*7.09%</f>
        <v>3048.7</v>
      </c>
      <c r="P141" s="35">
        <f t="shared" si="86"/>
        <v>9137.5</v>
      </c>
      <c r="Q141" s="35">
        <f t="shared" si="103"/>
        <v>0</v>
      </c>
      <c r="R141" s="35">
        <f t="shared" si="88"/>
        <v>3407.36</v>
      </c>
      <c r="S141" s="35">
        <f t="shared" si="89"/>
        <v>6596.2</v>
      </c>
      <c r="T141" s="35">
        <f t="shared" si="90"/>
        <v>39592.639999999999</v>
      </c>
    </row>
    <row r="142" spans="1:20" s="36" customFormat="1" ht="24.95" customHeight="1" x14ac:dyDescent="0.25">
      <c r="A142" s="11">
        <v>109</v>
      </c>
      <c r="B142" s="31" t="s">
        <v>364</v>
      </c>
      <c r="C142" s="39" t="s">
        <v>236</v>
      </c>
      <c r="D142" s="32" t="s">
        <v>22</v>
      </c>
      <c r="E142" s="32" t="s">
        <v>177</v>
      </c>
      <c r="F142" s="34">
        <v>44693</v>
      </c>
      <c r="G142" s="34">
        <v>44877</v>
      </c>
      <c r="H142" s="35">
        <v>43000</v>
      </c>
      <c r="I142" s="35">
        <v>866.06</v>
      </c>
      <c r="J142" s="35">
        <v>0</v>
      </c>
      <c r="K142" s="35">
        <f>H142*2.87%</f>
        <v>1234.0999999999999</v>
      </c>
      <c r="L142" s="35">
        <f>H142*7.1%</f>
        <v>3053</v>
      </c>
      <c r="M142" s="35">
        <f t="shared" ref="M142:M144" si="104">H142*1.15%</f>
        <v>494.5</v>
      </c>
      <c r="N142" s="35">
        <f>H142*3.04%</f>
        <v>1307.2</v>
      </c>
      <c r="O142" s="35">
        <f>H142*7.09%</f>
        <v>3048.7</v>
      </c>
      <c r="P142" s="35">
        <f t="shared" si="86"/>
        <v>9137.5</v>
      </c>
      <c r="Q142" s="35">
        <f t="shared" si="103"/>
        <v>0</v>
      </c>
      <c r="R142" s="35">
        <f t="shared" si="88"/>
        <v>3407.36</v>
      </c>
      <c r="S142" s="35">
        <f t="shared" si="89"/>
        <v>6596.2</v>
      </c>
      <c r="T142" s="35">
        <f t="shared" si="90"/>
        <v>39592.639999999999</v>
      </c>
    </row>
    <row r="143" spans="1:20" s="36" customFormat="1" ht="24.95" customHeight="1" x14ac:dyDescent="0.25">
      <c r="A143" s="11">
        <v>110</v>
      </c>
      <c r="B143" s="31" t="s">
        <v>368</v>
      </c>
      <c r="C143" s="39" t="s">
        <v>236</v>
      </c>
      <c r="D143" s="32" t="s">
        <v>22</v>
      </c>
      <c r="E143" s="32" t="s">
        <v>176</v>
      </c>
      <c r="F143" s="34">
        <v>44693</v>
      </c>
      <c r="G143" s="34">
        <v>44877</v>
      </c>
      <c r="H143" s="35">
        <v>43000</v>
      </c>
      <c r="I143" s="35">
        <v>866.06</v>
      </c>
      <c r="J143" s="35">
        <v>0</v>
      </c>
      <c r="K143" s="35">
        <f>H143*2.87%</f>
        <v>1234.0999999999999</v>
      </c>
      <c r="L143" s="35">
        <f>H143*7.1%</f>
        <v>3053</v>
      </c>
      <c r="M143" s="35">
        <f t="shared" ref="M143" si="105">H143*1.15%</f>
        <v>494.5</v>
      </c>
      <c r="N143" s="35">
        <f>H143*3.04%</f>
        <v>1307.2</v>
      </c>
      <c r="O143" s="35">
        <f>H143*7.09%</f>
        <v>3048.7</v>
      </c>
      <c r="P143" s="35">
        <f t="shared" si="86"/>
        <v>9137.5</v>
      </c>
      <c r="Q143" s="35">
        <f t="shared" si="103"/>
        <v>0</v>
      </c>
      <c r="R143" s="35">
        <f t="shared" si="88"/>
        <v>3407.36</v>
      </c>
      <c r="S143" s="35">
        <f t="shared" si="89"/>
        <v>6596.2</v>
      </c>
      <c r="T143" s="35">
        <f t="shared" si="90"/>
        <v>39592.639999999999</v>
      </c>
    </row>
    <row r="144" spans="1:20" s="36" customFormat="1" ht="24.95" customHeight="1" x14ac:dyDescent="0.25">
      <c r="A144" s="11">
        <v>111</v>
      </c>
      <c r="B144" s="31" t="s">
        <v>365</v>
      </c>
      <c r="C144" s="39" t="s">
        <v>44</v>
      </c>
      <c r="D144" s="32" t="s">
        <v>22</v>
      </c>
      <c r="E144" s="32" t="s">
        <v>177</v>
      </c>
      <c r="F144" s="34">
        <v>44697</v>
      </c>
      <c r="G144" s="34">
        <v>44881</v>
      </c>
      <c r="H144" s="35">
        <v>55000</v>
      </c>
      <c r="I144" s="35">
        <v>2559.6799999999998</v>
      </c>
      <c r="J144" s="35">
        <v>0</v>
      </c>
      <c r="K144" s="35">
        <f t="shared" ref="K144" si="106">H144*2.87%</f>
        <v>1578.5</v>
      </c>
      <c r="L144" s="35">
        <f t="shared" ref="L144" si="107">H144*7.1%</f>
        <v>3905</v>
      </c>
      <c r="M144" s="35">
        <f t="shared" si="104"/>
        <v>632.5</v>
      </c>
      <c r="N144" s="35">
        <f t="shared" ref="N144" si="108">H144*3.04%</f>
        <v>1672</v>
      </c>
      <c r="O144" s="35">
        <f t="shared" ref="O144" si="109">H144*7.09%</f>
        <v>3899.5</v>
      </c>
      <c r="P144" s="35">
        <f t="shared" si="86"/>
        <v>11687.5</v>
      </c>
      <c r="Q144" s="35">
        <f t="shared" si="103"/>
        <v>0</v>
      </c>
      <c r="R144" s="35">
        <f t="shared" si="88"/>
        <v>5810.18</v>
      </c>
      <c r="S144" s="35">
        <f t="shared" si="89"/>
        <v>8437</v>
      </c>
      <c r="T144" s="35">
        <f t="shared" si="90"/>
        <v>49189.82</v>
      </c>
    </row>
    <row r="145" spans="1:20" s="36" customFormat="1" ht="24.95" customHeight="1" x14ac:dyDescent="0.25">
      <c r="A145" s="11">
        <v>112</v>
      </c>
      <c r="B145" s="31" t="s">
        <v>369</v>
      </c>
      <c r="C145" s="39" t="s">
        <v>44</v>
      </c>
      <c r="D145" s="32" t="s">
        <v>22</v>
      </c>
      <c r="E145" s="32" t="s">
        <v>177</v>
      </c>
      <c r="F145" s="34">
        <v>44693</v>
      </c>
      <c r="G145" s="34">
        <v>44877</v>
      </c>
      <c r="H145" s="35">
        <v>55000</v>
      </c>
      <c r="I145" s="35">
        <v>2559.6799999999998</v>
      </c>
      <c r="J145" s="35">
        <v>0</v>
      </c>
      <c r="K145" s="35">
        <f t="shared" ref="K145:K146" si="110">H145*2.87%</f>
        <v>1578.5</v>
      </c>
      <c r="L145" s="35">
        <f t="shared" ref="L145:L146" si="111">H145*7.1%</f>
        <v>3905</v>
      </c>
      <c r="M145" s="35">
        <f t="shared" ref="M145:M146" si="112">H145*1.15%</f>
        <v>632.5</v>
      </c>
      <c r="N145" s="35">
        <f t="shared" ref="N145:N146" si="113">H145*3.04%</f>
        <v>1672</v>
      </c>
      <c r="O145" s="35">
        <f t="shared" ref="O145:O146" si="114">H145*7.09%</f>
        <v>3899.5</v>
      </c>
      <c r="P145" s="35">
        <f t="shared" si="86"/>
        <v>11687.5</v>
      </c>
      <c r="Q145" s="35">
        <f t="shared" si="103"/>
        <v>0</v>
      </c>
      <c r="R145" s="35">
        <f t="shared" si="88"/>
        <v>5810.18</v>
      </c>
      <c r="S145" s="35">
        <f t="shared" si="89"/>
        <v>8437</v>
      </c>
      <c r="T145" s="35">
        <f t="shared" si="90"/>
        <v>49189.82</v>
      </c>
    </row>
    <row r="146" spans="1:20" s="36" customFormat="1" ht="24.95" customHeight="1" x14ac:dyDescent="0.25">
      <c r="A146" s="11">
        <v>113</v>
      </c>
      <c r="B146" s="31" t="s">
        <v>375</v>
      </c>
      <c r="C146" s="39" t="s">
        <v>236</v>
      </c>
      <c r="D146" s="32" t="s">
        <v>22</v>
      </c>
      <c r="E146" s="32" t="s">
        <v>177</v>
      </c>
      <c r="F146" s="34">
        <v>44693</v>
      </c>
      <c r="G146" s="34">
        <v>44877</v>
      </c>
      <c r="H146" s="35">
        <v>45000</v>
      </c>
      <c r="I146" s="35">
        <v>1148.33</v>
      </c>
      <c r="J146" s="35">
        <v>0</v>
      </c>
      <c r="K146" s="35">
        <f t="shared" si="110"/>
        <v>1291.5</v>
      </c>
      <c r="L146" s="35">
        <f t="shared" si="111"/>
        <v>3195</v>
      </c>
      <c r="M146" s="35">
        <f t="shared" si="112"/>
        <v>517.5</v>
      </c>
      <c r="N146" s="35">
        <f t="shared" si="113"/>
        <v>1368</v>
      </c>
      <c r="O146" s="35">
        <f t="shared" si="114"/>
        <v>3190.5</v>
      </c>
      <c r="P146" s="35">
        <f t="shared" si="86"/>
        <v>9562.5</v>
      </c>
      <c r="Q146" s="35">
        <f t="shared" si="103"/>
        <v>0</v>
      </c>
      <c r="R146" s="35">
        <f t="shared" si="88"/>
        <v>3807.83</v>
      </c>
      <c r="S146" s="35">
        <f t="shared" si="89"/>
        <v>6903</v>
      </c>
      <c r="T146" s="35">
        <f t="shared" si="90"/>
        <v>41192.17</v>
      </c>
    </row>
    <row r="147" spans="1:20" s="36" customFormat="1" ht="24.95" customHeight="1" x14ac:dyDescent="0.25">
      <c r="A147" s="11">
        <v>114</v>
      </c>
      <c r="B147" s="31" t="s">
        <v>379</v>
      </c>
      <c r="C147" s="39" t="s">
        <v>44</v>
      </c>
      <c r="D147" s="32" t="s">
        <v>22</v>
      </c>
      <c r="E147" s="32" t="s">
        <v>177</v>
      </c>
      <c r="F147" s="34">
        <v>44690</v>
      </c>
      <c r="G147" s="34">
        <v>44874</v>
      </c>
      <c r="H147" s="35">
        <v>90000</v>
      </c>
      <c r="I147" s="35">
        <v>9753.1200000000008</v>
      </c>
      <c r="J147" s="35">
        <v>0</v>
      </c>
      <c r="K147" s="35">
        <f>H147*2.87%</f>
        <v>2583</v>
      </c>
      <c r="L147" s="35">
        <f>H147*7.1%</f>
        <v>6390</v>
      </c>
      <c r="M147" s="35">
        <v>748.08</v>
      </c>
      <c r="N147" s="35">
        <f>H147*3.04%</f>
        <v>2736</v>
      </c>
      <c r="O147" s="35">
        <f>H147*7.09%</f>
        <v>6381</v>
      </c>
      <c r="P147" s="35">
        <f t="shared" si="86"/>
        <v>18838.080000000002</v>
      </c>
      <c r="Q147" s="35">
        <f t="shared" si="103"/>
        <v>0</v>
      </c>
      <c r="R147" s="35">
        <f t="shared" si="88"/>
        <v>15072.12</v>
      </c>
      <c r="S147" s="35">
        <f t="shared" si="89"/>
        <v>13519.08</v>
      </c>
      <c r="T147" s="35">
        <f t="shared" si="90"/>
        <v>74927.88</v>
      </c>
    </row>
    <row r="148" spans="1:20" s="36" customFormat="1" ht="24.95" customHeight="1" x14ac:dyDescent="0.25">
      <c r="A148" s="32">
        <v>115</v>
      </c>
      <c r="B148" s="31" t="s">
        <v>383</v>
      </c>
      <c r="C148" s="39" t="s">
        <v>44</v>
      </c>
      <c r="D148" s="32" t="s">
        <v>22</v>
      </c>
      <c r="E148" s="32" t="s">
        <v>177</v>
      </c>
      <c r="F148" s="34">
        <v>44743</v>
      </c>
      <c r="G148" s="34">
        <v>44927</v>
      </c>
      <c r="H148" s="35">
        <v>60000</v>
      </c>
      <c r="I148" s="35">
        <v>3486.68</v>
      </c>
      <c r="J148" s="35">
        <v>0</v>
      </c>
      <c r="K148" s="35">
        <v>1722</v>
      </c>
      <c r="L148" s="35">
        <v>4260</v>
      </c>
      <c r="M148" s="60">
        <f t="shared" ref="M148:M149" si="115">H148*1.15%</f>
        <v>690</v>
      </c>
      <c r="N148" s="35">
        <v>1824</v>
      </c>
      <c r="O148" s="35">
        <f t="shared" ref="O148:O150" si="116">H148*7.09%</f>
        <v>4254</v>
      </c>
      <c r="P148" s="35">
        <f t="shared" si="86"/>
        <v>12750</v>
      </c>
      <c r="Q148" s="35">
        <f t="shared" si="103"/>
        <v>0</v>
      </c>
      <c r="R148" s="35">
        <f t="shared" si="88"/>
        <v>7032.68</v>
      </c>
      <c r="S148" s="35">
        <f t="shared" si="89"/>
        <v>9204</v>
      </c>
      <c r="T148" s="35">
        <f t="shared" si="90"/>
        <v>52967.32</v>
      </c>
    </row>
    <row r="149" spans="1:20" s="36" customFormat="1" ht="24.95" customHeight="1" x14ac:dyDescent="0.25">
      <c r="A149" s="32">
        <v>116</v>
      </c>
      <c r="B149" s="31" t="s">
        <v>389</v>
      </c>
      <c r="C149" s="39" t="s">
        <v>236</v>
      </c>
      <c r="D149" s="32" t="s">
        <v>22</v>
      </c>
      <c r="E149" s="32" t="s">
        <v>176</v>
      </c>
      <c r="F149" s="34">
        <v>44718</v>
      </c>
      <c r="G149" s="34">
        <v>44901</v>
      </c>
      <c r="H149" s="35">
        <v>48000</v>
      </c>
      <c r="I149" s="35">
        <v>1571.73</v>
      </c>
      <c r="J149" s="35">
        <v>0</v>
      </c>
      <c r="K149" s="35">
        <v>1377.6</v>
      </c>
      <c r="L149" s="35">
        <v>3408</v>
      </c>
      <c r="M149" s="60">
        <f t="shared" si="115"/>
        <v>552</v>
      </c>
      <c r="N149" s="35">
        <v>1459.2</v>
      </c>
      <c r="O149" s="35">
        <f t="shared" si="116"/>
        <v>3403.2</v>
      </c>
      <c r="P149" s="35">
        <f t="shared" si="86"/>
        <v>10200</v>
      </c>
      <c r="Q149" s="35">
        <f t="shared" si="103"/>
        <v>0</v>
      </c>
      <c r="R149" s="35">
        <f t="shared" si="88"/>
        <v>4408.53</v>
      </c>
      <c r="S149" s="35">
        <f t="shared" si="89"/>
        <v>7363.2</v>
      </c>
      <c r="T149" s="35">
        <f t="shared" si="90"/>
        <v>43591.47</v>
      </c>
    </row>
    <row r="150" spans="1:20" s="36" customFormat="1" ht="24.95" customHeight="1" x14ac:dyDescent="0.25">
      <c r="A150" s="32">
        <v>117</v>
      </c>
      <c r="B150" s="31" t="s">
        <v>396</v>
      </c>
      <c r="C150" s="39" t="s">
        <v>44</v>
      </c>
      <c r="D150" s="32" t="s">
        <v>22</v>
      </c>
      <c r="E150" s="32" t="s">
        <v>176</v>
      </c>
      <c r="F150" s="34">
        <v>44713</v>
      </c>
      <c r="G150" s="34">
        <v>44896</v>
      </c>
      <c r="H150" s="35">
        <v>80000</v>
      </c>
      <c r="I150" s="35">
        <v>7400.87</v>
      </c>
      <c r="J150" s="35">
        <v>0</v>
      </c>
      <c r="K150" s="35">
        <f t="shared" ref="K150" si="117">H150*2.87%</f>
        <v>2296</v>
      </c>
      <c r="L150" s="35">
        <f t="shared" ref="L150" si="118">H150*7.1%</f>
        <v>5680</v>
      </c>
      <c r="M150" s="35">
        <v>748.08</v>
      </c>
      <c r="N150" s="35">
        <f t="shared" ref="N150" si="119">H150*3.04%</f>
        <v>2432</v>
      </c>
      <c r="O150" s="35">
        <f t="shared" si="116"/>
        <v>5672</v>
      </c>
      <c r="P150" s="35">
        <f t="shared" si="86"/>
        <v>16828.080000000002</v>
      </c>
      <c r="Q150" s="35">
        <v>0</v>
      </c>
      <c r="R150" s="35">
        <f t="shared" si="88"/>
        <v>12128.87</v>
      </c>
      <c r="S150" s="35">
        <f t="shared" si="89"/>
        <v>12100.08</v>
      </c>
      <c r="T150" s="35">
        <f t="shared" si="90"/>
        <v>67871.13</v>
      </c>
    </row>
    <row r="151" spans="1:20" s="36" customFormat="1" ht="24.95" customHeight="1" x14ac:dyDescent="0.25">
      <c r="A151" s="32">
        <v>118</v>
      </c>
      <c r="B151" s="31" t="s">
        <v>60</v>
      </c>
      <c r="C151" s="39" t="s">
        <v>41</v>
      </c>
      <c r="D151" s="32" t="s">
        <v>22</v>
      </c>
      <c r="E151" s="33" t="s">
        <v>177</v>
      </c>
      <c r="F151" s="34">
        <v>44470</v>
      </c>
      <c r="G151" s="34">
        <v>44835</v>
      </c>
      <c r="H151" s="35">
        <v>40000</v>
      </c>
      <c r="I151" s="35">
        <v>442.65</v>
      </c>
      <c r="J151" s="35">
        <v>0</v>
      </c>
      <c r="K151" s="35">
        <v>1148</v>
      </c>
      <c r="L151" s="35">
        <v>2840</v>
      </c>
      <c r="M151" s="60">
        <f t="shared" si="98"/>
        <v>460</v>
      </c>
      <c r="N151" s="35">
        <v>1216</v>
      </c>
      <c r="O151" s="35">
        <f t="shared" si="92"/>
        <v>2836</v>
      </c>
      <c r="P151" s="35">
        <f t="shared" si="86"/>
        <v>8500</v>
      </c>
      <c r="Q151" s="35">
        <f>J151</f>
        <v>0</v>
      </c>
      <c r="R151" s="35">
        <f t="shared" si="88"/>
        <v>2806.65</v>
      </c>
      <c r="S151" s="35">
        <f t="shared" si="89"/>
        <v>6136</v>
      </c>
      <c r="T151" s="35">
        <f t="shared" si="90"/>
        <v>37193.35</v>
      </c>
    </row>
    <row r="152" spans="1:20" s="18" customFormat="1" ht="24.95" customHeight="1" x14ac:dyDescent="0.3">
      <c r="A152" s="63" t="s">
        <v>404</v>
      </c>
      <c r="B152" s="12"/>
      <c r="C152" s="12"/>
      <c r="D152" s="12"/>
      <c r="E152" s="12"/>
      <c r="F152" s="25"/>
      <c r="G152" s="25"/>
      <c r="H152" s="12"/>
      <c r="I152" s="12"/>
      <c r="J152" s="12"/>
      <c r="K152" s="12"/>
      <c r="L152" s="12"/>
      <c r="M152" s="48"/>
      <c r="N152" s="12"/>
      <c r="O152" s="12"/>
      <c r="P152" s="12"/>
      <c r="Q152" s="12"/>
      <c r="R152" s="12"/>
      <c r="S152" s="12"/>
      <c r="T152" s="12"/>
    </row>
    <row r="153" spans="1:20" s="36" customFormat="1" ht="24.95" customHeight="1" x14ac:dyDescent="0.25">
      <c r="A153" s="32">
        <v>119</v>
      </c>
      <c r="B153" s="31" t="s">
        <v>400</v>
      </c>
      <c r="C153" s="39" t="s">
        <v>29</v>
      </c>
      <c r="D153" s="32" t="s">
        <v>22</v>
      </c>
      <c r="E153" s="32" t="s">
        <v>176</v>
      </c>
      <c r="F153" s="34">
        <v>44743</v>
      </c>
      <c r="G153" s="34">
        <v>44927</v>
      </c>
      <c r="H153" s="35">
        <v>100000</v>
      </c>
      <c r="I153" s="35">
        <v>12105.37</v>
      </c>
      <c r="J153" s="35">
        <v>0</v>
      </c>
      <c r="K153" s="35">
        <f>H153*2.87%</f>
        <v>2870</v>
      </c>
      <c r="L153" s="35">
        <f>H153*7.1%</f>
        <v>7100</v>
      </c>
      <c r="M153" s="41">
        <v>748.08</v>
      </c>
      <c r="N153" s="35">
        <f>H153*3.04%</f>
        <v>3040</v>
      </c>
      <c r="O153" s="35">
        <f>H153*7.09%</f>
        <v>7090</v>
      </c>
      <c r="P153" s="35">
        <f>K153+L153+M153+N153+O153</f>
        <v>20848.080000000002</v>
      </c>
      <c r="Q153" s="35">
        <f>J153</f>
        <v>0</v>
      </c>
      <c r="R153" s="35">
        <f>I153+K153+N153+Q153</f>
        <v>18015.37</v>
      </c>
      <c r="S153" s="35">
        <f>L153+M153+O153</f>
        <v>14938.08</v>
      </c>
      <c r="T153" s="35">
        <f>H153-R153</f>
        <v>81984.63</v>
      </c>
    </row>
    <row r="154" spans="1:20" s="13" customFormat="1" ht="24.95" customHeight="1" x14ac:dyDescent="0.3">
      <c r="A154" s="26" t="s">
        <v>62</v>
      </c>
      <c r="B154" s="12"/>
      <c r="C154" s="12"/>
      <c r="D154" s="12"/>
      <c r="E154" s="12"/>
      <c r="F154" s="25"/>
      <c r="G154" s="25"/>
      <c r="H154" s="12"/>
      <c r="I154" s="12"/>
      <c r="J154" s="12"/>
      <c r="K154" s="12"/>
      <c r="L154" s="12"/>
      <c r="M154" s="48"/>
      <c r="N154" s="12"/>
      <c r="O154" s="12"/>
      <c r="P154" s="12"/>
      <c r="Q154" s="12"/>
      <c r="R154" s="12"/>
      <c r="S154" s="12"/>
      <c r="T154" s="12"/>
    </row>
    <row r="155" spans="1:20" s="18" customFormat="1" ht="24.95" customHeight="1" x14ac:dyDescent="0.25">
      <c r="A155" s="11">
        <v>120</v>
      </c>
      <c r="B155" s="14" t="s">
        <v>63</v>
      </c>
      <c r="C155" s="10" t="s">
        <v>28</v>
      </c>
      <c r="D155" s="11" t="s">
        <v>22</v>
      </c>
      <c r="E155" s="20" t="s">
        <v>176</v>
      </c>
      <c r="F155" s="15">
        <v>44627</v>
      </c>
      <c r="G155" s="15">
        <v>44811</v>
      </c>
      <c r="H155" s="16">
        <v>95000</v>
      </c>
      <c r="I155" s="16">
        <v>10591.71</v>
      </c>
      <c r="J155" s="16">
        <v>0</v>
      </c>
      <c r="K155" s="16">
        <v>2726.5</v>
      </c>
      <c r="L155" s="16">
        <v>6745</v>
      </c>
      <c r="M155" s="17">
        <v>748.08</v>
      </c>
      <c r="N155" s="16">
        <v>2888</v>
      </c>
      <c r="O155" s="16">
        <v>6735.5</v>
      </c>
      <c r="P155" s="16">
        <f>K155+L155+M155+N155+O155</f>
        <v>19843.080000000002</v>
      </c>
      <c r="Q155" s="16">
        <v>16396.12</v>
      </c>
      <c r="R155" s="16">
        <f>I155+K155+N155+Q155</f>
        <v>32602.33</v>
      </c>
      <c r="S155" s="16">
        <f>L155+M155+O155</f>
        <v>14228.58</v>
      </c>
      <c r="T155" s="16">
        <f>H155-R155</f>
        <v>62397.67</v>
      </c>
    </row>
    <row r="156" spans="1:20" s="13" customFormat="1" ht="24.95" customHeight="1" x14ac:dyDescent="0.3">
      <c r="A156" s="26" t="s">
        <v>64</v>
      </c>
      <c r="B156" s="12"/>
      <c r="C156" s="12"/>
      <c r="D156" s="12"/>
      <c r="E156" s="12"/>
      <c r="F156" s="25"/>
      <c r="G156" s="25"/>
      <c r="H156" s="12"/>
      <c r="I156" s="12"/>
      <c r="J156" s="12"/>
      <c r="K156" s="12"/>
      <c r="L156" s="12"/>
      <c r="M156" s="48"/>
      <c r="N156" s="12"/>
      <c r="O156" s="12"/>
      <c r="P156" s="12"/>
      <c r="Q156" s="12"/>
      <c r="R156" s="12"/>
      <c r="S156" s="12"/>
      <c r="T156" s="12"/>
    </row>
    <row r="157" spans="1:20" s="40" customFormat="1" ht="24.95" customHeight="1" x14ac:dyDescent="0.25">
      <c r="A157" s="32">
        <v>121</v>
      </c>
      <c r="B157" s="31" t="s">
        <v>251</v>
      </c>
      <c r="C157" s="39" t="s">
        <v>252</v>
      </c>
      <c r="D157" s="32" t="s">
        <v>22</v>
      </c>
      <c r="E157" s="32" t="s">
        <v>176</v>
      </c>
      <c r="F157" s="34">
        <v>44728</v>
      </c>
      <c r="G157" s="34">
        <v>44911</v>
      </c>
      <c r="H157" s="35">
        <v>90000</v>
      </c>
      <c r="I157" s="35">
        <v>9753.1200000000008</v>
      </c>
      <c r="J157" s="35">
        <v>0</v>
      </c>
      <c r="K157" s="35">
        <f>H157*2.87%</f>
        <v>2583</v>
      </c>
      <c r="L157" s="35">
        <f>H157*7.1%</f>
        <v>6390</v>
      </c>
      <c r="M157" s="17">
        <v>748.08</v>
      </c>
      <c r="N157" s="35">
        <f>H157*3.04%</f>
        <v>2736</v>
      </c>
      <c r="O157" s="35">
        <f>H157*7.09%</f>
        <v>6381</v>
      </c>
      <c r="P157" s="35">
        <f>K157+L157+M157+N157+O157</f>
        <v>18838.080000000002</v>
      </c>
      <c r="Q157" s="35">
        <f>J157</f>
        <v>0</v>
      </c>
      <c r="R157" s="35">
        <f>I157+K157+N157+Q157</f>
        <v>15072.12</v>
      </c>
      <c r="S157" s="35">
        <f>L157+M157+O157</f>
        <v>13519.08</v>
      </c>
      <c r="T157" s="35">
        <f>H157-R157</f>
        <v>74927.88</v>
      </c>
    </row>
    <row r="158" spans="1:20" s="13" customFormat="1" ht="24.95" customHeight="1" x14ac:dyDescent="0.3">
      <c r="A158" s="26" t="s">
        <v>65</v>
      </c>
      <c r="B158" s="12"/>
      <c r="C158" s="12"/>
      <c r="D158" s="12"/>
      <c r="E158" s="12"/>
      <c r="F158" s="25"/>
      <c r="G158" s="25"/>
      <c r="H158" s="12"/>
      <c r="I158" s="12"/>
      <c r="J158" s="12"/>
      <c r="K158" s="12"/>
      <c r="L158" s="12"/>
      <c r="M158" s="54"/>
      <c r="N158" s="12"/>
      <c r="O158" s="12"/>
      <c r="P158" s="12"/>
      <c r="Q158" s="12"/>
      <c r="R158" s="12"/>
      <c r="S158" s="12"/>
      <c r="T158" s="12"/>
    </row>
    <row r="159" spans="1:20" s="36" customFormat="1" ht="24.95" customHeight="1" x14ac:dyDescent="0.25">
      <c r="A159" s="32">
        <v>122</v>
      </c>
      <c r="B159" s="31" t="s">
        <v>66</v>
      </c>
      <c r="C159" s="39" t="s">
        <v>28</v>
      </c>
      <c r="D159" s="32" t="s">
        <v>22</v>
      </c>
      <c r="E159" s="33" t="s">
        <v>176</v>
      </c>
      <c r="F159" s="34">
        <v>44501</v>
      </c>
      <c r="G159" s="34">
        <v>44866</v>
      </c>
      <c r="H159" s="35">
        <v>60000</v>
      </c>
      <c r="I159" s="35">
        <v>3486.68</v>
      </c>
      <c r="J159" s="35">
        <v>0</v>
      </c>
      <c r="K159" s="35">
        <v>1722</v>
      </c>
      <c r="L159" s="35">
        <v>4260</v>
      </c>
      <c r="M159" s="53">
        <f t="shared" ref="M159:M160" si="120">H159*1.15%</f>
        <v>690</v>
      </c>
      <c r="N159" s="35">
        <v>1824</v>
      </c>
      <c r="O159" s="35">
        <f t="shared" ref="O159:O160" si="121">H159*7.09%</f>
        <v>4254</v>
      </c>
      <c r="P159" s="35">
        <f>K159+L159+M159+N159+O159</f>
        <v>12750</v>
      </c>
      <c r="Q159" s="35">
        <f>J159</f>
        <v>0</v>
      </c>
      <c r="R159" s="35">
        <f>I159+K159+N159+Q159</f>
        <v>7032.68</v>
      </c>
      <c r="S159" s="35">
        <f>L159+M159+O159</f>
        <v>9204</v>
      </c>
      <c r="T159" s="35">
        <f>H159-R159</f>
        <v>52967.32</v>
      </c>
    </row>
    <row r="160" spans="1:20" s="18" customFormat="1" ht="24.95" customHeight="1" x14ac:dyDescent="0.25">
      <c r="A160" s="11">
        <v>123</v>
      </c>
      <c r="B160" s="14" t="s">
        <v>61</v>
      </c>
      <c r="C160" s="10" t="s">
        <v>41</v>
      </c>
      <c r="D160" s="11" t="s">
        <v>22</v>
      </c>
      <c r="E160" s="20" t="s">
        <v>177</v>
      </c>
      <c r="F160" s="15">
        <v>44470</v>
      </c>
      <c r="G160" s="34">
        <v>44835</v>
      </c>
      <c r="H160" s="16">
        <v>48000</v>
      </c>
      <c r="I160" s="16">
        <v>1571.73</v>
      </c>
      <c r="J160" s="16">
        <v>0</v>
      </c>
      <c r="K160" s="16">
        <v>1377.6</v>
      </c>
      <c r="L160" s="16">
        <v>3408</v>
      </c>
      <c r="M160" s="53">
        <f t="shared" si="120"/>
        <v>552</v>
      </c>
      <c r="N160" s="16">
        <v>1459.2</v>
      </c>
      <c r="O160" s="16">
        <f t="shared" si="121"/>
        <v>3403.2</v>
      </c>
      <c r="P160" s="16">
        <f>K160+L160+M160+N160+O160</f>
        <v>10200</v>
      </c>
      <c r="Q160" s="16">
        <f>J160</f>
        <v>0</v>
      </c>
      <c r="R160" s="16">
        <f>I160+K160+N160+Q160</f>
        <v>4408.53</v>
      </c>
      <c r="S160" s="16">
        <f>L160+M160+O160</f>
        <v>7363.2</v>
      </c>
      <c r="T160" s="16">
        <f>H160-R160</f>
        <v>43591.47</v>
      </c>
    </row>
    <row r="161" spans="1:20" s="18" customFormat="1" ht="24.95" customHeight="1" x14ac:dyDescent="0.3">
      <c r="A161" s="26" t="s">
        <v>333</v>
      </c>
      <c r="B161" s="12"/>
      <c r="C161" s="12"/>
      <c r="D161" s="12"/>
      <c r="E161" s="12"/>
      <c r="F161" s="25"/>
      <c r="G161" s="25"/>
      <c r="H161" s="12"/>
      <c r="I161" s="12"/>
      <c r="J161" s="12"/>
      <c r="K161" s="12"/>
      <c r="L161" s="12"/>
      <c r="M161" s="48"/>
      <c r="N161" s="12"/>
      <c r="O161" s="12"/>
      <c r="P161" s="12"/>
      <c r="Q161" s="12"/>
      <c r="R161" s="12"/>
      <c r="S161" s="12"/>
      <c r="T161" s="12"/>
    </row>
    <row r="162" spans="1:20" s="56" customFormat="1" ht="24.95" customHeight="1" x14ac:dyDescent="0.25">
      <c r="A162" s="59">
        <v>124</v>
      </c>
      <c r="B162" s="31" t="s">
        <v>214</v>
      </c>
      <c r="C162" s="39" t="s">
        <v>117</v>
      </c>
      <c r="D162" s="32" t="s">
        <v>22</v>
      </c>
      <c r="E162" s="32" t="s">
        <v>177</v>
      </c>
      <c r="F162" s="34">
        <v>44621</v>
      </c>
      <c r="G162" s="34">
        <v>44805</v>
      </c>
      <c r="H162" s="41">
        <v>55000</v>
      </c>
      <c r="I162" s="41">
        <v>2559.6799999999998</v>
      </c>
      <c r="J162" s="35">
        <v>0</v>
      </c>
      <c r="K162" s="41">
        <v>1578.5</v>
      </c>
      <c r="L162" s="41">
        <v>3905</v>
      </c>
      <c r="M162" s="53">
        <f>H162*1.15%</f>
        <v>632.5</v>
      </c>
      <c r="N162" s="41">
        <v>1672</v>
      </c>
      <c r="O162" s="35">
        <f>H162*7.09%</f>
        <v>3899.5</v>
      </c>
      <c r="P162" s="35">
        <f>K162+L162+M162+N162+O162</f>
        <v>11687.5</v>
      </c>
      <c r="Q162" s="35">
        <v>0</v>
      </c>
      <c r="R162" s="35">
        <f>I162+K162+N162+Q162</f>
        <v>5810.18</v>
      </c>
      <c r="S162" s="35">
        <f>L162+M162+O162</f>
        <v>8437</v>
      </c>
      <c r="T162" s="35">
        <f>H162-R162</f>
        <v>49189.82</v>
      </c>
    </row>
    <row r="163" spans="1:20" s="13" customFormat="1" ht="24.95" customHeight="1" x14ac:dyDescent="0.3">
      <c r="A163" s="26" t="s">
        <v>67</v>
      </c>
      <c r="B163" s="12"/>
      <c r="C163" s="12"/>
      <c r="D163" s="12"/>
      <c r="E163" s="12"/>
      <c r="F163" s="25"/>
      <c r="G163" s="25"/>
      <c r="H163" s="12"/>
      <c r="I163" s="12"/>
      <c r="J163" s="12"/>
      <c r="K163" s="12"/>
      <c r="L163" s="12"/>
      <c r="M163" s="48"/>
      <c r="N163" s="12"/>
      <c r="O163" s="12"/>
      <c r="P163" s="12"/>
      <c r="Q163" s="12"/>
      <c r="R163" s="12"/>
      <c r="S163" s="12"/>
      <c r="T163" s="12"/>
    </row>
    <row r="164" spans="1:20" s="13" customFormat="1" ht="24.95" customHeight="1" x14ac:dyDescent="0.25">
      <c r="A164" s="11">
        <v>125</v>
      </c>
      <c r="B164" s="31" t="s">
        <v>270</v>
      </c>
      <c r="C164" s="39" t="s">
        <v>29</v>
      </c>
      <c r="D164" s="32" t="s">
        <v>22</v>
      </c>
      <c r="E164" s="33" t="s">
        <v>177</v>
      </c>
      <c r="F164" s="34">
        <v>44564</v>
      </c>
      <c r="G164" s="34">
        <v>44929</v>
      </c>
      <c r="H164" s="35">
        <v>140000</v>
      </c>
      <c r="I164" s="35">
        <v>21514.37</v>
      </c>
      <c r="J164" s="35">
        <v>0</v>
      </c>
      <c r="K164" s="35">
        <f>H164*2.87%</f>
        <v>4018</v>
      </c>
      <c r="L164" s="35">
        <f>H164*7.1%</f>
        <v>9940</v>
      </c>
      <c r="M164" s="16">
        <v>748.08</v>
      </c>
      <c r="N164" s="35">
        <f>H164*3.04%</f>
        <v>4256</v>
      </c>
      <c r="O164" s="35">
        <f>H164*7.09%</f>
        <v>9926</v>
      </c>
      <c r="P164" s="35">
        <f t="shared" ref="P164:P176" si="122">K164+L164+M164+N164+O164</f>
        <v>28888.080000000002</v>
      </c>
      <c r="Q164" s="35">
        <f>J164</f>
        <v>0</v>
      </c>
      <c r="R164" s="35">
        <f t="shared" ref="R164:R176" si="123">I164+K164+N164+Q164</f>
        <v>29788.37</v>
      </c>
      <c r="S164" s="35">
        <f t="shared" ref="S164:S176" si="124">L164+M164+O164</f>
        <v>20614.080000000002</v>
      </c>
      <c r="T164" s="35">
        <f t="shared" ref="T164:T176" si="125">H164-R164</f>
        <v>110211.63</v>
      </c>
    </row>
    <row r="165" spans="1:20" s="13" customFormat="1" ht="24.95" customHeight="1" x14ac:dyDescent="0.25">
      <c r="A165" s="11">
        <v>126</v>
      </c>
      <c r="B165" s="31" t="s">
        <v>259</v>
      </c>
      <c r="C165" s="39" t="s">
        <v>258</v>
      </c>
      <c r="D165" s="32" t="s">
        <v>22</v>
      </c>
      <c r="E165" s="33" t="s">
        <v>177</v>
      </c>
      <c r="F165" s="34">
        <v>44573</v>
      </c>
      <c r="G165" s="64" t="s">
        <v>402</v>
      </c>
      <c r="H165" s="35">
        <v>70000</v>
      </c>
      <c r="I165" s="35">
        <v>5368.48</v>
      </c>
      <c r="J165" s="35">
        <v>0</v>
      </c>
      <c r="K165" s="35">
        <f t="shared" ref="K165:K176" si="126">H165*2.87%</f>
        <v>2009</v>
      </c>
      <c r="L165" s="35">
        <f t="shared" ref="L165:L176" si="127">H165*7.1%</f>
        <v>4970</v>
      </c>
      <c r="M165" s="17">
        <v>748.08</v>
      </c>
      <c r="N165" s="35">
        <f t="shared" ref="N165:N176" si="128">H165*3.04%</f>
        <v>2128</v>
      </c>
      <c r="O165" s="35">
        <f t="shared" ref="O165:O176" si="129">H165*7.09%</f>
        <v>4963</v>
      </c>
      <c r="P165" s="35">
        <f t="shared" si="122"/>
        <v>14818.08</v>
      </c>
      <c r="Q165" s="35">
        <v>7046</v>
      </c>
      <c r="R165" s="35">
        <f t="shared" si="123"/>
        <v>16551.48</v>
      </c>
      <c r="S165" s="35">
        <f t="shared" si="124"/>
        <v>10681.08</v>
      </c>
      <c r="T165" s="35">
        <f t="shared" si="125"/>
        <v>53448.52</v>
      </c>
    </row>
    <row r="166" spans="1:20" s="13" customFormat="1" ht="24.95" customHeight="1" x14ac:dyDescent="0.25">
      <c r="A166" s="11">
        <v>127</v>
      </c>
      <c r="B166" s="31" t="s">
        <v>260</v>
      </c>
      <c r="C166" s="39" t="s">
        <v>258</v>
      </c>
      <c r="D166" s="32" t="s">
        <v>22</v>
      </c>
      <c r="E166" s="33" t="s">
        <v>177</v>
      </c>
      <c r="F166" s="34">
        <v>44573</v>
      </c>
      <c r="G166" s="34">
        <v>44938</v>
      </c>
      <c r="H166" s="35">
        <v>70000</v>
      </c>
      <c r="I166" s="35">
        <v>5368.48</v>
      </c>
      <c r="J166" s="35">
        <v>0</v>
      </c>
      <c r="K166" s="35">
        <f t="shared" si="126"/>
        <v>2009</v>
      </c>
      <c r="L166" s="35">
        <f t="shared" si="127"/>
        <v>4970</v>
      </c>
      <c r="M166" s="16">
        <v>748.08</v>
      </c>
      <c r="N166" s="35">
        <f t="shared" si="128"/>
        <v>2128</v>
      </c>
      <c r="O166" s="35">
        <f t="shared" si="129"/>
        <v>4963</v>
      </c>
      <c r="P166" s="35">
        <f t="shared" si="122"/>
        <v>14818.08</v>
      </c>
      <c r="Q166" s="35">
        <v>15046</v>
      </c>
      <c r="R166" s="35">
        <f t="shared" si="123"/>
        <v>24551.48</v>
      </c>
      <c r="S166" s="35">
        <f t="shared" si="124"/>
        <v>10681.08</v>
      </c>
      <c r="T166" s="35">
        <f t="shared" si="125"/>
        <v>45448.52</v>
      </c>
    </row>
    <row r="167" spans="1:20" s="13" customFormat="1" ht="24.95" customHeight="1" x14ac:dyDescent="0.25">
      <c r="A167" s="11">
        <v>128</v>
      </c>
      <c r="B167" s="31" t="s">
        <v>266</v>
      </c>
      <c r="C167" s="39" t="s">
        <v>258</v>
      </c>
      <c r="D167" s="32" t="s">
        <v>22</v>
      </c>
      <c r="E167" s="33" t="s">
        <v>176</v>
      </c>
      <c r="F167" s="34">
        <v>44573</v>
      </c>
      <c r="G167" s="34">
        <v>44938</v>
      </c>
      <c r="H167" s="35">
        <v>90000</v>
      </c>
      <c r="I167" s="35">
        <v>9753.1200000000008</v>
      </c>
      <c r="J167" s="35">
        <v>0</v>
      </c>
      <c r="K167" s="35">
        <f t="shared" si="126"/>
        <v>2583</v>
      </c>
      <c r="L167" s="35">
        <f t="shared" si="127"/>
        <v>6390</v>
      </c>
      <c r="M167" s="16">
        <v>748.08</v>
      </c>
      <c r="N167" s="35">
        <f t="shared" si="128"/>
        <v>2736</v>
      </c>
      <c r="O167" s="35">
        <f t="shared" si="129"/>
        <v>6381</v>
      </c>
      <c r="P167" s="35">
        <f t="shared" si="122"/>
        <v>18838.080000000002</v>
      </c>
      <c r="Q167" s="35">
        <f>J167</f>
        <v>0</v>
      </c>
      <c r="R167" s="35">
        <f t="shared" si="123"/>
        <v>15072.12</v>
      </c>
      <c r="S167" s="35">
        <f t="shared" si="124"/>
        <v>13519.08</v>
      </c>
      <c r="T167" s="35">
        <f t="shared" si="125"/>
        <v>74927.88</v>
      </c>
    </row>
    <row r="168" spans="1:20" s="13" customFormat="1" ht="24.95" customHeight="1" x14ac:dyDescent="0.25">
      <c r="A168" s="11">
        <v>129</v>
      </c>
      <c r="B168" s="31" t="s">
        <v>284</v>
      </c>
      <c r="C168" s="39" t="s">
        <v>285</v>
      </c>
      <c r="D168" s="32" t="s">
        <v>22</v>
      </c>
      <c r="E168" s="33" t="s">
        <v>177</v>
      </c>
      <c r="F168" s="34">
        <v>44573</v>
      </c>
      <c r="G168" s="34">
        <v>44938</v>
      </c>
      <c r="H168" s="35">
        <v>48000</v>
      </c>
      <c r="I168" s="35">
        <v>1571.73</v>
      </c>
      <c r="J168" s="35">
        <v>0</v>
      </c>
      <c r="K168" s="35">
        <f t="shared" si="126"/>
        <v>1377.6</v>
      </c>
      <c r="L168" s="35">
        <f t="shared" si="127"/>
        <v>3408</v>
      </c>
      <c r="M168" s="16">
        <f>H168*1.15%</f>
        <v>552</v>
      </c>
      <c r="N168" s="35">
        <f t="shared" si="128"/>
        <v>1459.2</v>
      </c>
      <c r="O168" s="35">
        <f>H168*7.09%</f>
        <v>3403.2</v>
      </c>
      <c r="P168" s="35">
        <f t="shared" si="122"/>
        <v>10200</v>
      </c>
      <c r="Q168" s="35">
        <f>J168</f>
        <v>0</v>
      </c>
      <c r="R168" s="35">
        <f t="shared" si="123"/>
        <v>4408.53</v>
      </c>
      <c r="S168" s="35">
        <f t="shared" si="124"/>
        <v>7363.2</v>
      </c>
      <c r="T168" s="35">
        <f t="shared" si="125"/>
        <v>43591.47</v>
      </c>
    </row>
    <row r="169" spans="1:20" s="13" customFormat="1" ht="24.95" customHeight="1" x14ac:dyDescent="0.25">
      <c r="A169" s="11">
        <v>130</v>
      </c>
      <c r="B169" s="31" t="s">
        <v>286</v>
      </c>
      <c r="C169" s="39" t="s">
        <v>258</v>
      </c>
      <c r="D169" s="32" t="s">
        <v>22</v>
      </c>
      <c r="E169" s="33" t="s">
        <v>177</v>
      </c>
      <c r="F169" s="34">
        <v>44573</v>
      </c>
      <c r="G169" s="34">
        <v>44938</v>
      </c>
      <c r="H169" s="35">
        <v>70000</v>
      </c>
      <c r="I169" s="35">
        <v>5368.48</v>
      </c>
      <c r="J169" s="35">
        <v>0</v>
      </c>
      <c r="K169" s="35">
        <f t="shared" si="126"/>
        <v>2009</v>
      </c>
      <c r="L169" s="35">
        <f t="shared" si="127"/>
        <v>4970</v>
      </c>
      <c r="M169" s="16">
        <v>748.08</v>
      </c>
      <c r="N169" s="35">
        <f t="shared" si="128"/>
        <v>2128</v>
      </c>
      <c r="O169" s="35">
        <f t="shared" si="129"/>
        <v>4963</v>
      </c>
      <c r="P169" s="35">
        <f t="shared" si="122"/>
        <v>14818.08</v>
      </c>
      <c r="Q169" s="35">
        <f>J169</f>
        <v>0</v>
      </c>
      <c r="R169" s="35">
        <f t="shared" si="123"/>
        <v>9505.48</v>
      </c>
      <c r="S169" s="35">
        <f t="shared" si="124"/>
        <v>10681.08</v>
      </c>
      <c r="T169" s="35">
        <f t="shared" si="125"/>
        <v>60494.52</v>
      </c>
    </row>
    <row r="170" spans="1:20" s="40" customFormat="1" ht="24.95" customHeight="1" x14ac:dyDescent="0.25">
      <c r="A170" s="11">
        <v>131</v>
      </c>
      <c r="B170" s="31" t="s">
        <v>288</v>
      </c>
      <c r="C170" s="39" t="s">
        <v>258</v>
      </c>
      <c r="D170" s="32" t="s">
        <v>22</v>
      </c>
      <c r="E170" s="33" t="s">
        <v>177</v>
      </c>
      <c r="F170" s="34">
        <v>44593</v>
      </c>
      <c r="G170" s="34">
        <v>44774</v>
      </c>
      <c r="H170" s="35">
        <v>70000</v>
      </c>
      <c r="I170" s="35">
        <v>5098.45</v>
      </c>
      <c r="J170" s="35">
        <v>0</v>
      </c>
      <c r="K170" s="35">
        <f t="shared" ref="K170" si="130">H170*2.87%</f>
        <v>2009</v>
      </c>
      <c r="L170" s="35">
        <f t="shared" ref="L170" si="131">H170*7.1%</f>
        <v>4970</v>
      </c>
      <c r="M170" s="17">
        <v>748.08</v>
      </c>
      <c r="N170" s="35">
        <f t="shared" ref="N170" si="132">H170*3.04%</f>
        <v>2128</v>
      </c>
      <c r="O170" s="35">
        <f t="shared" ref="O170" si="133">H170*7.09%</f>
        <v>4963</v>
      </c>
      <c r="P170" s="35">
        <f t="shared" si="122"/>
        <v>14818.08</v>
      </c>
      <c r="Q170" s="35">
        <v>1350.12</v>
      </c>
      <c r="R170" s="35">
        <f t="shared" si="123"/>
        <v>10585.57</v>
      </c>
      <c r="S170" s="35">
        <f t="shared" si="124"/>
        <v>10681.08</v>
      </c>
      <c r="T170" s="35">
        <f t="shared" si="125"/>
        <v>59414.43</v>
      </c>
    </row>
    <row r="171" spans="1:20" s="40" customFormat="1" ht="24.95" customHeight="1" x14ac:dyDescent="0.25">
      <c r="A171" s="11">
        <v>132</v>
      </c>
      <c r="B171" s="31" t="s">
        <v>299</v>
      </c>
      <c r="C171" s="39" t="s">
        <v>70</v>
      </c>
      <c r="D171" s="32" t="s">
        <v>22</v>
      </c>
      <c r="E171" s="33" t="s">
        <v>177</v>
      </c>
      <c r="F171" s="34">
        <v>44613</v>
      </c>
      <c r="G171" s="34">
        <v>44794</v>
      </c>
      <c r="H171" s="35">
        <v>45000</v>
      </c>
      <c r="I171" s="35">
        <v>1148.33</v>
      </c>
      <c r="J171" s="35">
        <v>0</v>
      </c>
      <c r="K171" s="35">
        <f t="shared" ref="K171" si="134">H171*2.87%</f>
        <v>1291.5</v>
      </c>
      <c r="L171" s="35">
        <f t="shared" ref="L171" si="135">H171*7.1%</f>
        <v>3195</v>
      </c>
      <c r="M171" s="16">
        <f>H171*1.15%</f>
        <v>517.5</v>
      </c>
      <c r="N171" s="35">
        <f t="shared" ref="N171" si="136">H171*3.04%</f>
        <v>1368</v>
      </c>
      <c r="O171" s="35">
        <f t="shared" ref="O171" si="137">H171*7.09%</f>
        <v>3190.5</v>
      </c>
      <c r="P171" s="35">
        <f t="shared" si="122"/>
        <v>9562.5</v>
      </c>
      <c r="Q171" s="35">
        <f>J171</f>
        <v>0</v>
      </c>
      <c r="R171" s="35">
        <f t="shared" si="123"/>
        <v>3807.83</v>
      </c>
      <c r="S171" s="35">
        <f t="shared" si="124"/>
        <v>6903</v>
      </c>
      <c r="T171" s="35">
        <f t="shared" si="125"/>
        <v>41192.17</v>
      </c>
    </row>
    <row r="172" spans="1:20" s="40" customFormat="1" ht="24.95" customHeight="1" x14ac:dyDescent="0.25">
      <c r="A172" s="11">
        <v>133</v>
      </c>
      <c r="B172" s="31" t="s">
        <v>302</v>
      </c>
      <c r="C172" s="39" t="s">
        <v>303</v>
      </c>
      <c r="D172" s="32" t="s">
        <v>22</v>
      </c>
      <c r="E172" s="33" t="s">
        <v>177</v>
      </c>
      <c r="F172" s="34">
        <v>44613</v>
      </c>
      <c r="G172" s="34">
        <v>44794</v>
      </c>
      <c r="H172" s="35">
        <v>70000</v>
      </c>
      <c r="I172" s="35">
        <v>5368.48</v>
      </c>
      <c r="J172" s="35">
        <v>0</v>
      </c>
      <c r="K172" s="35">
        <f t="shared" ref="K172" si="138">H172*2.87%</f>
        <v>2009</v>
      </c>
      <c r="L172" s="35">
        <f t="shared" ref="L172" si="139">H172*7.1%</f>
        <v>4970</v>
      </c>
      <c r="M172" s="16">
        <v>748.08</v>
      </c>
      <c r="N172" s="35">
        <f t="shared" ref="N172" si="140">H172*3.04%</f>
        <v>2128</v>
      </c>
      <c r="O172" s="35">
        <f t="shared" ref="O172" si="141">H172*7.09%</f>
        <v>4963</v>
      </c>
      <c r="P172" s="35">
        <f t="shared" si="122"/>
        <v>14818.08</v>
      </c>
      <c r="Q172" s="35">
        <v>7146</v>
      </c>
      <c r="R172" s="35">
        <f t="shared" si="123"/>
        <v>16651.48</v>
      </c>
      <c r="S172" s="35">
        <f t="shared" si="124"/>
        <v>10681.08</v>
      </c>
      <c r="T172" s="35">
        <f t="shared" si="125"/>
        <v>53348.52</v>
      </c>
    </row>
    <row r="173" spans="1:20" s="40" customFormat="1" ht="24.95" customHeight="1" x14ac:dyDescent="0.25">
      <c r="A173" s="11">
        <v>134</v>
      </c>
      <c r="B173" s="31" t="s">
        <v>305</v>
      </c>
      <c r="C173" s="39" t="s">
        <v>303</v>
      </c>
      <c r="D173" s="32" t="s">
        <v>22</v>
      </c>
      <c r="E173" s="33" t="s">
        <v>177</v>
      </c>
      <c r="F173" s="34">
        <v>44613</v>
      </c>
      <c r="G173" s="34">
        <v>44794</v>
      </c>
      <c r="H173" s="35">
        <v>80000</v>
      </c>
      <c r="I173" s="35">
        <v>7063.34</v>
      </c>
      <c r="J173" s="35">
        <v>0</v>
      </c>
      <c r="K173" s="35">
        <f t="shared" ref="K173:K174" si="142">H173*2.87%</f>
        <v>2296</v>
      </c>
      <c r="L173" s="35">
        <f t="shared" ref="L173:L174" si="143">H173*7.1%</f>
        <v>5680</v>
      </c>
      <c r="M173" s="17">
        <v>748.08</v>
      </c>
      <c r="N173" s="35">
        <f t="shared" ref="N173:N174" si="144">H173*3.04%</f>
        <v>2432</v>
      </c>
      <c r="O173" s="35">
        <f t="shared" ref="O173:O174" si="145">H173*7.09%</f>
        <v>5672</v>
      </c>
      <c r="P173" s="35">
        <f t="shared" si="122"/>
        <v>16828.080000000002</v>
      </c>
      <c r="Q173" s="35">
        <v>1350.12</v>
      </c>
      <c r="R173" s="35">
        <f t="shared" si="123"/>
        <v>13141.46</v>
      </c>
      <c r="S173" s="35">
        <f t="shared" si="124"/>
        <v>12100.08</v>
      </c>
      <c r="T173" s="35">
        <f t="shared" si="125"/>
        <v>66858.539999999994</v>
      </c>
    </row>
    <row r="174" spans="1:20" s="40" customFormat="1" ht="24.95" customHeight="1" x14ac:dyDescent="0.25">
      <c r="A174" s="11">
        <v>135</v>
      </c>
      <c r="B174" s="31" t="s">
        <v>322</v>
      </c>
      <c r="C174" s="39" t="s">
        <v>70</v>
      </c>
      <c r="D174" s="32" t="s">
        <v>22</v>
      </c>
      <c r="E174" s="33" t="s">
        <v>177</v>
      </c>
      <c r="F174" s="34">
        <v>44613</v>
      </c>
      <c r="G174" s="34">
        <v>44794</v>
      </c>
      <c r="H174" s="35">
        <v>45000</v>
      </c>
      <c r="I174" s="35">
        <v>1148.33</v>
      </c>
      <c r="J174" s="35">
        <v>0</v>
      </c>
      <c r="K174" s="35">
        <f t="shared" si="142"/>
        <v>1291.5</v>
      </c>
      <c r="L174" s="35">
        <f t="shared" si="143"/>
        <v>3195</v>
      </c>
      <c r="M174" s="16">
        <f>H174*1.15%</f>
        <v>517.5</v>
      </c>
      <c r="N174" s="35">
        <f t="shared" si="144"/>
        <v>1368</v>
      </c>
      <c r="O174" s="35">
        <f t="shared" si="145"/>
        <v>3190.5</v>
      </c>
      <c r="P174" s="35">
        <f t="shared" si="122"/>
        <v>9562.5</v>
      </c>
      <c r="Q174" s="35">
        <f>J174</f>
        <v>0</v>
      </c>
      <c r="R174" s="35">
        <f t="shared" si="123"/>
        <v>3807.83</v>
      </c>
      <c r="S174" s="35">
        <f t="shared" si="124"/>
        <v>6903</v>
      </c>
      <c r="T174" s="35">
        <f t="shared" si="125"/>
        <v>41192.17</v>
      </c>
    </row>
    <row r="175" spans="1:20" s="40" customFormat="1" ht="24.95" customHeight="1" x14ac:dyDescent="0.25">
      <c r="A175" s="11">
        <v>136</v>
      </c>
      <c r="B175" s="31" t="s">
        <v>349</v>
      </c>
      <c r="C175" s="39" t="s">
        <v>350</v>
      </c>
      <c r="D175" s="32" t="s">
        <v>22</v>
      </c>
      <c r="E175" s="33" t="s">
        <v>176</v>
      </c>
      <c r="F175" s="34">
        <v>44682</v>
      </c>
      <c r="G175" s="34">
        <v>44866</v>
      </c>
      <c r="H175" s="35">
        <v>80000</v>
      </c>
      <c r="I175" s="35">
        <v>7400.87</v>
      </c>
      <c r="J175" s="35">
        <v>0</v>
      </c>
      <c r="K175" s="35">
        <f t="shared" ref="K175" si="146">H175*2.87%</f>
        <v>2296</v>
      </c>
      <c r="L175" s="35">
        <f t="shared" ref="L175" si="147">H175*7.1%</f>
        <v>5680</v>
      </c>
      <c r="M175" s="35">
        <v>748.08</v>
      </c>
      <c r="N175" s="35">
        <f t="shared" ref="N175" si="148">H175*3.04%</f>
        <v>2432</v>
      </c>
      <c r="O175" s="35">
        <f t="shared" ref="O175" si="149">H175*7.09%</f>
        <v>5672</v>
      </c>
      <c r="P175" s="35">
        <f t="shared" si="122"/>
        <v>16828.080000000002</v>
      </c>
      <c r="Q175" s="35">
        <v>0</v>
      </c>
      <c r="R175" s="35">
        <f t="shared" si="123"/>
        <v>12128.87</v>
      </c>
      <c r="S175" s="35">
        <f t="shared" si="124"/>
        <v>12100.08</v>
      </c>
      <c r="T175" s="35">
        <f t="shared" si="125"/>
        <v>67871.13</v>
      </c>
    </row>
    <row r="176" spans="1:20" s="13" customFormat="1" ht="24.95" customHeight="1" x14ac:dyDescent="0.25">
      <c r="A176" s="11">
        <v>137</v>
      </c>
      <c r="B176" s="31" t="s">
        <v>273</v>
      </c>
      <c r="C176" s="39" t="s">
        <v>258</v>
      </c>
      <c r="D176" s="32" t="s">
        <v>22</v>
      </c>
      <c r="E176" s="33" t="s">
        <v>176</v>
      </c>
      <c r="F176" s="34">
        <v>44573</v>
      </c>
      <c r="G176" s="34">
        <v>44938</v>
      </c>
      <c r="H176" s="35">
        <v>90000</v>
      </c>
      <c r="I176" s="35">
        <v>9753.1200000000008</v>
      </c>
      <c r="J176" s="35">
        <v>0</v>
      </c>
      <c r="K176" s="35">
        <f t="shared" si="126"/>
        <v>2583</v>
      </c>
      <c r="L176" s="35">
        <f t="shared" si="127"/>
        <v>6390</v>
      </c>
      <c r="M176" s="17">
        <v>748.08</v>
      </c>
      <c r="N176" s="35">
        <f t="shared" si="128"/>
        <v>2736</v>
      </c>
      <c r="O176" s="35">
        <f t="shared" si="129"/>
        <v>6381</v>
      </c>
      <c r="P176" s="35">
        <f t="shared" si="122"/>
        <v>18838.080000000002</v>
      </c>
      <c r="Q176" s="35">
        <v>13046</v>
      </c>
      <c r="R176" s="35">
        <f t="shared" si="123"/>
        <v>28118.12</v>
      </c>
      <c r="S176" s="35">
        <f t="shared" si="124"/>
        <v>13519.08</v>
      </c>
      <c r="T176" s="35">
        <f t="shared" si="125"/>
        <v>61881.88</v>
      </c>
    </row>
    <row r="177" spans="1:20" s="13" customFormat="1" ht="24.95" customHeight="1" x14ac:dyDescent="0.3">
      <c r="A177" s="26" t="s">
        <v>71</v>
      </c>
      <c r="B177" s="12"/>
      <c r="C177" s="12"/>
      <c r="D177" s="12"/>
      <c r="E177" s="12"/>
      <c r="F177" s="25"/>
      <c r="G177" s="25"/>
      <c r="H177" s="12"/>
      <c r="I177" s="12"/>
      <c r="J177" s="12"/>
      <c r="K177" s="12"/>
      <c r="L177" s="12"/>
      <c r="M177" s="48"/>
      <c r="N177" s="12"/>
      <c r="O177" s="12"/>
      <c r="P177" s="12"/>
      <c r="Q177" s="12"/>
      <c r="R177" s="12"/>
      <c r="S177" s="12"/>
      <c r="T177" s="12"/>
    </row>
    <row r="178" spans="1:20" s="36" customFormat="1" ht="24.95" customHeight="1" x14ac:dyDescent="0.25">
      <c r="A178" s="32">
        <v>138</v>
      </c>
      <c r="B178" s="31" t="s">
        <v>168</v>
      </c>
      <c r="C178" s="39" t="s">
        <v>68</v>
      </c>
      <c r="D178" s="32" t="s">
        <v>22</v>
      </c>
      <c r="E178" s="32" t="s">
        <v>177</v>
      </c>
      <c r="F178" s="34">
        <v>44470</v>
      </c>
      <c r="G178" s="34">
        <v>44835</v>
      </c>
      <c r="H178" s="35">
        <v>70000</v>
      </c>
      <c r="I178" s="35">
        <v>5098.45</v>
      </c>
      <c r="J178" s="35">
        <v>0</v>
      </c>
      <c r="K178" s="35">
        <f>H178*2.87%</f>
        <v>2009</v>
      </c>
      <c r="L178" s="35">
        <f>H178*7.1%</f>
        <v>4970</v>
      </c>
      <c r="M178" s="17">
        <v>748.08</v>
      </c>
      <c r="N178" s="35">
        <f>H178*3.04%</f>
        <v>2128</v>
      </c>
      <c r="O178" s="35">
        <f>H178*7.09%</f>
        <v>4963</v>
      </c>
      <c r="P178" s="35">
        <f>K178+L178+M178+N178+O178</f>
        <v>14818.08</v>
      </c>
      <c r="Q178" s="35">
        <v>3496.12</v>
      </c>
      <c r="R178" s="35">
        <f>I178+K178+N178+Q178</f>
        <v>12731.57</v>
      </c>
      <c r="S178" s="35">
        <f>L178+M178+O178</f>
        <v>10681.08</v>
      </c>
      <c r="T178" s="35">
        <f>H178-R178</f>
        <v>57268.43</v>
      </c>
    </row>
    <row r="179" spans="1:20" s="36" customFormat="1" ht="24.95" customHeight="1" x14ac:dyDescent="0.25">
      <c r="A179" s="32">
        <v>139</v>
      </c>
      <c r="B179" s="31" t="s">
        <v>69</v>
      </c>
      <c r="C179" s="39" t="s">
        <v>70</v>
      </c>
      <c r="D179" s="32" t="s">
        <v>22</v>
      </c>
      <c r="E179" s="33" t="s">
        <v>176</v>
      </c>
      <c r="F179" s="34">
        <v>44682</v>
      </c>
      <c r="G179" s="34">
        <v>44866</v>
      </c>
      <c r="H179" s="35">
        <v>48000</v>
      </c>
      <c r="I179" s="35">
        <v>1571.73</v>
      </c>
      <c r="J179" s="35">
        <v>0</v>
      </c>
      <c r="K179" s="35">
        <f>H179*2.87%</f>
        <v>1377.6</v>
      </c>
      <c r="L179" s="35">
        <f>H179*7.1%</f>
        <v>3408</v>
      </c>
      <c r="M179" s="53">
        <f>H179*1.15%</f>
        <v>552</v>
      </c>
      <c r="N179" s="35">
        <f>H179*3.04%</f>
        <v>1459.2</v>
      </c>
      <c r="O179" s="35">
        <f>H179*7.09%</f>
        <v>3403.2</v>
      </c>
      <c r="P179" s="35">
        <f>K179+L179+M179+N179+O179</f>
        <v>10200</v>
      </c>
      <c r="Q179" s="35">
        <v>3076</v>
      </c>
      <c r="R179" s="35">
        <f>I179+K179+N179+Q179</f>
        <v>7484.53</v>
      </c>
      <c r="S179" s="35">
        <f>L179+M179+O179</f>
        <v>7363.2</v>
      </c>
      <c r="T179" s="35">
        <f>H179-R179</f>
        <v>40515.47</v>
      </c>
    </row>
    <row r="180" spans="1:20" s="13" customFormat="1" ht="24.95" customHeight="1" x14ac:dyDescent="0.3">
      <c r="A180" s="26" t="s">
        <v>237</v>
      </c>
      <c r="B180" s="12"/>
      <c r="C180" s="12"/>
      <c r="D180" s="12"/>
      <c r="E180" s="12"/>
      <c r="F180" s="25"/>
      <c r="G180" s="25"/>
      <c r="H180" s="12"/>
      <c r="I180" s="12"/>
      <c r="J180" s="12"/>
      <c r="K180" s="12"/>
      <c r="L180" s="12"/>
      <c r="M180" s="48"/>
      <c r="N180" s="12"/>
      <c r="O180" s="12"/>
      <c r="P180" s="12"/>
      <c r="Q180" s="12"/>
      <c r="R180" s="12"/>
      <c r="S180" s="12"/>
      <c r="T180" s="12"/>
    </row>
    <row r="181" spans="1:20" s="36" customFormat="1" ht="24.95" customHeight="1" x14ac:dyDescent="0.25">
      <c r="A181" s="32">
        <v>140</v>
      </c>
      <c r="B181" s="31" t="s">
        <v>279</v>
      </c>
      <c r="C181" s="39" t="s">
        <v>29</v>
      </c>
      <c r="D181" s="32" t="s">
        <v>22</v>
      </c>
      <c r="E181" s="33" t="s">
        <v>177</v>
      </c>
      <c r="F181" s="34">
        <v>44564</v>
      </c>
      <c r="G181" s="64" t="s">
        <v>403</v>
      </c>
      <c r="H181" s="35">
        <v>110000</v>
      </c>
      <c r="I181" s="35">
        <v>14120.09</v>
      </c>
      <c r="J181" s="35">
        <v>0</v>
      </c>
      <c r="K181" s="35">
        <f>H181*2.87%</f>
        <v>3157</v>
      </c>
      <c r="L181" s="35">
        <f>H181*7.1%</f>
        <v>7810</v>
      </c>
      <c r="M181" s="16">
        <v>748.08</v>
      </c>
      <c r="N181" s="35">
        <f>H181*3.04%</f>
        <v>3344</v>
      </c>
      <c r="O181" s="35">
        <f>H181*7.09%</f>
        <v>7799</v>
      </c>
      <c r="P181" s="35">
        <f>K181+L181+M181+N181+O181</f>
        <v>22858.080000000002</v>
      </c>
      <c r="Q181" s="35">
        <v>1350.12</v>
      </c>
      <c r="R181" s="35">
        <f>I181+K181+N181+Q181</f>
        <v>21971.21</v>
      </c>
      <c r="S181" s="35">
        <f>L181+M181+O181</f>
        <v>16357.08</v>
      </c>
      <c r="T181" s="35">
        <f>H181-R181</f>
        <v>88028.79</v>
      </c>
    </row>
    <row r="182" spans="1:20" s="36" customFormat="1" ht="24.95" customHeight="1" x14ac:dyDescent="0.25">
      <c r="A182" s="32">
        <v>141</v>
      </c>
      <c r="B182" s="31" t="s">
        <v>201</v>
      </c>
      <c r="C182" s="39" t="s">
        <v>204</v>
      </c>
      <c r="D182" s="32" t="s">
        <v>22</v>
      </c>
      <c r="E182" s="32" t="s">
        <v>177</v>
      </c>
      <c r="F182" s="34">
        <v>44562</v>
      </c>
      <c r="G182" s="34">
        <v>44927</v>
      </c>
      <c r="H182" s="35">
        <v>50000</v>
      </c>
      <c r="I182" s="35">
        <v>1854</v>
      </c>
      <c r="J182" s="35">
        <v>0</v>
      </c>
      <c r="K182" s="35">
        <v>1435</v>
      </c>
      <c r="L182" s="35">
        <v>3550</v>
      </c>
      <c r="M182" s="16">
        <f t="shared" ref="M182" si="150">H182*1.15%</f>
        <v>575</v>
      </c>
      <c r="N182" s="35">
        <v>1520</v>
      </c>
      <c r="O182" s="16">
        <f t="shared" ref="O182" si="151">H182*7.09%</f>
        <v>3545</v>
      </c>
      <c r="P182" s="35">
        <f>K182+L182+M182+N182+O182</f>
        <v>10625</v>
      </c>
      <c r="Q182" s="35">
        <v>2546</v>
      </c>
      <c r="R182" s="35">
        <f>I182+K182+N182+Q182</f>
        <v>7355</v>
      </c>
      <c r="S182" s="35">
        <f>L182+M182+O182</f>
        <v>7670</v>
      </c>
      <c r="T182" s="35">
        <f>H182-R182</f>
        <v>42645</v>
      </c>
    </row>
    <row r="183" spans="1:20" s="13" customFormat="1" ht="24.95" customHeight="1" x14ac:dyDescent="0.3">
      <c r="A183" s="26" t="s">
        <v>132</v>
      </c>
      <c r="B183" s="12"/>
      <c r="C183" s="12"/>
      <c r="D183" s="12"/>
      <c r="E183" s="12"/>
      <c r="F183" s="25"/>
      <c r="G183" s="25"/>
      <c r="H183" s="12"/>
      <c r="I183" s="12"/>
      <c r="J183" s="12"/>
      <c r="K183" s="12"/>
      <c r="L183" s="12"/>
      <c r="M183" s="48"/>
      <c r="N183" s="12"/>
      <c r="O183" s="12"/>
      <c r="P183" s="12"/>
      <c r="Q183" s="12"/>
      <c r="R183" s="12"/>
      <c r="S183" s="12"/>
      <c r="T183" s="12"/>
    </row>
    <row r="184" spans="1:20" s="13" customFormat="1" ht="24.95" customHeight="1" x14ac:dyDescent="0.25">
      <c r="A184" s="32">
        <v>142</v>
      </c>
      <c r="B184" s="31" t="s">
        <v>268</v>
      </c>
      <c r="C184" s="39" t="s">
        <v>269</v>
      </c>
      <c r="D184" s="32" t="s">
        <v>22</v>
      </c>
      <c r="E184" s="33" t="s">
        <v>176</v>
      </c>
      <c r="F184" s="34">
        <v>44564</v>
      </c>
      <c r="G184" s="34">
        <v>44957</v>
      </c>
      <c r="H184" s="35">
        <v>170000</v>
      </c>
      <c r="I184" s="35">
        <v>28627.17</v>
      </c>
      <c r="J184" s="35">
        <v>0</v>
      </c>
      <c r="K184" s="35">
        <f>H184*2.87%</f>
        <v>4879</v>
      </c>
      <c r="L184" s="35">
        <f>H184*7.1%</f>
        <v>12070</v>
      </c>
      <c r="M184" s="17">
        <v>748.08</v>
      </c>
      <c r="N184" s="35">
        <v>4943.8</v>
      </c>
      <c r="O184" s="35">
        <v>11530.11</v>
      </c>
      <c r="P184" s="35">
        <f>K184+L184+M184+N184+O184</f>
        <v>34170.99</v>
      </c>
      <c r="Q184" s="35">
        <f>J184</f>
        <v>0</v>
      </c>
      <c r="R184" s="35">
        <f>I184+K184+N184+Q184</f>
        <v>38449.97</v>
      </c>
      <c r="S184" s="35">
        <f>L184+M184+O184</f>
        <v>24348.19</v>
      </c>
      <c r="T184" s="35">
        <f>H184-R184</f>
        <v>131550.03</v>
      </c>
    </row>
    <row r="185" spans="1:20" s="40" customFormat="1" ht="24.95" customHeight="1" x14ac:dyDescent="0.25">
      <c r="A185" s="32">
        <v>143</v>
      </c>
      <c r="B185" s="31" t="s">
        <v>296</v>
      </c>
      <c r="C185" s="39" t="s">
        <v>297</v>
      </c>
      <c r="D185" s="32" t="s">
        <v>22</v>
      </c>
      <c r="E185" s="33" t="s">
        <v>177</v>
      </c>
      <c r="F185" s="34">
        <v>44593</v>
      </c>
      <c r="G185" s="34">
        <v>44774</v>
      </c>
      <c r="H185" s="35">
        <v>90000</v>
      </c>
      <c r="I185" s="35">
        <v>9415.59</v>
      </c>
      <c r="J185" s="35">
        <v>0</v>
      </c>
      <c r="K185" s="35">
        <f t="shared" ref="K185" si="152">H185*2.87%</f>
        <v>2583</v>
      </c>
      <c r="L185" s="35">
        <f t="shared" ref="L185" si="153">H185*7.1%</f>
        <v>6390</v>
      </c>
      <c r="M185" s="17">
        <v>748.08</v>
      </c>
      <c r="N185" s="35">
        <f t="shared" ref="N185" si="154">H185*3.04%</f>
        <v>2736</v>
      </c>
      <c r="O185" s="35">
        <f t="shared" ref="O185" si="155">H185*7.09%</f>
        <v>6381</v>
      </c>
      <c r="P185" s="35">
        <f>K185+L185+M185+N185+O185</f>
        <v>18838.080000000002</v>
      </c>
      <c r="Q185" s="35">
        <v>1350.12</v>
      </c>
      <c r="R185" s="35">
        <f>I185+K185+N185+Q185</f>
        <v>16084.71</v>
      </c>
      <c r="S185" s="35">
        <f>L185+M185+O185</f>
        <v>13519.08</v>
      </c>
      <c r="T185" s="35">
        <f>H185-R185</f>
        <v>73915.289999999994</v>
      </c>
    </row>
    <row r="186" spans="1:20" s="13" customFormat="1" ht="24.95" customHeight="1" x14ac:dyDescent="0.3">
      <c r="A186" s="26" t="s">
        <v>227</v>
      </c>
      <c r="B186" s="12"/>
      <c r="C186" s="12"/>
      <c r="D186" s="12"/>
      <c r="E186" s="12"/>
      <c r="F186" s="25"/>
      <c r="G186" s="25"/>
      <c r="H186" s="12"/>
      <c r="I186" s="12"/>
      <c r="J186" s="12"/>
      <c r="K186" s="12"/>
      <c r="L186" s="12"/>
      <c r="M186" s="48"/>
      <c r="N186" s="12"/>
      <c r="O186" s="12"/>
      <c r="P186" s="12"/>
      <c r="Q186" s="12"/>
      <c r="R186" s="12"/>
      <c r="S186" s="12"/>
      <c r="T186" s="12"/>
    </row>
    <row r="187" spans="1:20" s="13" customFormat="1" ht="24.95" customHeight="1" x14ac:dyDescent="0.25">
      <c r="A187" s="32">
        <v>144</v>
      </c>
      <c r="B187" s="31" t="s">
        <v>271</v>
      </c>
      <c r="C187" s="39" t="s">
        <v>29</v>
      </c>
      <c r="D187" s="32" t="s">
        <v>22</v>
      </c>
      <c r="E187" s="33" t="s">
        <v>176</v>
      </c>
      <c r="F187" s="34">
        <v>44564</v>
      </c>
      <c r="G187" s="34">
        <v>44957</v>
      </c>
      <c r="H187" s="35">
        <v>135000</v>
      </c>
      <c r="I187" s="35">
        <v>20000.71</v>
      </c>
      <c r="J187" s="35">
        <v>0</v>
      </c>
      <c r="K187" s="35">
        <f>H187*2.87%</f>
        <v>3874.5</v>
      </c>
      <c r="L187" s="35">
        <f>H187*7.1%</f>
        <v>9585</v>
      </c>
      <c r="M187" s="17">
        <v>748.08</v>
      </c>
      <c r="N187" s="35">
        <f>H187*3.04%</f>
        <v>4104</v>
      </c>
      <c r="O187" s="35">
        <f>H187*7.09%</f>
        <v>9571.5</v>
      </c>
      <c r="P187" s="35">
        <f>K187+L187+M187+N187+O187</f>
        <v>27883.08</v>
      </c>
      <c r="Q187" s="35">
        <v>13546.12</v>
      </c>
      <c r="R187" s="35">
        <f>I187+K187+N187+Q187</f>
        <v>41525.33</v>
      </c>
      <c r="S187" s="35">
        <f>L187+M187+O187</f>
        <v>19904.580000000002</v>
      </c>
      <c r="T187" s="35">
        <f>H187-R187</f>
        <v>93474.67</v>
      </c>
    </row>
    <row r="188" spans="1:20" s="13" customFormat="1" ht="24.95" customHeight="1" x14ac:dyDescent="0.25">
      <c r="A188" s="32">
        <v>145</v>
      </c>
      <c r="B188" s="31" t="s">
        <v>275</v>
      </c>
      <c r="C188" s="39" t="s">
        <v>276</v>
      </c>
      <c r="D188" s="32" t="s">
        <v>22</v>
      </c>
      <c r="E188" s="33" t="s">
        <v>176</v>
      </c>
      <c r="F188" s="34">
        <v>44564</v>
      </c>
      <c r="G188" s="34">
        <v>44957</v>
      </c>
      <c r="H188" s="35">
        <v>90000</v>
      </c>
      <c r="I188" s="35">
        <v>9753.1200000000008</v>
      </c>
      <c r="J188" s="35">
        <v>0</v>
      </c>
      <c r="K188" s="35">
        <f>H188*2.87%</f>
        <v>2583</v>
      </c>
      <c r="L188" s="35">
        <f>H188*7.1%</f>
        <v>6390</v>
      </c>
      <c r="M188" s="17">
        <v>748.08</v>
      </c>
      <c r="N188" s="35">
        <f>H188*3.04%</f>
        <v>2736</v>
      </c>
      <c r="O188" s="35">
        <f>H188*7.09%</f>
        <v>6381</v>
      </c>
      <c r="P188" s="35">
        <f>K188+L188+M188+N188+O188</f>
        <v>18838.080000000002</v>
      </c>
      <c r="Q188" s="35">
        <v>24046</v>
      </c>
      <c r="R188" s="35">
        <f>I188+K188+N188+Q188</f>
        <v>39118.120000000003</v>
      </c>
      <c r="S188" s="35">
        <f>L188+M188+O188</f>
        <v>13519.08</v>
      </c>
      <c r="T188" s="35">
        <f>H188-R188</f>
        <v>50881.88</v>
      </c>
    </row>
    <row r="189" spans="1:20" s="13" customFormat="1" ht="24.95" customHeight="1" x14ac:dyDescent="0.3">
      <c r="A189" s="26" t="s">
        <v>72</v>
      </c>
      <c r="B189" s="12"/>
      <c r="C189" s="12"/>
      <c r="D189" s="12"/>
      <c r="E189" s="12"/>
      <c r="F189" s="25"/>
      <c r="G189" s="25"/>
      <c r="H189" s="12"/>
      <c r="I189" s="12"/>
      <c r="J189" s="12"/>
      <c r="K189" s="12"/>
      <c r="L189" s="12"/>
      <c r="M189" s="48"/>
      <c r="N189" s="12"/>
      <c r="O189" s="12"/>
      <c r="P189" s="12"/>
      <c r="Q189" s="12"/>
      <c r="R189" s="12"/>
      <c r="S189" s="12"/>
      <c r="T189" s="12"/>
    </row>
    <row r="190" spans="1:20" s="13" customFormat="1" ht="24.95" customHeight="1" x14ac:dyDescent="0.25">
      <c r="A190" s="32">
        <v>146</v>
      </c>
      <c r="B190" s="31" t="s">
        <v>307</v>
      </c>
      <c r="C190" s="39" t="s">
        <v>28</v>
      </c>
      <c r="D190" s="32" t="s">
        <v>22</v>
      </c>
      <c r="E190" s="33" t="s">
        <v>177</v>
      </c>
      <c r="F190" s="34">
        <v>44602</v>
      </c>
      <c r="G190" s="34">
        <v>44783</v>
      </c>
      <c r="H190" s="35">
        <v>135000</v>
      </c>
      <c r="I190" s="35">
        <v>20338.240000000002</v>
      </c>
      <c r="J190" s="35">
        <v>0</v>
      </c>
      <c r="K190" s="35">
        <f t="shared" ref="K190" si="156">H190*2.87%</f>
        <v>3874.5</v>
      </c>
      <c r="L190" s="35">
        <f t="shared" ref="L190" si="157">H190*7.1%</f>
        <v>9585</v>
      </c>
      <c r="M190" s="17">
        <v>748.08</v>
      </c>
      <c r="N190" s="35">
        <f t="shared" ref="N190" si="158">H190*3.04%</f>
        <v>4104</v>
      </c>
      <c r="O190" s="35">
        <f t="shared" ref="O190" si="159">H190*7.09%</f>
        <v>9571.5</v>
      </c>
      <c r="P190" s="35">
        <f t="shared" ref="P190:P196" si="160">K190+L190+M190+N190+O190</f>
        <v>27883.08</v>
      </c>
      <c r="Q190" s="35">
        <f t="shared" ref="Q190:Q196" si="161">J190</f>
        <v>0</v>
      </c>
      <c r="R190" s="35">
        <f t="shared" ref="R190:R196" si="162">I190+K190+N190+Q190</f>
        <v>28316.74</v>
      </c>
      <c r="S190" s="35">
        <f t="shared" ref="S190:S196" si="163">L190+M190+O190</f>
        <v>19904.580000000002</v>
      </c>
      <c r="T190" s="35">
        <f t="shared" ref="T190:T196" si="164">H190-R190</f>
        <v>106683.26</v>
      </c>
    </row>
    <row r="191" spans="1:20" s="36" customFormat="1" ht="24.95" customHeight="1" x14ac:dyDescent="0.25">
      <c r="A191" s="32">
        <v>147</v>
      </c>
      <c r="B191" s="31" t="s">
        <v>244</v>
      </c>
      <c r="C191" s="39" t="s">
        <v>245</v>
      </c>
      <c r="D191" s="32" t="s">
        <v>22</v>
      </c>
      <c r="E191" s="33" t="s">
        <v>177</v>
      </c>
      <c r="F191" s="34">
        <v>44574</v>
      </c>
      <c r="G191" s="34">
        <v>44939</v>
      </c>
      <c r="H191" s="35">
        <v>80000</v>
      </c>
      <c r="I191" s="35">
        <v>7400.87</v>
      </c>
      <c r="J191" s="35">
        <v>0</v>
      </c>
      <c r="K191" s="35">
        <f>H191*2.87%</f>
        <v>2296</v>
      </c>
      <c r="L191" s="35">
        <f>H191*7.1%</f>
        <v>5680</v>
      </c>
      <c r="M191" s="17">
        <v>748.08</v>
      </c>
      <c r="N191" s="35">
        <f>H191*3.04%</f>
        <v>2432</v>
      </c>
      <c r="O191" s="35">
        <f>H191*7.09%</f>
        <v>5672</v>
      </c>
      <c r="P191" s="35">
        <f t="shared" si="160"/>
        <v>16828.080000000002</v>
      </c>
      <c r="Q191" s="35">
        <f t="shared" si="161"/>
        <v>0</v>
      </c>
      <c r="R191" s="35">
        <f t="shared" si="162"/>
        <v>12128.87</v>
      </c>
      <c r="S191" s="35">
        <f t="shared" si="163"/>
        <v>12100.08</v>
      </c>
      <c r="T191" s="35">
        <f t="shared" si="164"/>
        <v>67871.13</v>
      </c>
    </row>
    <row r="192" spans="1:20" s="36" customFormat="1" ht="24.95" customHeight="1" x14ac:dyDescent="0.25">
      <c r="A192" s="32">
        <v>148</v>
      </c>
      <c r="B192" s="31" t="s">
        <v>247</v>
      </c>
      <c r="C192" s="39" t="s">
        <v>245</v>
      </c>
      <c r="D192" s="32" t="s">
        <v>22</v>
      </c>
      <c r="E192" s="32" t="s">
        <v>177</v>
      </c>
      <c r="F192" s="34">
        <v>44565</v>
      </c>
      <c r="G192" s="34">
        <v>44930</v>
      </c>
      <c r="H192" s="35">
        <v>80000</v>
      </c>
      <c r="I192" s="35">
        <v>7400.87</v>
      </c>
      <c r="J192" s="35">
        <v>0</v>
      </c>
      <c r="K192" s="35">
        <f>H192*2.87%</f>
        <v>2296</v>
      </c>
      <c r="L192" s="35">
        <f>H192*7.1%</f>
        <v>5680</v>
      </c>
      <c r="M192" s="17">
        <v>748.08</v>
      </c>
      <c r="N192" s="35">
        <f>H192*3.04%</f>
        <v>2432</v>
      </c>
      <c r="O192" s="35">
        <f>H192*7.09%</f>
        <v>5672</v>
      </c>
      <c r="P192" s="35">
        <f t="shared" si="160"/>
        <v>16828.080000000002</v>
      </c>
      <c r="Q192" s="35">
        <f t="shared" si="161"/>
        <v>0</v>
      </c>
      <c r="R192" s="35">
        <f t="shared" si="162"/>
        <v>12128.87</v>
      </c>
      <c r="S192" s="35">
        <f t="shared" si="163"/>
        <v>12100.08</v>
      </c>
      <c r="T192" s="35">
        <f t="shared" si="164"/>
        <v>67871.13</v>
      </c>
    </row>
    <row r="193" spans="1:20" s="36" customFormat="1" ht="24.95" customHeight="1" x14ac:dyDescent="0.25">
      <c r="A193" s="32">
        <v>149</v>
      </c>
      <c r="B193" s="31" t="s">
        <v>310</v>
      </c>
      <c r="C193" s="39" t="s">
        <v>245</v>
      </c>
      <c r="D193" s="32" t="s">
        <v>22</v>
      </c>
      <c r="E193" s="32" t="s">
        <v>176</v>
      </c>
      <c r="F193" s="34">
        <v>44652</v>
      </c>
      <c r="G193" s="34">
        <v>44835</v>
      </c>
      <c r="H193" s="35">
        <v>80000</v>
      </c>
      <c r="I193" s="35">
        <v>7400.87</v>
      </c>
      <c r="J193" s="35">
        <v>0</v>
      </c>
      <c r="K193" s="35">
        <f>H193*2.87%</f>
        <v>2296</v>
      </c>
      <c r="L193" s="35">
        <f>H193*7.1%</f>
        <v>5680</v>
      </c>
      <c r="M193" s="17">
        <v>748.08</v>
      </c>
      <c r="N193" s="35">
        <f>H193*3.04%</f>
        <v>2432</v>
      </c>
      <c r="O193" s="35">
        <f>H193*7.09%</f>
        <v>5672</v>
      </c>
      <c r="P193" s="35">
        <f t="shared" si="160"/>
        <v>16828.080000000002</v>
      </c>
      <c r="Q193" s="35">
        <f t="shared" si="161"/>
        <v>0</v>
      </c>
      <c r="R193" s="35">
        <f t="shared" si="162"/>
        <v>12128.87</v>
      </c>
      <c r="S193" s="35">
        <f t="shared" si="163"/>
        <v>12100.08</v>
      </c>
      <c r="T193" s="35">
        <f t="shared" si="164"/>
        <v>67871.13</v>
      </c>
    </row>
    <row r="194" spans="1:20" s="36" customFormat="1" ht="24.95" customHeight="1" x14ac:dyDescent="0.25">
      <c r="A194" s="32">
        <v>150</v>
      </c>
      <c r="B194" s="31" t="s">
        <v>323</v>
      </c>
      <c r="C194" s="39" t="s">
        <v>245</v>
      </c>
      <c r="D194" s="32" t="s">
        <v>22</v>
      </c>
      <c r="E194" s="33" t="s">
        <v>177</v>
      </c>
      <c r="F194" s="34">
        <v>44652</v>
      </c>
      <c r="G194" s="34">
        <v>44835</v>
      </c>
      <c r="H194" s="35">
        <v>75000</v>
      </c>
      <c r="I194" s="35">
        <v>6309.38</v>
      </c>
      <c r="J194" s="35">
        <v>0</v>
      </c>
      <c r="K194" s="35">
        <v>2152.5</v>
      </c>
      <c r="L194" s="35">
        <v>5325</v>
      </c>
      <c r="M194" s="17">
        <v>748.08</v>
      </c>
      <c r="N194" s="35">
        <v>2280</v>
      </c>
      <c r="O194" s="35">
        <v>5317.5</v>
      </c>
      <c r="P194" s="35">
        <f t="shared" si="160"/>
        <v>15823.08</v>
      </c>
      <c r="Q194" s="35">
        <f t="shared" si="161"/>
        <v>0</v>
      </c>
      <c r="R194" s="35">
        <f t="shared" si="162"/>
        <v>10741.88</v>
      </c>
      <c r="S194" s="35">
        <f t="shared" si="163"/>
        <v>11390.58</v>
      </c>
      <c r="T194" s="35">
        <f t="shared" si="164"/>
        <v>64258.12</v>
      </c>
    </row>
    <row r="195" spans="1:20" s="58" customFormat="1" ht="24.95" customHeight="1" x14ac:dyDescent="0.25">
      <c r="A195" s="32">
        <v>151</v>
      </c>
      <c r="B195" s="31" t="s">
        <v>256</v>
      </c>
      <c r="C195" s="39" t="s">
        <v>117</v>
      </c>
      <c r="D195" s="32" t="s">
        <v>22</v>
      </c>
      <c r="E195" s="33" t="s">
        <v>176</v>
      </c>
      <c r="F195" s="34">
        <v>44564</v>
      </c>
      <c r="G195" s="34">
        <v>44957</v>
      </c>
      <c r="H195" s="35">
        <v>90000</v>
      </c>
      <c r="I195" s="35">
        <v>9753.1200000000008</v>
      </c>
      <c r="J195" s="35">
        <v>0</v>
      </c>
      <c r="K195" s="35">
        <f>H195*2.87%</f>
        <v>2583</v>
      </c>
      <c r="L195" s="35">
        <f>H195*7.1%</f>
        <v>6390</v>
      </c>
      <c r="M195" s="17">
        <v>748.08</v>
      </c>
      <c r="N195" s="35">
        <f>H195*3.04%</f>
        <v>2736</v>
      </c>
      <c r="O195" s="35">
        <f>H195*7.09%</f>
        <v>6381</v>
      </c>
      <c r="P195" s="35">
        <f t="shared" si="160"/>
        <v>18838.080000000002</v>
      </c>
      <c r="Q195" s="35">
        <f t="shared" si="161"/>
        <v>0</v>
      </c>
      <c r="R195" s="35">
        <f t="shared" si="162"/>
        <v>15072.12</v>
      </c>
      <c r="S195" s="35">
        <f t="shared" si="163"/>
        <v>13519.08</v>
      </c>
      <c r="T195" s="35">
        <f t="shared" si="164"/>
        <v>74927.88</v>
      </c>
    </row>
    <row r="196" spans="1:20" s="18" customFormat="1" ht="24.95" customHeight="1" x14ac:dyDescent="0.25">
      <c r="A196" s="32">
        <v>152</v>
      </c>
      <c r="B196" s="31" t="s">
        <v>109</v>
      </c>
      <c r="C196" s="39" t="s">
        <v>120</v>
      </c>
      <c r="D196" s="32" t="s">
        <v>22</v>
      </c>
      <c r="E196" s="33" t="s">
        <v>176</v>
      </c>
      <c r="F196" s="34">
        <v>44697</v>
      </c>
      <c r="G196" s="34">
        <v>44881</v>
      </c>
      <c r="H196" s="35">
        <v>48000</v>
      </c>
      <c r="I196" s="35">
        <v>1571.73</v>
      </c>
      <c r="J196" s="35">
        <v>0</v>
      </c>
      <c r="K196" s="35">
        <v>1377.6</v>
      </c>
      <c r="L196" s="35">
        <v>3408</v>
      </c>
      <c r="M196" s="53">
        <f>H196*1.15%</f>
        <v>552</v>
      </c>
      <c r="N196" s="35">
        <v>1459.2</v>
      </c>
      <c r="O196" s="35">
        <f>H196*7.09%</f>
        <v>3403.2</v>
      </c>
      <c r="P196" s="35">
        <f t="shared" si="160"/>
        <v>10200</v>
      </c>
      <c r="Q196" s="35">
        <f t="shared" si="161"/>
        <v>0</v>
      </c>
      <c r="R196" s="35">
        <f t="shared" si="162"/>
        <v>4408.53</v>
      </c>
      <c r="S196" s="35">
        <f t="shared" si="163"/>
        <v>7363.2</v>
      </c>
      <c r="T196" s="35">
        <f t="shared" si="164"/>
        <v>43591.47</v>
      </c>
    </row>
    <row r="197" spans="1:20" s="13" customFormat="1" ht="24.95" customHeight="1" x14ac:dyDescent="0.3">
      <c r="A197" s="26" t="s">
        <v>125</v>
      </c>
      <c r="B197" s="12"/>
      <c r="C197" s="12"/>
      <c r="D197" s="12"/>
      <c r="E197" s="12"/>
      <c r="F197" s="25"/>
      <c r="G197" s="25"/>
      <c r="H197" s="12"/>
      <c r="I197" s="12"/>
      <c r="J197" s="12"/>
      <c r="K197" s="12"/>
      <c r="L197" s="12"/>
      <c r="M197" s="48"/>
      <c r="N197" s="12"/>
      <c r="O197" s="12"/>
      <c r="P197" s="12"/>
      <c r="Q197" s="12"/>
      <c r="R197" s="12"/>
      <c r="S197" s="12"/>
      <c r="T197" s="12"/>
    </row>
    <row r="198" spans="1:20" s="13" customFormat="1" ht="24.95" customHeight="1" x14ac:dyDescent="0.25">
      <c r="A198" s="11">
        <v>153</v>
      </c>
      <c r="B198" s="31" t="s">
        <v>272</v>
      </c>
      <c r="C198" s="39" t="s">
        <v>29</v>
      </c>
      <c r="D198" s="32" t="s">
        <v>22</v>
      </c>
      <c r="E198" s="33" t="s">
        <v>176</v>
      </c>
      <c r="F198" s="34">
        <v>44564</v>
      </c>
      <c r="G198" s="34">
        <v>44957</v>
      </c>
      <c r="H198" s="35">
        <v>140000</v>
      </c>
      <c r="I198" s="35">
        <v>21514.37</v>
      </c>
      <c r="J198" s="35">
        <v>0</v>
      </c>
      <c r="K198" s="35">
        <f>H198*2.87%</f>
        <v>4018</v>
      </c>
      <c r="L198" s="35">
        <f>H198*7.1%</f>
        <v>9940</v>
      </c>
      <c r="M198" s="16">
        <v>748.08</v>
      </c>
      <c r="N198" s="35">
        <f>H198*3.04%</f>
        <v>4256</v>
      </c>
      <c r="O198" s="35">
        <f>H198*7.09%</f>
        <v>9926</v>
      </c>
      <c r="P198" s="35">
        <f>K198+L198+M198+N198+O198</f>
        <v>28888.080000000002</v>
      </c>
      <c r="Q198" s="35">
        <v>12646</v>
      </c>
      <c r="R198" s="35">
        <f>I198+K198+N198+Q198</f>
        <v>42434.37</v>
      </c>
      <c r="S198" s="35">
        <f>L198+M198+O198</f>
        <v>20614.080000000002</v>
      </c>
      <c r="T198" s="35">
        <f>H198-R198</f>
        <v>97565.63</v>
      </c>
    </row>
    <row r="199" spans="1:20" s="13" customFormat="1" ht="24.95" customHeight="1" x14ac:dyDescent="0.25">
      <c r="A199" s="51">
        <v>154</v>
      </c>
      <c r="B199" s="31" t="s">
        <v>338</v>
      </c>
      <c r="C199" s="39" t="s">
        <v>339</v>
      </c>
      <c r="D199" s="32" t="s">
        <v>22</v>
      </c>
      <c r="E199" s="33" t="s">
        <v>177</v>
      </c>
      <c r="F199" s="34">
        <v>44682</v>
      </c>
      <c r="G199" s="34">
        <v>44866</v>
      </c>
      <c r="H199" s="35">
        <v>60000</v>
      </c>
      <c r="I199" s="35">
        <v>3486.68</v>
      </c>
      <c r="J199" s="35">
        <v>0</v>
      </c>
      <c r="K199" s="35">
        <f>H199*2.87%</f>
        <v>1722</v>
      </c>
      <c r="L199" s="35">
        <f>H199*7.1%</f>
        <v>4260</v>
      </c>
      <c r="M199" s="35">
        <f>H199*1.15%</f>
        <v>690</v>
      </c>
      <c r="N199" s="35">
        <f>H199*3.04%</f>
        <v>1824</v>
      </c>
      <c r="O199" s="35">
        <f>H199*7.09%</f>
        <v>4254</v>
      </c>
      <c r="P199" s="35">
        <f>K199+L199+M199+N199+O199</f>
        <v>12750</v>
      </c>
      <c r="Q199" s="35">
        <f>J199</f>
        <v>0</v>
      </c>
      <c r="R199" s="35">
        <f>I199+K199+N199+Q199</f>
        <v>7032.68</v>
      </c>
      <c r="S199" s="35">
        <f>L199+M199+O199</f>
        <v>9204</v>
      </c>
      <c r="T199" s="35">
        <f>H199-R199</f>
        <v>52967.32</v>
      </c>
    </row>
    <row r="200" spans="1:20" s="13" customFormat="1" ht="24.95" customHeight="1" x14ac:dyDescent="0.25">
      <c r="A200" s="51">
        <v>155</v>
      </c>
      <c r="B200" s="31" t="s">
        <v>300</v>
      </c>
      <c r="C200" s="39" t="s">
        <v>301</v>
      </c>
      <c r="D200" s="32" t="s">
        <v>22</v>
      </c>
      <c r="E200" s="33" t="s">
        <v>176</v>
      </c>
      <c r="F200" s="34">
        <v>44593</v>
      </c>
      <c r="G200" s="34">
        <v>44774</v>
      </c>
      <c r="H200" s="35">
        <v>80000</v>
      </c>
      <c r="I200" s="35">
        <v>7400.87</v>
      </c>
      <c r="J200" s="35">
        <v>0</v>
      </c>
      <c r="K200" s="35">
        <f>H200*2.87%</f>
        <v>2296</v>
      </c>
      <c r="L200" s="35">
        <f>H200*7.1%</f>
        <v>5680</v>
      </c>
      <c r="M200" s="16">
        <v>748.08</v>
      </c>
      <c r="N200" s="35">
        <f>H200*3.04%</f>
        <v>2432</v>
      </c>
      <c r="O200" s="35">
        <f>H200*7.09%</f>
        <v>5672</v>
      </c>
      <c r="P200" s="35">
        <f>K200+L200+M200+N200+O200</f>
        <v>16828.080000000002</v>
      </c>
      <c r="Q200" s="35">
        <f>J200</f>
        <v>0</v>
      </c>
      <c r="R200" s="35">
        <f>I200+K200+N200+Q200</f>
        <v>12128.87</v>
      </c>
      <c r="S200" s="35">
        <f>L200+M200+O200</f>
        <v>12100.08</v>
      </c>
      <c r="T200" s="35">
        <f>H200-R200</f>
        <v>67871.13</v>
      </c>
    </row>
    <row r="201" spans="1:20" s="13" customFormat="1" ht="24.95" customHeight="1" x14ac:dyDescent="0.3">
      <c r="A201" s="26" t="s">
        <v>122</v>
      </c>
      <c r="B201" s="12"/>
      <c r="C201" s="12"/>
      <c r="D201" s="12"/>
      <c r="E201" s="12"/>
      <c r="F201" s="25"/>
      <c r="G201" s="25"/>
      <c r="H201" s="12"/>
      <c r="I201" s="12"/>
      <c r="J201" s="12"/>
      <c r="K201" s="12"/>
      <c r="L201" s="12"/>
      <c r="M201" s="48"/>
      <c r="N201" s="12"/>
      <c r="O201" s="12"/>
      <c r="P201" s="12"/>
      <c r="Q201" s="12"/>
      <c r="R201" s="12"/>
      <c r="S201" s="12"/>
      <c r="T201" s="12"/>
    </row>
    <row r="202" spans="1:20" s="13" customFormat="1" ht="24.95" customHeight="1" x14ac:dyDescent="0.25">
      <c r="A202" s="11">
        <v>156</v>
      </c>
      <c r="B202" s="31" t="s">
        <v>253</v>
      </c>
      <c r="C202" s="50" t="s">
        <v>254</v>
      </c>
      <c r="D202" s="32" t="s">
        <v>22</v>
      </c>
      <c r="E202" s="32" t="s">
        <v>176</v>
      </c>
      <c r="F202" s="34">
        <v>44564</v>
      </c>
      <c r="G202" s="34">
        <v>44927</v>
      </c>
      <c r="H202" s="35">
        <v>140000</v>
      </c>
      <c r="I202" s="35">
        <v>21514.37</v>
      </c>
      <c r="J202" s="35">
        <v>0</v>
      </c>
      <c r="K202" s="35">
        <f>H202*2.87%</f>
        <v>4018</v>
      </c>
      <c r="L202" s="35">
        <f>H202*7.1%</f>
        <v>9940</v>
      </c>
      <c r="M202" s="17">
        <v>748.08</v>
      </c>
      <c r="N202" s="35">
        <f>H202*3.04%</f>
        <v>4256</v>
      </c>
      <c r="O202" s="35">
        <f>H202*7.09%</f>
        <v>9926</v>
      </c>
      <c r="P202" s="35">
        <f t="shared" ref="P202:P212" si="165">K202+L202+M202+N202+O202</f>
        <v>28888.080000000002</v>
      </c>
      <c r="Q202" s="35">
        <f>J202</f>
        <v>0</v>
      </c>
      <c r="R202" s="35">
        <f t="shared" ref="R202:R212" si="166">I202+K202+N202+Q202</f>
        <v>29788.37</v>
      </c>
      <c r="S202" s="35">
        <f t="shared" ref="S202:S212" si="167">L202+M202+O202</f>
        <v>20614.080000000002</v>
      </c>
      <c r="T202" s="35">
        <f t="shared" ref="T202:T212" si="168">H202-R202</f>
        <v>110211.63</v>
      </c>
    </row>
    <row r="203" spans="1:20" s="18" customFormat="1" ht="24.95" customHeight="1" x14ac:dyDescent="0.25">
      <c r="A203" s="11">
        <v>157</v>
      </c>
      <c r="B203" s="14" t="s">
        <v>145</v>
      </c>
      <c r="C203" s="10" t="s">
        <v>146</v>
      </c>
      <c r="D203" s="11" t="s">
        <v>22</v>
      </c>
      <c r="E203" s="20" t="s">
        <v>176</v>
      </c>
      <c r="F203" s="15">
        <v>44593</v>
      </c>
      <c r="G203" s="15">
        <v>44774</v>
      </c>
      <c r="H203" s="16">
        <v>90000</v>
      </c>
      <c r="I203" s="16">
        <v>9753.1200000000008</v>
      </c>
      <c r="J203" s="16">
        <v>0</v>
      </c>
      <c r="K203" s="16">
        <v>2583</v>
      </c>
      <c r="L203" s="16">
        <v>6390</v>
      </c>
      <c r="M203" s="17">
        <v>748.08</v>
      </c>
      <c r="N203" s="16">
        <v>2736</v>
      </c>
      <c r="O203" s="16">
        <v>6381</v>
      </c>
      <c r="P203" s="16">
        <f t="shared" si="165"/>
        <v>18838.080000000002</v>
      </c>
      <c r="Q203" s="16">
        <f>J203</f>
        <v>0</v>
      </c>
      <c r="R203" s="16">
        <f t="shared" si="166"/>
        <v>15072.12</v>
      </c>
      <c r="S203" s="16">
        <f t="shared" si="167"/>
        <v>13519.08</v>
      </c>
      <c r="T203" s="16">
        <f t="shared" si="168"/>
        <v>74927.88</v>
      </c>
    </row>
    <row r="204" spans="1:20" s="18" customFormat="1" ht="24.95" customHeight="1" x14ac:dyDescent="0.25">
      <c r="A204" s="11">
        <v>158</v>
      </c>
      <c r="B204" s="14" t="s">
        <v>215</v>
      </c>
      <c r="C204" s="10" t="s">
        <v>405</v>
      </c>
      <c r="D204" s="11" t="s">
        <v>22</v>
      </c>
      <c r="E204" s="11" t="s">
        <v>176</v>
      </c>
      <c r="F204" s="15">
        <v>44621</v>
      </c>
      <c r="G204" s="15">
        <v>44805</v>
      </c>
      <c r="H204" s="17">
        <v>72500</v>
      </c>
      <c r="I204" s="17">
        <v>5838.93</v>
      </c>
      <c r="J204" s="16">
        <v>0</v>
      </c>
      <c r="K204" s="17">
        <v>2080.75</v>
      </c>
      <c r="L204" s="17">
        <v>5147.5</v>
      </c>
      <c r="M204" s="17">
        <v>748.08</v>
      </c>
      <c r="N204" s="17">
        <v>2204</v>
      </c>
      <c r="O204" s="17">
        <v>5140.25</v>
      </c>
      <c r="P204" s="16">
        <f t="shared" si="165"/>
        <v>15320.58</v>
      </c>
      <c r="Q204" s="16">
        <f>J204</f>
        <v>0</v>
      </c>
      <c r="R204" s="16">
        <f t="shared" si="166"/>
        <v>10123.68</v>
      </c>
      <c r="S204" s="16">
        <f t="shared" si="167"/>
        <v>11035.83</v>
      </c>
      <c r="T204" s="16">
        <f t="shared" si="168"/>
        <v>62376.32</v>
      </c>
    </row>
    <row r="205" spans="1:20" s="36" customFormat="1" ht="24.95" customHeight="1" x14ac:dyDescent="0.25">
      <c r="A205" s="11">
        <v>159</v>
      </c>
      <c r="B205" s="31" t="s">
        <v>209</v>
      </c>
      <c r="C205" s="39" t="s">
        <v>203</v>
      </c>
      <c r="D205" s="32" t="s">
        <v>22</v>
      </c>
      <c r="E205" s="32" t="s">
        <v>176</v>
      </c>
      <c r="F205" s="34">
        <v>44593</v>
      </c>
      <c r="G205" s="34">
        <v>44774</v>
      </c>
      <c r="H205" s="35">
        <v>55000</v>
      </c>
      <c r="I205" s="35">
        <v>2559.6799999999998</v>
      </c>
      <c r="J205" s="35">
        <v>0</v>
      </c>
      <c r="K205" s="35">
        <v>1578.5</v>
      </c>
      <c r="L205" s="35">
        <v>3905</v>
      </c>
      <c r="M205" s="53">
        <f t="shared" ref="M205:M211" si="169">H205*1.15%</f>
        <v>632.5</v>
      </c>
      <c r="N205" s="35">
        <v>1672</v>
      </c>
      <c r="O205" s="35">
        <f t="shared" ref="O205:O206" si="170">H205*7.09%</f>
        <v>3899.5</v>
      </c>
      <c r="P205" s="35">
        <f t="shared" si="165"/>
        <v>11687.5</v>
      </c>
      <c r="Q205" s="35">
        <f>J205</f>
        <v>0</v>
      </c>
      <c r="R205" s="35">
        <f t="shared" si="166"/>
        <v>5810.18</v>
      </c>
      <c r="S205" s="35">
        <f t="shared" si="167"/>
        <v>8437</v>
      </c>
      <c r="T205" s="35">
        <f t="shared" si="168"/>
        <v>49189.82</v>
      </c>
    </row>
    <row r="206" spans="1:20" s="36" customFormat="1" ht="24.95" customHeight="1" x14ac:dyDescent="0.25">
      <c r="A206" s="11">
        <v>160</v>
      </c>
      <c r="B206" s="31" t="s">
        <v>74</v>
      </c>
      <c r="C206" s="39" t="s">
        <v>75</v>
      </c>
      <c r="D206" s="32" t="s">
        <v>22</v>
      </c>
      <c r="E206" s="33" t="s">
        <v>176</v>
      </c>
      <c r="F206" s="34">
        <v>44645</v>
      </c>
      <c r="G206" s="34">
        <v>44829</v>
      </c>
      <c r="H206" s="35">
        <v>45000</v>
      </c>
      <c r="I206" s="35">
        <v>945.81</v>
      </c>
      <c r="J206" s="35">
        <v>0</v>
      </c>
      <c r="K206" s="35">
        <v>1291.5</v>
      </c>
      <c r="L206" s="35">
        <v>3195</v>
      </c>
      <c r="M206" s="53">
        <f t="shared" si="169"/>
        <v>517.5</v>
      </c>
      <c r="N206" s="35">
        <v>1368</v>
      </c>
      <c r="O206" s="35">
        <f t="shared" si="170"/>
        <v>3190.5</v>
      </c>
      <c r="P206" s="35">
        <f t="shared" si="165"/>
        <v>9562.5</v>
      </c>
      <c r="Q206" s="35">
        <v>1350.12</v>
      </c>
      <c r="R206" s="35">
        <f t="shared" si="166"/>
        <v>4955.43</v>
      </c>
      <c r="S206" s="35">
        <f t="shared" si="167"/>
        <v>6903</v>
      </c>
      <c r="T206" s="35">
        <f t="shared" si="168"/>
        <v>40044.57</v>
      </c>
    </row>
    <row r="207" spans="1:20" s="36" customFormat="1" ht="24.95" customHeight="1" x14ac:dyDescent="0.25">
      <c r="A207" s="11">
        <v>161</v>
      </c>
      <c r="B207" s="31" t="s">
        <v>221</v>
      </c>
      <c r="C207" s="39" t="s">
        <v>222</v>
      </c>
      <c r="D207" s="32" t="s">
        <v>22</v>
      </c>
      <c r="E207" s="32" t="s">
        <v>176</v>
      </c>
      <c r="F207" s="34">
        <v>44621</v>
      </c>
      <c r="G207" s="34">
        <v>44805</v>
      </c>
      <c r="H207" s="41">
        <v>48000</v>
      </c>
      <c r="I207" s="35">
        <v>1571.73</v>
      </c>
      <c r="J207" s="35">
        <v>0</v>
      </c>
      <c r="K207" s="35">
        <f>H207*2.87%</f>
        <v>1377.6</v>
      </c>
      <c r="L207" s="35">
        <f>H207*7.1%</f>
        <v>3408</v>
      </c>
      <c r="M207" s="53">
        <f t="shared" si="169"/>
        <v>552</v>
      </c>
      <c r="N207" s="35">
        <f>H207*3.04%</f>
        <v>1459.2</v>
      </c>
      <c r="O207" s="35">
        <f>H207*7.09%</f>
        <v>3403.2</v>
      </c>
      <c r="P207" s="35">
        <f t="shared" si="165"/>
        <v>10200</v>
      </c>
      <c r="Q207" s="35">
        <f t="shared" ref="Q207:Q212" si="171">J207</f>
        <v>0</v>
      </c>
      <c r="R207" s="35">
        <f t="shared" si="166"/>
        <v>4408.53</v>
      </c>
      <c r="S207" s="35">
        <f t="shared" si="167"/>
        <v>7363.2</v>
      </c>
      <c r="T207" s="35">
        <f t="shared" si="168"/>
        <v>43591.47</v>
      </c>
    </row>
    <row r="208" spans="1:20" s="36" customFormat="1" ht="24.95" customHeight="1" x14ac:dyDescent="0.25">
      <c r="A208" s="11">
        <v>162</v>
      </c>
      <c r="B208" s="31" t="s">
        <v>223</v>
      </c>
      <c r="C208" s="39" t="s">
        <v>222</v>
      </c>
      <c r="D208" s="32" t="s">
        <v>22</v>
      </c>
      <c r="E208" s="32" t="s">
        <v>176</v>
      </c>
      <c r="F208" s="34">
        <v>44621</v>
      </c>
      <c r="G208" s="34">
        <v>44805</v>
      </c>
      <c r="H208" s="41">
        <v>48000</v>
      </c>
      <c r="I208" s="35">
        <v>1571.73</v>
      </c>
      <c r="J208" s="35">
        <v>0</v>
      </c>
      <c r="K208" s="35">
        <f>H208*2.87%</f>
        <v>1377.6</v>
      </c>
      <c r="L208" s="35">
        <f>H208*7.1%</f>
        <v>3408</v>
      </c>
      <c r="M208" s="53">
        <f t="shared" si="169"/>
        <v>552</v>
      </c>
      <c r="N208" s="35">
        <f>H208*3.04%</f>
        <v>1459.2</v>
      </c>
      <c r="O208" s="35">
        <f>H208*7.09%</f>
        <v>3403.2</v>
      </c>
      <c r="P208" s="35">
        <f t="shared" si="165"/>
        <v>10200</v>
      </c>
      <c r="Q208" s="35">
        <f t="shared" si="171"/>
        <v>0</v>
      </c>
      <c r="R208" s="35">
        <f t="shared" si="166"/>
        <v>4408.53</v>
      </c>
      <c r="S208" s="35">
        <f t="shared" si="167"/>
        <v>7363.2</v>
      </c>
      <c r="T208" s="35">
        <f t="shared" si="168"/>
        <v>43591.47</v>
      </c>
    </row>
    <row r="209" spans="1:20" s="36" customFormat="1" ht="24.95" customHeight="1" x14ac:dyDescent="0.25">
      <c r="A209" s="11">
        <v>163</v>
      </c>
      <c r="B209" s="31" t="s">
        <v>293</v>
      </c>
      <c r="C209" s="39" t="s">
        <v>222</v>
      </c>
      <c r="D209" s="32" t="s">
        <v>22</v>
      </c>
      <c r="E209" s="33" t="s">
        <v>177</v>
      </c>
      <c r="F209" s="34">
        <v>44594</v>
      </c>
      <c r="G209" s="34">
        <v>44775</v>
      </c>
      <c r="H209" s="35">
        <v>43000</v>
      </c>
      <c r="I209" s="35">
        <v>866.06</v>
      </c>
      <c r="J209" s="35">
        <v>0</v>
      </c>
      <c r="K209" s="35">
        <f>H209*2.87%</f>
        <v>1234.0999999999999</v>
      </c>
      <c r="L209" s="35">
        <f>H209*7.1%</f>
        <v>3053</v>
      </c>
      <c r="M209" s="53">
        <f t="shared" si="169"/>
        <v>494.5</v>
      </c>
      <c r="N209" s="35">
        <f>H209*3.04%</f>
        <v>1307.2</v>
      </c>
      <c r="O209" s="35">
        <f>H209*7.09%</f>
        <v>3048.7</v>
      </c>
      <c r="P209" s="35">
        <f t="shared" si="165"/>
        <v>9137.5</v>
      </c>
      <c r="Q209" s="35">
        <f t="shared" si="171"/>
        <v>0</v>
      </c>
      <c r="R209" s="35">
        <f t="shared" si="166"/>
        <v>3407.36</v>
      </c>
      <c r="S209" s="35">
        <f t="shared" si="167"/>
        <v>6596.2</v>
      </c>
      <c r="T209" s="35">
        <f t="shared" si="168"/>
        <v>39592.639999999999</v>
      </c>
    </row>
    <row r="210" spans="1:20" s="36" customFormat="1" ht="24.95" customHeight="1" x14ac:dyDescent="0.25">
      <c r="A210" s="11">
        <v>164</v>
      </c>
      <c r="B210" s="31" t="s">
        <v>294</v>
      </c>
      <c r="C210" s="39" t="s">
        <v>222</v>
      </c>
      <c r="D210" s="32" t="s">
        <v>22</v>
      </c>
      <c r="E210" s="32" t="s">
        <v>176</v>
      </c>
      <c r="F210" s="34">
        <v>44596</v>
      </c>
      <c r="G210" s="34">
        <v>44777</v>
      </c>
      <c r="H210" s="35">
        <v>43000</v>
      </c>
      <c r="I210" s="35">
        <v>866.06</v>
      </c>
      <c r="J210" s="35">
        <v>0</v>
      </c>
      <c r="K210" s="35">
        <f>H210*2.87%</f>
        <v>1234.0999999999999</v>
      </c>
      <c r="L210" s="35">
        <f>H210*7.1%</f>
        <v>3053</v>
      </c>
      <c r="M210" s="16">
        <f t="shared" si="169"/>
        <v>494.5</v>
      </c>
      <c r="N210" s="35">
        <f>H210*3.04%</f>
        <v>1307.2</v>
      </c>
      <c r="O210" s="35">
        <f>H210*7.09%</f>
        <v>3048.7</v>
      </c>
      <c r="P210" s="35">
        <f t="shared" si="165"/>
        <v>9137.5</v>
      </c>
      <c r="Q210" s="35">
        <f t="shared" si="171"/>
        <v>0</v>
      </c>
      <c r="R210" s="35">
        <f t="shared" si="166"/>
        <v>3407.36</v>
      </c>
      <c r="S210" s="35">
        <f t="shared" si="167"/>
        <v>6596.2</v>
      </c>
      <c r="T210" s="35">
        <f t="shared" si="168"/>
        <v>39592.639999999999</v>
      </c>
    </row>
    <row r="211" spans="1:20" s="36" customFormat="1" ht="24.95" customHeight="1" x14ac:dyDescent="0.25">
      <c r="A211" s="11">
        <v>165</v>
      </c>
      <c r="B211" s="31" t="s">
        <v>298</v>
      </c>
      <c r="C211" s="39" t="s">
        <v>222</v>
      </c>
      <c r="D211" s="32" t="s">
        <v>22</v>
      </c>
      <c r="E211" s="33" t="s">
        <v>177</v>
      </c>
      <c r="F211" s="34">
        <v>44593</v>
      </c>
      <c r="G211" s="34">
        <v>44774</v>
      </c>
      <c r="H211" s="35">
        <v>43000</v>
      </c>
      <c r="I211" s="35">
        <v>866.06</v>
      </c>
      <c r="J211" s="35">
        <v>0</v>
      </c>
      <c r="K211" s="35">
        <f>H211*2.87%</f>
        <v>1234.0999999999999</v>
      </c>
      <c r="L211" s="35">
        <f>H211*7.1%</f>
        <v>3053</v>
      </c>
      <c r="M211" s="16">
        <f t="shared" si="169"/>
        <v>494.5</v>
      </c>
      <c r="N211" s="35">
        <f>H211*3.04%</f>
        <v>1307.2</v>
      </c>
      <c r="O211" s="35">
        <f>H211*7.09%</f>
        <v>3048.7</v>
      </c>
      <c r="P211" s="35">
        <f t="shared" si="165"/>
        <v>9137.5</v>
      </c>
      <c r="Q211" s="35">
        <f t="shared" si="171"/>
        <v>0</v>
      </c>
      <c r="R211" s="35">
        <f t="shared" si="166"/>
        <v>3407.36</v>
      </c>
      <c r="S211" s="35">
        <f t="shared" si="167"/>
        <v>6596.2</v>
      </c>
      <c r="T211" s="35">
        <f t="shared" si="168"/>
        <v>39592.639999999999</v>
      </c>
    </row>
    <row r="212" spans="1:20" s="36" customFormat="1" ht="24.95" customHeight="1" x14ac:dyDescent="0.25">
      <c r="A212" s="11">
        <v>166</v>
      </c>
      <c r="B212" s="31" t="s">
        <v>309</v>
      </c>
      <c r="C212" s="39" t="s">
        <v>405</v>
      </c>
      <c r="D212" s="32" t="s">
        <v>22</v>
      </c>
      <c r="E212" s="33" t="s">
        <v>176</v>
      </c>
      <c r="F212" s="34">
        <v>44621</v>
      </c>
      <c r="G212" s="34">
        <v>44805</v>
      </c>
      <c r="H212" s="35">
        <v>90000</v>
      </c>
      <c r="I212" s="35">
        <v>9753.1200000000008</v>
      </c>
      <c r="J212" s="35">
        <v>0</v>
      </c>
      <c r="K212" s="35">
        <v>2583</v>
      </c>
      <c r="L212" s="35">
        <v>6390</v>
      </c>
      <c r="M212" s="16">
        <v>748.08</v>
      </c>
      <c r="N212" s="35">
        <v>2736</v>
      </c>
      <c r="O212" s="35">
        <v>6381</v>
      </c>
      <c r="P212" s="35">
        <f t="shared" si="165"/>
        <v>18838.080000000002</v>
      </c>
      <c r="Q212" s="35">
        <f t="shared" si="171"/>
        <v>0</v>
      </c>
      <c r="R212" s="35">
        <f t="shared" si="166"/>
        <v>15072.12</v>
      </c>
      <c r="S212" s="35">
        <f t="shared" si="167"/>
        <v>13519.08</v>
      </c>
      <c r="T212" s="35">
        <f t="shared" si="168"/>
        <v>74927.88</v>
      </c>
    </row>
    <row r="213" spans="1:20" s="13" customFormat="1" ht="24.95" customHeight="1" x14ac:dyDescent="0.3">
      <c r="A213" s="26" t="s">
        <v>76</v>
      </c>
      <c r="B213" s="12"/>
      <c r="C213" s="12"/>
      <c r="D213" s="12"/>
      <c r="E213" s="12"/>
      <c r="F213" s="25"/>
      <c r="G213" s="25"/>
      <c r="H213" s="12"/>
      <c r="I213" s="12"/>
      <c r="J213" s="12"/>
      <c r="K213" s="12"/>
      <c r="L213" s="12"/>
      <c r="M213" s="48"/>
      <c r="N213" s="12"/>
      <c r="O213" s="12"/>
      <c r="P213" s="12"/>
      <c r="Q213" s="12"/>
      <c r="R213" s="12"/>
      <c r="S213" s="12"/>
      <c r="T213" s="12"/>
    </row>
    <row r="214" spans="1:20" s="18" customFormat="1" ht="24.95" customHeight="1" x14ac:dyDescent="0.25">
      <c r="A214" s="11">
        <v>167</v>
      </c>
      <c r="B214" s="14" t="s">
        <v>77</v>
      </c>
      <c r="C214" s="10" t="s">
        <v>406</v>
      </c>
      <c r="D214" s="11" t="s">
        <v>22</v>
      </c>
      <c r="E214" s="20" t="s">
        <v>177</v>
      </c>
      <c r="F214" s="15">
        <v>44627</v>
      </c>
      <c r="G214" s="15">
        <v>44811</v>
      </c>
      <c r="H214" s="16">
        <v>90000</v>
      </c>
      <c r="I214" s="16">
        <v>0</v>
      </c>
      <c r="J214" s="16">
        <v>0</v>
      </c>
      <c r="K214" s="16">
        <v>2583</v>
      </c>
      <c r="L214" s="16">
        <v>6390</v>
      </c>
      <c r="M214" s="17">
        <v>748.08</v>
      </c>
      <c r="N214" s="16">
        <v>2736</v>
      </c>
      <c r="O214" s="16">
        <v>6381</v>
      </c>
      <c r="P214" s="16">
        <f>K214+L214+M214+N214+O214</f>
        <v>18838.080000000002</v>
      </c>
      <c r="Q214" s="16">
        <f>J214</f>
        <v>0</v>
      </c>
      <c r="R214" s="16">
        <f>I214+K214+N214+Q214</f>
        <v>5319</v>
      </c>
      <c r="S214" s="16">
        <f>L214+M214+O214</f>
        <v>13519.08</v>
      </c>
      <c r="T214" s="16">
        <f>H214-R214</f>
        <v>84681</v>
      </c>
    </row>
    <row r="215" spans="1:20" s="18" customFormat="1" ht="24.95" customHeight="1" x14ac:dyDescent="0.25">
      <c r="A215" s="11">
        <v>168</v>
      </c>
      <c r="B215" s="14" t="s">
        <v>79</v>
      </c>
      <c r="C215" s="10" t="s">
        <v>406</v>
      </c>
      <c r="D215" s="11" t="s">
        <v>22</v>
      </c>
      <c r="E215" s="20" t="s">
        <v>176</v>
      </c>
      <c r="F215" s="15">
        <v>44501</v>
      </c>
      <c r="G215" s="34">
        <v>44866</v>
      </c>
      <c r="H215" s="16">
        <v>60000</v>
      </c>
      <c r="I215" s="16">
        <v>3486.68</v>
      </c>
      <c r="J215" s="16">
        <v>0</v>
      </c>
      <c r="K215" s="16">
        <v>1722</v>
      </c>
      <c r="L215" s="16">
        <v>4260</v>
      </c>
      <c r="M215" s="53">
        <f t="shared" ref="M215:M217" si="172">H215*1.15%</f>
        <v>690</v>
      </c>
      <c r="N215" s="16">
        <v>1824</v>
      </c>
      <c r="O215" s="16">
        <f t="shared" ref="O215:O217" si="173">H215*7.09%</f>
        <v>4254</v>
      </c>
      <c r="P215" s="16">
        <f>K215+L215+M215+N215+O215</f>
        <v>12750</v>
      </c>
      <c r="Q215" s="16">
        <f>J215</f>
        <v>0</v>
      </c>
      <c r="R215" s="16">
        <f>I215+K215+N215+Q215</f>
        <v>7032.68</v>
      </c>
      <c r="S215" s="16">
        <f>L215+M215+O215</f>
        <v>9204</v>
      </c>
      <c r="T215" s="16">
        <f>H215-R215</f>
        <v>52967.32</v>
      </c>
    </row>
    <row r="216" spans="1:20" s="18" customFormat="1" ht="24.95" customHeight="1" x14ac:dyDescent="0.25">
      <c r="A216" s="11">
        <v>169</v>
      </c>
      <c r="B216" s="14" t="s">
        <v>80</v>
      </c>
      <c r="C216" s="10" t="s">
        <v>406</v>
      </c>
      <c r="D216" s="11" t="s">
        <v>22</v>
      </c>
      <c r="E216" s="20" t="s">
        <v>177</v>
      </c>
      <c r="F216" s="15">
        <v>44501</v>
      </c>
      <c r="G216" s="34">
        <v>44866</v>
      </c>
      <c r="H216" s="16">
        <v>60000</v>
      </c>
      <c r="I216" s="16">
        <v>3486.68</v>
      </c>
      <c r="J216" s="16">
        <v>0</v>
      </c>
      <c r="K216" s="16">
        <v>1722</v>
      </c>
      <c r="L216" s="16">
        <v>4260</v>
      </c>
      <c r="M216" s="53">
        <f t="shared" si="172"/>
        <v>690</v>
      </c>
      <c r="N216" s="16">
        <v>1824</v>
      </c>
      <c r="O216" s="16">
        <f t="shared" si="173"/>
        <v>4254</v>
      </c>
      <c r="P216" s="16">
        <f>K216+L216+M216+N216+O216</f>
        <v>12750</v>
      </c>
      <c r="Q216" s="16">
        <f>J216</f>
        <v>0</v>
      </c>
      <c r="R216" s="16">
        <f>I216+K216+N216+Q216</f>
        <v>7032.68</v>
      </c>
      <c r="S216" s="16">
        <f>L216+M216+O216</f>
        <v>9204</v>
      </c>
      <c r="T216" s="16">
        <f>H216-R216</f>
        <v>52967.32</v>
      </c>
    </row>
    <row r="217" spans="1:20" s="18" customFormat="1" ht="24.95" customHeight="1" x14ac:dyDescent="0.25">
      <c r="A217" s="11">
        <v>170</v>
      </c>
      <c r="B217" s="14" t="s">
        <v>207</v>
      </c>
      <c r="C217" s="10" t="s">
        <v>406</v>
      </c>
      <c r="D217" s="11" t="s">
        <v>22</v>
      </c>
      <c r="E217" s="20" t="s">
        <v>177</v>
      </c>
      <c r="F217" s="15">
        <v>44593</v>
      </c>
      <c r="G217" s="15">
        <v>44774</v>
      </c>
      <c r="H217" s="16">
        <v>60000</v>
      </c>
      <c r="I217" s="16">
        <v>3486.68</v>
      </c>
      <c r="J217" s="16">
        <v>0</v>
      </c>
      <c r="K217" s="16">
        <v>1722</v>
      </c>
      <c r="L217" s="16">
        <v>4260</v>
      </c>
      <c r="M217" s="53">
        <f t="shared" si="172"/>
        <v>690</v>
      </c>
      <c r="N217" s="16">
        <v>1824</v>
      </c>
      <c r="O217" s="16">
        <f t="shared" si="173"/>
        <v>4254</v>
      </c>
      <c r="P217" s="16">
        <f>K217+L217+M217+N217+O217</f>
        <v>12750</v>
      </c>
      <c r="Q217" s="16">
        <f>J217</f>
        <v>0</v>
      </c>
      <c r="R217" s="16">
        <f>I217+K217+N217+Q217</f>
        <v>7032.68</v>
      </c>
      <c r="S217" s="16">
        <f>L217+M217+O217</f>
        <v>9204</v>
      </c>
      <c r="T217" s="16">
        <f>H217-R217</f>
        <v>52967.32</v>
      </c>
    </row>
    <row r="218" spans="1:20" s="13" customFormat="1" ht="24.95" customHeight="1" x14ac:dyDescent="0.3">
      <c r="A218" s="26" t="s">
        <v>149</v>
      </c>
      <c r="B218" s="12"/>
      <c r="C218" s="12"/>
      <c r="D218" s="12"/>
      <c r="E218" s="12"/>
      <c r="F218" s="25"/>
      <c r="G218" s="25"/>
      <c r="H218" s="12"/>
      <c r="I218" s="12"/>
      <c r="J218" s="12"/>
      <c r="K218" s="12"/>
      <c r="L218" s="12"/>
      <c r="M218" s="48"/>
      <c r="N218" s="12"/>
      <c r="O218" s="12"/>
      <c r="P218" s="12"/>
      <c r="Q218" s="12"/>
      <c r="R218" s="12"/>
      <c r="S218" s="12"/>
      <c r="T218" s="12"/>
    </row>
    <row r="219" spans="1:20" s="18" customFormat="1" ht="24.95" customHeight="1" x14ac:dyDescent="0.25">
      <c r="A219" s="11">
        <v>171</v>
      </c>
      <c r="B219" s="14" t="s">
        <v>114</v>
      </c>
      <c r="C219" s="10" t="s">
        <v>29</v>
      </c>
      <c r="D219" s="11" t="s">
        <v>22</v>
      </c>
      <c r="E219" s="20" t="s">
        <v>177</v>
      </c>
      <c r="F219" s="15">
        <v>44470</v>
      </c>
      <c r="G219" s="34">
        <v>44835</v>
      </c>
      <c r="H219" s="16">
        <v>110000</v>
      </c>
      <c r="I219" s="16">
        <v>14457.62</v>
      </c>
      <c r="J219" s="16">
        <v>0</v>
      </c>
      <c r="K219" s="16">
        <v>3157</v>
      </c>
      <c r="L219" s="16">
        <v>7810</v>
      </c>
      <c r="M219" s="17">
        <v>748.08</v>
      </c>
      <c r="N219" s="16">
        <v>3344</v>
      </c>
      <c r="O219" s="16">
        <v>7799</v>
      </c>
      <c r="P219" s="16">
        <f>K219+L219+M219+N219+O219</f>
        <v>22858.080000000002</v>
      </c>
      <c r="Q219" s="16">
        <f>J219</f>
        <v>0</v>
      </c>
      <c r="R219" s="16">
        <f>I219+K219+N219+Q219</f>
        <v>20958.62</v>
      </c>
      <c r="S219" s="16">
        <f>L219+M219+O219</f>
        <v>16357.08</v>
      </c>
      <c r="T219" s="16">
        <f>H219-R219</f>
        <v>89041.38</v>
      </c>
    </row>
    <row r="220" spans="1:20" s="13" customFormat="1" ht="24.95" customHeight="1" x14ac:dyDescent="0.3">
      <c r="A220" s="26" t="s">
        <v>81</v>
      </c>
      <c r="B220" s="12"/>
      <c r="C220" s="12"/>
      <c r="D220" s="12"/>
      <c r="E220" s="12"/>
      <c r="F220" s="25"/>
      <c r="G220" s="25"/>
      <c r="H220" s="12"/>
      <c r="I220" s="12"/>
      <c r="J220" s="12"/>
      <c r="K220" s="12"/>
      <c r="L220" s="12"/>
      <c r="M220" s="48"/>
      <c r="N220" s="12"/>
      <c r="O220" s="12"/>
      <c r="P220" s="12"/>
      <c r="Q220" s="12"/>
      <c r="R220" s="12"/>
      <c r="S220" s="12"/>
      <c r="T220" s="12"/>
    </row>
    <row r="221" spans="1:20" s="18" customFormat="1" ht="24.95" customHeight="1" x14ac:dyDescent="0.25">
      <c r="A221" s="11">
        <v>172</v>
      </c>
      <c r="B221" s="14" t="s">
        <v>205</v>
      </c>
      <c r="C221" s="23" t="s">
        <v>143</v>
      </c>
      <c r="D221" s="11" t="s">
        <v>22</v>
      </c>
      <c r="E221" s="11" t="s">
        <v>177</v>
      </c>
      <c r="F221" s="15">
        <v>44593</v>
      </c>
      <c r="G221" s="15">
        <v>44774</v>
      </c>
      <c r="H221" s="35">
        <v>170000</v>
      </c>
      <c r="I221" s="35">
        <v>28627.17</v>
      </c>
      <c r="J221" s="35">
        <v>0</v>
      </c>
      <c r="K221" s="35">
        <f>H221*2.87%</f>
        <v>4879</v>
      </c>
      <c r="L221" s="35">
        <f>H221*7.1%</f>
        <v>12070</v>
      </c>
      <c r="M221" s="17">
        <v>748.08</v>
      </c>
      <c r="N221" s="35">
        <v>4943.8</v>
      </c>
      <c r="O221" s="35">
        <v>11530.11</v>
      </c>
      <c r="P221" s="35">
        <f t="shared" ref="P221:P232" si="174">K221+L221+M221+N221+O221</f>
        <v>34170.99</v>
      </c>
      <c r="Q221" s="35">
        <f>J221</f>
        <v>0</v>
      </c>
      <c r="R221" s="35">
        <f t="shared" ref="R221:R232" si="175">I221+K221+N221+Q221</f>
        <v>38449.97</v>
      </c>
      <c r="S221" s="35">
        <f t="shared" ref="S221:S232" si="176">L221+M221+O221</f>
        <v>24348.19</v>
      </c>
      <c r="T221" s="35">
        <f t="shared" ref="T221:T232" si="177">H221-R221</f>
        <v>131550.03</v>
      </c>
    </row>
    <row r="222" spans="1:20" s="18" customFormat="1" ht="24.95" customHeight="1" x14ac:dyDescent="0.25">
      <c r="A222" s="11">
        <v>173</v>
      </c>
      <c r="B222" s="31" t="s">
        <v>164</v>
      </c>
      <c r="C222" s="39" t="s">
        <v>407</v>
      </c>
      <c r="D222" s="32" t="s">
        <v>22</v>
      </c>
      <c r="E222" s="33" t="s">
        <v>176</v>
      </c>
      <c r="F222" s="34">
        <v>44470</v>
      </c>
      <c r="G222" s="34">
        <v>44835</v>
      </c>
      <c r="H222" s="35">
        <v>65000</v>
      </c>
      <c r="I222" s="35">
        <v>4157.55</v>
      </c>
      <c r="J222" s="35">
        <v>0</v>
      </c>
      <c r="K222" s="35">
        <v>1865.5</v>
      </c>
      <c r="L222" s="35">
        <v>4615</v>
      </c>
      <c r="M222" s="53">
        <f>H222*1.15%</f>
        <v>747.5</v>
      </c>
      <c r="N222" s="35">
        <v>1976</v>
      </c>
      <c r="O222" s="35">
        <f>H222*7.09%</f>
        <v>4608.5</v>
      </c>
      <c r="P222" s="35">
        <f t="shared" si="174"/>
        <v>13812.5</v>
      </c>
      <c r="Q222" s="35">
        <v>6396.12</v>
      </c>
      <c r="R222" s="35">
        <f t="shared" si="175"/>
        <v>14395.17</v>
      </c>
      <c r="S222" s="35">
        <f t="shared" si="176"/>
        <v>9971</v>
      </c>
      <c r="T222" s="35">
        <f t="shared" si="177"/>
        <v>50604.83</v>
      </c>
    </row>
    <row r="223" spans="1:20" s="18" customFormat="1" ht="24.95" customHeight="1" x14ac:dyDescent="0.25">
      <c r="A223" s="11">
        <v>174</v>
      </c>
      <c r="B223" s="14" t="s">
        <v>106</v>
      </c>
      <c r="C223" s="10" t="s">
        <v>407</v>
      </c>
      <c r="D223" s="11" t="s">
        <v>22</v>
      </c>
      <c r="E223" s="20" t="s">
        <v>177</v>
      </c>
      <c r="F223" s="15">
        <v>44516</v>
      </c>
      <c r="G223" s="15">
        <v>44881</v>
      </c>
      <c r="H223" s="16">
        <v>75000</v>
      </c>
      <c r="I223" s="16">
        <v>6309.38</v>
      </c>
      <c r="J223" s="16">
        <v>0</v>
      </c>
      <c r="K223" s="16">
        <v>2152.5</v>
      </c>
      <c r="L223" s="16">
        <v>5325</v>
      </c>
      <c r="M223" s="17">
        <v>748.08</v>
      </c>
      <c r="N223" s="16">
        <v>2280</v>
      </c>
      <c r="O223" s="16">
        <v>5317.5</v>
      </c>
      <c r="P223" s="16">
        <f t="shared" si="174"/>
        <v>15823.08</v>
      </c>
      <c r="Q223" s="16">
        <f t="shared" ref="Q223:Q231" si="178">J223</f>
        <v>0</v>
      </c>
      <c r="R223" s="16">
        <f t="shared" si="175"/>
        <v>10741.88</v>
      </c>
      <c r="S223" s="16">
        <f t="shared" si="176"/>
        <v>11390.58</v>
      </c>
      <c r="T223" s="16">
        <f t="shared" si="177"/>
        <v>64258.12</v>
      </c>
    </row>
    <row r="224" spans="1:20" s="18" customFormat="1" ht="24.95" customHeight="1" x14ac:dyDescent="0.25">
      <c r="A224" s="11">
        <v>175</v>
      </c>
      <c r="B224" s="14" t="s">
        <v>131</v>
      </c>
      <c r="C224" s="10" t="s">
        <v>408</v>
      </c>
      <c r="D224" s="11" t="s">
        <v>22</v>
      </c>
      <c r="E224" s="20" t="s">
        <v>176</v>
      </c>
      <c r="F224" s="15">
        <v>44593</v>
      </c>
      <c r="G224" s="15">
        <v>44774</v>
      </c>
      <c r="H224" s="16">
        <v>60000</v>
      </c>
      <c r="I224" s="16">
        <v>3486.68</v>
      </c>
      <c r="J224" s="16">
        <v>0</v>
      </c>
      <c r="K224" s="16">
        <v>1722</v>
      </c>
      <c r="L224" s="16">
        <v>4260</v>
      </c>
      <c r="M224" s="53">
        <f t="shared" ref="M224:M232" si="179">H224*1.15%</f>
        <v>690</v>
      </c>
      <c r="N224" s="16">
        <v>1824</v>
      </c>
      <c r="O224" s="16">
        <f t="shared" ref="O224:O232" si="180">H224*7.09%</f>
        <v>4254</v>
      </c>
      <c r="P224" s="16">
        <f t="shared" si="174"/>
        <v>12750</v>
      </c>
      <c r="Q224" s="16">
        <f t="shared" si="178"/>
        <v>0</v>
      </c>
      <c r="R224" s="16">
        <f t="shared" si="175"/>
        <v>7032.68</v>
      </c>
      <c r="S224" s="16">
        <f t="shared" si="176"/>
        <v>9204</v>
      </c>
      <c r="T224" s="16">
        <f t="shared" si="177"/>
        <v>52967.32</v>
      </c>
    </row>
    <row r="225" spans="1:20" s="18" customFormat="1" ht="24.95" customHeight="1" x14ac:dyDescent="0.25">
      <c r="A225" s="11">
        <v>176</v>
      </c>
      <c r="B225" s="14" t="s">
        <v>111</v>
      </c>
      <c r="C225" s="10" t="s">
        <v>408</v>
      </c>
      <c r="D225" s="11" t="s">
        <v>22</v>
      </c>
      <c r="E225" s="20" t="s">
        <v>177</v>
      </c>
      <c r="F225" s="15">
        <v>44516</v>
      </c>
      <c r="G225" s="15">
        <v>44881</v>
      </c>
      <c r="H225" s="16">
        <v>60000</v>
      </c>
      <c r="I225" s="16">
        <v>3486.68</v>
      </c>
      <c r="J225" s="16">
        <v>0</v>
      </c>
      <c r="K225" s="16">
        <v>1722</v>
      </c>
      <c r="L225" s="16">
        <v>4260</v>
      </c>
      <c r="M225" s="53">
        <f t="shared" si="179"/>
        <v>690</v>
      </c>
      <c r="N225" s="16">
        <v>1824</v>
      </c>
      <c r="O225" s="16">
        <f t="shared" si="180"/>
        <v>4254</v>
      </c>
      <c r="P225" s="16">
        <f t="shared" si="174"/>
        <v>12750</v>
      </c>
      <c r="Q225" s="16">
        <f t="shared" si="178"/>
        <v>0</v>
      </c>
      <c r="R225" s="16">
        <f t="shared" si="175"/>
        <v>7032.68</v>
      </c>
      <c r="S225" s="16">
        <f t="shared" si="176"/>
        <v>9204</v>
      </c>
      <c r="T225" s="16">
        <f t="shared" si="177"/>
        <v>52967.32</v>
      </c>
    </row>
    <row r="226" spans="1:20" s="18" customFormat="1" ht="24.95" customHeight="1" x14ac:dyDescent="0.25">
      <c r="A226" s="11">
        <v>177</v>
      </c>
      <c r="B226" s="14" t="s">
        <v>85</v>
      </c>
      <c r="C226" s="10" t="s">
        <v>408</v>
      </c>
      <c r="D226" s="11" t="s">
        <v>22</v>
      </c>
      <c r="E226" s="20" t="s">
        <v>177</v>
      </c>
      <c r="F226" s="15">
        <v>44516</v>
      </c>
      <c r="G226" s="15">
        <v>44881</v>
      </c>
      <c r="H226" s="16">
        <v>60000</v>
      </c>
      <c r="I226" s="16">
        <v>3486.68</v>
      </c>
      <c r="J226" s="16">
        <v>0</v>
      </c>
      <c r="K226" s="16">
        <v>1722</v>
      </c>
      <c r="L226" s="16">
        <v>4260</v>
      </c>
      <c r="M226" s="53">
        <f t="shared" si="179"/>
        <v>690</v>
      </c>
      <c r="N226" s="16">
        <v>1824</v>
      </c>
      <c r="O226" s="16">
        <f t="shared" si="180"/>
        <v>4254</v>
      </c>
      <c r="P226" s="16">
        <f t="shared" si="174"/>
        <v>12750</v>
      </c>
      <c r="Q226" s="16">
        <f t="shared" si="178"/>
        <v>0</v>
      </c>
      <c r="R226" s="16">
        <f t="shared" si="175"/>
        <v>7032.68</v>
      </c>
      <c r="S226" s="16">
        <f t="shared" si="176"/>
        <v>9204</v>
      </c>
      <c r="T226" s="16">
        <f t="shared" si="177"/>
        <v>52967.32</v>
      </c>
    </row>
    <row r="227" spans="1:20" s="18" customFormat="1" ht="24.95" customHeight="1" x14ac:dyDescent="0.25">
      <c r="A227" s="11">
        <v>178</v>
      </c>
      <c r="B227" s="14" t="s">
        <v>84</v>
      </c>
      <c r="C227" s="10" t="s">
        <v>408</v>
      </c>
      <c r="D227" s="11" t="s">
        <v>22</v>
      </c>
      <c r="E227" s="20" t="s">
        <v>176</v>
      </c>
      <c r="F227" s="15">
        <v>44501</v>
      </c>
      <c r="G227" s="15">
        <v>44866</v>
      </c>
      <c r="H227" s="16">
        <v>60000</v>
      </c>
      <c r="I227" s="16">
        <v>3486.68</v>
      </c>
      <c r="J227" s="16">
        <v>0</v>
      </c>
      <c r="K227" s="16">
        <v>1722</v>
      </c>
      <c r="L227" s="16">
        <v>4260</v>
      </c>
      <c r="M227" s="53">
        <f t="shared" si="179"/>
        <v>690</v>
      </c>
      <c r="N227" s="16">
        <v>1824</v>
      </c>
      <c r="O227" s="16">
        <f t="shared" si="180"/>
        <v>4254</v>
      </c>
      <c r="P227" s="16">
        <f t="shared" si="174"/>
        <v>12750</v>
      </c>
      <c r="Q227" s="16">
        <f t="shared" si="178"/>
        <v>0</v>
      </c>
      <c r="R227" s="16">
        <f t="shared" si="175"/>
        <v>7032.68</v>
      </c>
      <c r="S227" s="16">
        <f t="shared" si="176"/>
        <v>9204</v>
      </c>
      <c r="T227" s="16">
        <f t="shared" si="177"/>
        <v>52967.32</v>
      </c>
    </row>
    <row r="228" spans="1:20" s="18" customFormat="1" ht="24.95" customHeight="1" x14ac:dyDescent="0.25">
      <c r="A228" s="11">
        <v>179</v>
      </c>
      <c r="B228" s="14" t="s">
        <v>113</v>
      </c>
      <c r="C228" s="10" t="s">
        <v>408</v>
      </c>
      <c r="D228" s="11" t="s">
        <v>22</v>
      </c>
      <c r="E228" s="20" t="s">
        <v>176</v>
      </c>
      <c r="F228" s="15">
        <v>44516</v>
      </c>
      <c r="G228" s="15">
        <v>44881</v>
      </c>
      <c r="H228" s="16">
        <v>60000</v>
      </c>
      <c r="I228" s="16">
        <v>3486.68</v>
      </c>
      <c r="J228" s="16">
        <v>0</v>
      </c>
      <c r="K228" s="16">
        <v>1722</v>
      </c>
      <c r="L228" s="16">
        <v>4260</v>
      </c>
      <c r="M228" s="53">
        <f t="shared" si="179"/>
        <v>690</v>
      </c>
      <c r="N228" s="16">
        <v>1824</v>
      </c>
      <c r="O228" s="16">
        <f t="shared" si="180"/>
        <v>4254</v>
      </c>
      <c r="P228" s="16">
        <f t="shared" si="174"/>
        <v>12750</v>
      </c>
      <c r="Q228" s="16">
        <f t="shared" si="178"/>
        <v>0</v>
      </c>
      <c r="R228" s="16">
        <f t="shared" si="175"/>
        <v>7032.68</v>
      </c>
      <c r="S228" s="16">
        <f t="shared" si="176"/>
        <v>9204</v>
      </c>
      <c r="T228" s="16">
        <f t="shared" si="177"/>
        <v>52967.32</v>
      </c>
    </row>
    <row r="229" spans="1:20" s="18" customFormat="1" ht="24.95" customHeight="1" x14ac:dyDescent="0.25">
      <c r="A229" s="11">
        <v>180</v>
      </c>
      <c r="B229" s="14" t="s">
        <v>112</v>
      </c>
      <c r="C229" s="10" t="s">
        <v>408</v>
      </c>
      <c r="D229" s="11" t="s">
        <v>22</v>
      </c>
      <c r="E229" s="20" t="s">
        <v>177</v>
      </c>
      <c r="F229" s="15">
        <v>44516</v>
      </c>
      <c r="G229" s="15">
        <v>44881</v>
      </c>
      <c r="H229" s="16">
        <v>60000</v>
      </c>
      <c r="I229" s="16">
        <v>3486.68</v>
      </c>
      <c r="J229" s="16">
        <v>0</v>
      </c>
      <c r="K229" s="16">
        <v>1722</v>
      </c>
      <c r="L229" s="16">
        <v>4260</v>
      </c>
      <c r="M229" s="53">
        <f t="shared" si="179"/>
        <v>690</v>
      </c>
      <c r="N229" s="16">
        <v>1824</v>
      </c>
      <c r="O229" s="16">
        <f t="shared" si="180"/>
        <v>4254</v>
      </c>
      <c r="P229" s="16">
        <f t="shared" si="174"/>
        <v>12750</v>
      </c>
      <c r="Q229" s="16">
        <f t="shared" si="178"/>
        <v>0</v>
      </c>
      <c r="R229" s="16">
        <f t="shared" si="175"/>
        <v>7032.68</v>
      </c>
      <c r="S229" s="16">
        <f t="shared" si="176"/>
        <v>9204</v>
      </c>
      <c r="T229" s="16">
        <f t="shared" si="177"/>
        <v>52967.32</v>
      </c>
    </row>
    <row r="230" spans="1:20" s="18" customFormat="1" ht="24.95" customHeight="1" x14ac:dyDescent="0.25">
      <c r="A230" s="11">
        <v>181</v>
      </c>
      <c r="B230" s="14" t="s">
        <v>208</v>
      </c>
      <c r="C230" s="10" t="s">
        <v>408</v>
      </c>
      <c r="D230" s="11" t="s">
        <v>22</v>
      </c>
      <c r="E230" s="20" t="s">
        <v>177</v>
      </c>
      <c r="F230" s="15">
        <v>44593</v>
      </c>
      <c r="G230" s="15">
        <v>44774</v>
      </c>
      <c r="H230" s="16">
        <v>60000</v>
      </c>
      <c r="I230" s="16">
        <v>3486.68</v>
      </c>
      <c r="J230" s="16">
        <v>0</v>
      </c>
      <c r="K230" s="16">
        <v>1722</v>
      </c>
      <c r="L230" s="16">
        <v>4260</v>
      </c>
      <c r="M230" s="53">
        <f t="shared" si="179"/>
        <v>690</v>
      </c>
      <c r="N230" s="16">
        <v>1824</v>
      </c>
      <c r="O230" s="16">
        <f t="shared" si="180"/>
        <v>4254</v>
      </c>
      <c r="P230" s="16">
        <f t="shared" si="174"/>
        <v>12750</v>
      </c>
      <c r="Q230" s="16">
        <f t="shared" si="178"/>
        <v>0</v>
      </c>
      <c r="R230" s="16">
        <f t="shared" si="175"/>
        <v>7032.68</v>
      </c>
      <c r="S230" s="16">
        <f t="shared" si="176"/>
        <v>9204</v>
      </c>
      <c r="T230" s="16">
        <f t="shared" si="177"/>
        <v>52967.32</v>
      </c>
    </row>
    <row r="231" spans="1:20" s="18" customFormat="1" ht="24.95" customHeight="1" x14ac:dyDescent="0.25">
      <c r="A231" s="11">
        <v>182</v>
      </c>
      <c r="B231" s="31" t="s">
        <v>352</v>
      </c>
      <c r="C231" s="10" t="s">
        <v>408</v>
      </c>
      <c r="D231" s="32" t="s">
        <v>22</v>
      </c>
      <c r="E231" s="33" t="s">
        <v>176</v>
      </c>
      <c r="F231" s="34">
        <v>44687</v>
      </c>
      <c r="G231" s="34">
        <v>44871</v>
      </c>
      <c r="H231" s="35">
        <v>55000</v>
      </c>
      <c r="I231" s="35">
        <v>2559.6799999999998</v>
      </c>
      <c r="J231" s="35">
        <v>0</v>
      </c>
      <c r="K231" s="35">
        <f>H231*2.87%</f>
        <v>1578.5</v>
      </c>
      <c r="L231" s="35">
        <f>H231*7.1%</f>
        <v>3905</v>
      </c>
      <c r="M231" s="60">
        <f t="shared" si="179"/>
        <v>632.5</v>
      </c>
      <c r="N231" s="35">
        <f>H231*3.04%</f>
        <v>1672</v>
      </c>
      <c r="O231" s="35">
        <f>H231*7.09%</f>
        <v>3899.5</v>
      </c>
      <c r="P231" s="35">
        <f t="shared" si="174"/>
        <v>11687.5</v>
      </c>
      <c r="Q231" s="35">
        <f t="shared" si="178"/>
        <v>0</v>
      </c>
      <c r="R231" s="35">
        <f t="shared" si="175"/>
        <v>5810.18</v>
      </c>
      <c r="S231" s="35">
        <f t="shared" si="176"/>
        <v>8437</v>
      </c>
      <c r="T231" s="35">
        <f t="shared" si="177"/>
        <v>49189.82</v>
      </c>
    </row>
    <row r="232" spans="1:20" s="18" customFormat="1" ht="24.95" customHeight="1" x14ac:dyDescent="0.25">
      <c r="A232" s="11">
        <v>183</v>
      </c>
      <c r="B232" s="14" t="s">
        <v>55</v>
      </c>
      <c r="C232" s="10" t="s">
        <v>50</v>
      </c>
      <c r="D232" s="11" t="s">
        <v>22</v>
      </c>
      <c r="E232" s="20" t="s">
        <v>176</v>
      </c>
      <c r="F232" s="15">
        <v>44501</v>
      </c>
      <c r="G232" s="15">
        <v>44866</v>
      </c>
      <c r="H232" s="16">
        <v>43000</v>
      </c>
      <c r="I232" s="16">
        <v>866.06</v>
      </c>
      <c r="J232" s="16">
        <v>0</v>
      </c>
      <c r="K232" s="16">
        <v>1234.0999999999999</v>
      </c>
      <c r="L232" s="16">
        <v>3053</v>
      </c>
      <c r="M232" s="53">
        <f t="shared" si="179"/>
        <v>494.5</v>
      </c>
      <c r="N232" s="16">
        <v>1307.2</v>
      </c>
      <c r="O232" s="16">
        <f t="shared" si="180"/>
        <v>3048.7</v>
      </c>
      <c r="P232" s="16">
        <f t="shared" si="174"/>
        <v>9137.5</v>
      </c>
      <c r="Q232" s="16">
        <v>15046</v>
      </c>
      <c r="R232" s="16">
        <f t="shared" si="175"/>
        <v>18453.36</v>
      </c>
      <c r="S232" s="16">
        <f t="shared" si="176"/>
        <v>6596.2</v>
      </c>
      <c r="T232" s="16">
        <f t="shared" si="177"/>
        <v>24546.639999999999</v>
      </c>
    </row>
    <row r="233" spans="1:20" s="18" customFormat="1" ht="24.95" customHeight="1" x14ac:dyDescent="0.3">
      <c r="A233" s="63" t="s">
        <v>391</v>
      </c>
      <c r="B233" s="12"/>
      <c r="C233" s="12"/>
      <c r="D233" s="12"/>
      <c r="E233" s="12"/>
      <c r="F233" s="25"/>
      <c r="G233" s="25"/>
      <c r="H233" s="12"/>
      <c r="I233" s="12"/>
      <c r="J233" s="12"/>
      <c r="K233" s="12"/>
      <c r="L233" s="12"/>
      <c r="M233" s="48"/>
      <c r="N233" s="12"/>
      <c r="O233" s="12"/>
      <c r="P233" s="12"/>
      <c r="Q233" s="12"/>
      <c r="R233" s="12"/>
      <c r="S233" s="12"/>
      <c r="T233" s="12"/>
    </row>
    <row r="234" spans="1:20" s="36" customFormat="1" ht="24.95" customHeight="1" x14ac:dyDescent="0.25">
      <c r="A234" s="32">
        <v>184</v>
      </c>
      <c r="B234" s="31" t="s">
        <v>392</v>
      </c>
      <c r="C234" s="39" t="s">
        <v>393</v>
      </c>
      <c r="D234" s="32" t="s">
        <v>22</v>
      </c>
      <c r="E234" s="32" t="s">
        <v>177</v>
      </c>
      <c r="F234" s="34">
        <v>44682</v>
      </c>
      <c r="G234" s="34">
        <v>44866</v>
      </c>
      <c r="H234" s="35">
        <v>90000</v>
      </c>
      <c r="I234" s="35">
        <v>9753.1200000000008</v>
      </c>
      <c r="J234" s="35">
        <v>0</v>
      </c>
      <c r="K234" s="35">
        <v>2583</v>
      </c>
      <c r="L234" s="35">
        <v>6390</v>
      </c>
      <c r="M234" s="35">
        <v>748.08</v>
      </c>
      <c r="N234" s="35">
        <v>2736</v>
      </c>
      <c r="O234" s="35">
        <v>6381</v>
      </c>
      <c r="P234" s="35">
        <f>K234+L234+M234+N234+O234</f>
        <v>18838.080000000002</v>
      </c>
      <c r="Q234" s="35">
        <f>J234</f>
        <v>0</v>
      </c>
      <c r="R234" s="35">
        <f>I234+K234+N234+Q234</f>
        <v>15072.12</v>
      </c>
      <c r="S234" s="35">
        <f>L234+M234+O234</f>
        <v>13519.08</v>
      </c>
      <c r="T234" s="35">
        <f>H234-R234</f>
        <v>74927.88</v>
      </c>
    </row>
    <row r="235" spans="1:20" s="13" customFormat="1" ht="24.95" customHeight="1" x14ac:dyDescent="0.3">
      <c r="A235" s="26" t="s">
        <v>86</v>
      </c>
      <c r="B235" s="12"/>
      <c r="C235" s="12"/>
      <c r="D235" s="12"/>
      <c r="E235" s="12"/>
      <c r="F235" s="25"/>
      <c r="G235" s="25"/>
      <c r="H235" s="12"/>
      <c r="I235" s="12"/>
      <c r="J235" s="12"/>
      <c r="K235" s="12"/>
      <c r="L235" s="12"/>
      <c r="M235" s="48"/>
      <c r="N235" s="12"/>
      <c r="O235" s="12"/>
      <c r="P235" s="12"/>
      <c r="Q235" s="12"/>
      <c r="R235" s="12"/>
      <c r="S235" s="12"/>
      <c r="T235" s="12"/>
    </row>
    <row r="236" spans="1:20" s="36" customFormat="1" ht="24.95" customHeight="1" x14ac:dyDescent="0.25">
      <c r="A236" s="32">
        <v>185</v>
      </c>
      <c r="B236" s="31" t="s">
        <v>171</v>
      </c>
      <c r="C236" s="39" t="s">
        <v>409</v>
      </c>
      <c r="D236" s="32" t="s">
        <v>22</v>
      </c>
      <c r="E236" s="33" t="s">
        <v>176</v>
      </c>
      <c r="F236" s="34">
        <v>44470</v>
      </c>
      <c r="G236" s="34">
        <v>44835</v>
      </c>
      <c r="H236" s="35">
        <v>60000</v>
      </c>
      <c r="I236" s="35">
        <v>3486.68</v>
      </c>
      <c r="J236" s="35">
        <v>0</v>
      </c>
      <c r="K236" s="35">
        <v>1722</v>
      </c>
      <c r="L236" s="35">
        <v>4260</v>
      </c>
      <c r="M236" s="53">
        <f t="shared" ref="M236:M252" si="181">H236*1.15%</f>
        <v>690</v>
      </c>
      <c r="N236" s="35">
        <v>1824</v>
      </c>
      <c r="O236" s="16">
        <f t="shared" ref="O236:O252" si="182">H236*7.09%</f>
        <v>4254</v>
      </c>
      <c r="P236" s="35">
        <f t="shared" ref="P236:P252" si="183">K236+L236+M236+N236+O236</f>
        <v>12750</v>
      </c>
      <c r="Q236" s="35">
        <f>J236</f>
        <v>0</v>
      </c>
      <c r="R236" s="35">
        <f t="shared" ref="R236:R252" si="184">I236+K236+N236+Q236</f>
        <v>7032.68</v>
      </c>
      <c r="S236" s="35">
        <f t="shared" ref="S236:S252" si="185">L236+M236+O236</f>
        <v>9204</v>
      </c>
      <c r="T236" s="35">
        <f t="shared" ref="T236:T252" si="186">H236-R236</f>
        <v>52967.32</v>
      </c>
    </row>
    <row r="237" spans="1:20" s="36" customFormat="1" ht="24.95" customHeight="1" x14ac:dyDescent="0.25">
      <c r="A237" s="32">
        <v>186</v>
      </c>
      <c r="B237" s="31" t="s">
        <v>192</v>
      </c>
      <c r="C237" s="39" t="s">
        <v>173</v>
      </c>
      <c r="D237" s="32" t="s">
        <v>22</v>
      </c>
      <c r="E237" s="33" t="s">
        <v>177</v>
      </c>
      <c r="F237" s="34">
        <v>44562</v>
      </c>
      <c r="G237" s="34">
        <v>44927</v>
      </c>
      <c r="H237" s="35">
        <v>60000</v>
      </c>
      <c r="I237" s="35">
        <v>3486.68</v>
      </c>
      <c r="J237" s="35">
        <v>0</v>
      </c>
      <c r="K237" s="35">
        <v>1722</v>
      </c>
      <c r="L237" s="35">
        <v>4260</v>
      </c>
      <c r="M237" s="53">
        <f t="shared" si="181"/>
        <v>690</v>
      </c>
      <c r="N237" s="35">
        <v>1824</v>
      </c>
      <c r="O237" s="16">
        <f t="shared" si="182"/>
        <v>4254</v>
      </c>
      <c r="P237" s="35">
        <f t="shared" si="183"/>
        <v>12750</v>
      </c>
      <c r="Q237" s="35">
        <f>J237</f>
        <v>0</v>
      </c>
      <c r="R237" s="35">
        <f t="shared" si="184"/>
        <v>7032.68</v>
      </c>
      <c r="S237" s="35">
        <f t="shared" si="185"/>
        <v>9204</v>
      </c>
      <c r="T237" s="35">
        <f t="shared" si="186"/>
        <v>52967.32</v>
      </c>
    </row>
    <row r="238" spans="1:20" s="36" customFormat="1" ht="24.95" customHeight="1" x14ac:dyDescent="0.25">
      <c r="A238" s="32">
        <v>187</v>
      </c>
      <c r="B238" s="31" t="s">
        <v>181</v>
      </c>
      <c r="C238" s="39" t="s">
        <v>173</v>
      </c>
      <c r="D238" s="32" t="s">
        <v>22</v>
      </c>
      <c r="E238" s="32" t="s">
        <v>176</v>
      </c>
      <c r="F238" s="34">
        <v>44501</v>
      </c>
      <c r="G238" s="34">
        <v>44866</v>
      </c>
      <c r="H238" s="35">
        <v>55000</v>
      </c>
      <c r="I238" s="35">
        <v>2559.6799999999998</v>
      </c>
      <c r="J238" s="35">
        <v>0</v>
      </c>
      <c r="K238" s="35">
        <v>1578.5</v>
      </c>
      <c r="L238" s="35">
        <v>3905</v>
      </c>
      <c r="M238" s="53">
        <f t="shared" si="181"/>
        <v>632.5</v>
      </c>
      <c r="N238" s="35">
        <v>1672</v>
      </c>
      <c r="O238" s="16">
        <f t="shared" si="182"/>
        <v>3899.5</v>
      </c>
      <c r="P238" s="35">
        <f t="shared" si="183"/>
        <v>11687.5</v>
      </c>
      <c r="Q238" s="35">
        <v>13796</v>
      </c>
      <c r="R238" s="35">
        <f t="shared" si="184"/>
        <v>19606.18</v>
      </c>
      <c r="S238" s="35">
        <f t="shared" si="185"/>
        <v>8437</v>
      </c>
      <c r="T238" s="35">
        <f t="shared" si="186"/>
        <v>35393.82</v>
      </c>
    </row>
    <row r="239" spans="1:20" s="36" customFormat="1" ht="24.95" customHeight="1" x14ac:dyDescent="0.25">
      <c r="A239" s="32">
        <v>188</v>
      </c>
      <c r="B239" s="31" t="s">
        <v>189</v>
      </c>
      <c r="C239" s="39" t="s">
        <v>173</v>
      </c>
      <c r="D239" s="32" t="s">
        <v>22</v>
      </c>
      <c r="E239" s="32" t="s">
        <v>177</v>
      </c>
      <c r="F239" s="34">
        <v>44501</v>
      </c>
      <c r="G239" s="34">
        <v>44866</v>
      </c>
      <c r="H239" s="35">
        <v>55000</v>
      </c>
      <c r="I239" s="35">
        <v>2559.6799999999998</v>
      </c>
      <c r="J239" s="35">
        <v>0</v>
      </c>
      <c r="K239" s="35">
        <v>1578.5</v>
      </c>
      <c r="L239" s="35">
        <v>3905</v>
      </c>
      <c r="M239" s="53">
        <f t="shared" si="181"/>
        <v>632.5</v>
      </c>
      <c r="N239" s="35">
        <v>1672</v>
      </c>
      <c r="O239" s="16">
        <f t="shared" si="182"/>
        <v>3899.5</v>
      </c>
      <c r="P239" s="35">
        <f t="shared" si="183"/>
        <v>11687.5</v>
      </c>
      <c r="Q239" s="35">
        <v>15796</v>
      </c>
      <c r="R239" s="35">
        <f t="shared" si="184"/>
        <v>21606.18</v>
      </c>
      <c r="S239" s="35">
        <f t="shared" si="185"/>
        <v>8437</v>
      </c>
      <c r="T239" s="35">
        <f t="shared" si="186"/>
        <v>33393.82</v>
      </c>
    </row>
    <row r="240" spans="1:20" s="36" customFormat="1" ht="24.95" customHeight="1" x14ac:dyDescent="0.25">
      <c r="A240" s="32">
        <v>189</v>
      </c>
      <c r="B240" s="31" t="s">
        <v>187</v>
      </c>
      <c r="C240" s="39" t="s">
        <v>173</v>
      </c>
      <c r="D240" s="32" t="s">
        <v>22</v>
      </c>
      <c r="E240" s="33" t="s">
        <v>177</v>
      </c>
      <c r="F240" s="34">
        <v>44501</v>
      </c>
      <c r="G240" s="34">
        <v>44866</v>
      </c>
      <c r="H240" s="35">
        <v>55000</v>
      </c>
      <c r="I240" s="35">
        <v>2559.6799999999998</v>
      </c>
      <c r="J240" s="35">
        <v>0</v>
      </c>
      <c r="K240" s="35">
        <v>1578.5</v>
      </c>
      <c r="L240" s="35">
        <v>3905</v>
      </c>
      <c r="M240" s="53">
        <f t="shared" si="181"/>
        <v>632.5</v>
      </c>
      <c r="N240" s="35">
        <v>1672</v>
      </c>
      <c r="O240" s="16">
        <f t="shared" si="182"/>
        <v>3899.5</v>
      </c>
      <c r="P240" s="35">
        <f t="shared" si="183"/>
        <v>11687.5</v>
      </c>
      <c r="Q240" s="35">
        <v>10046</v>
      </c>
      <c r="R240" s="35">
        <f t="shared" si="184"/>
        <v>15856.18</v>
      </c>
      <c r="S240" s="35">
        <f t="shared" si="185"/>
        <v>8437</v>
      </c>
      <c r="T240" s="35">
        <f t="shared" si="186"/>
        <v>39143.82</v>
      </c>
    </row>
    <row r="241" spans="1:20" s="36" customFormat="1" ht="24.95" customHeight="1" x14ac:dyDescent="0.25">
      <c r="A241" s="32">
        <v>190</v>
      </c>
      <c r="B241" s="31" t="s">
        <v>182</v>
      </c>
      <c r="C241" s="39" t="s">
        <v>173</v>
      </c>
      <c r="D241" s="32" t="s">
        <v>22</v>
      </c>
      <c r="E241" s="33" t="s">
        <v>177</v>
      </c>
      <c r="F241" s="34">
        <v>44682</v>
      </c>
      <c r="G241" s="34">
        <v>44866</v>
      </c>
      <c r="H241" s="35">
        <v>55000</v>
      </c>
      <c r="I241" s="35">
        <v>2154.64</v>
      </c>
      <c r="J241" s="35">
        <v>0</v>
      </c>
      <c r="K241" s="35">
        <v>1578.5</v>
      </c>
      <c r="L241" s="35">
        <v>3905</v>
      </c>
      <c r="M241" s="53">
        <f t="shared" si="181"/>
        <v>632.5</v>
      </c>
      <c r="N241" s="35">
        <v>1672</v>
      </c>
      <c r="O241" s="16">
        <f t="shared" si="182"/>
        <v>3899.5</v>
      </c>
      <c r="P241" s="35">
        <f t="shared" si="183"/>
        <v>11687.5</v>
      </c>
      <c r="Q241" s="35">
        <v>12746.24</v>
      </c>
      <c r="R241" s="35">
        <f t="shared" si="184"/>
        <v>18151.38</v>
      </c>
      <c r="S241" s="35">
        <f t="shared" si="185"/>
        <v>8437</v>
      </c>
      <c r="T241" s="35">
        <f t="shared" si="186"/>
        <v>36848.620000000003</v>
      </c>
    </row>
    <row r="242" spans="1:20" s="36" customFormat="1" ht="24.95" customHeight="1" x14ac:dyDescent="0.25">
      <c r="A242" s="32">
        <v>191</v>
      </c>
      <c r="B242" s="31" t="s">
        <v>185</v>
      </c>
      <c r="C242" s="39" t="s">
        <v>173</v>
      </c>
      <c r="D242" s="32" t="s">
        <v>22</v>
      </c>
      <c r="E242" s="33" t="s">
        <v>176</v>
      </c>
      <c r="F242" s="34">
        <v>44501</v>
      </c>
      <c r="G242" s="34">
        <v>44866</v>
      </c>
      <c r="H242" s="35">
        <v>55000</v>
      </c>
      <c r="I242" s="35">
        <v>2559.6799999999998</v>
      </c>
      <c r="J242" s="35">
        <v>0</v>
      </c>
      <c r="K242" s="35">
        <v>1578.5</v>
      </c>
      <c r="L242" s="35">
        <v>3905</v>
      </c>
      <c r="M242" s="53">
        <f t="shared" si="181"/>
        <v>632.5</v>
      </c>
      <c r="N242" s="35">
        <v>1672</v>
      </c>
      <c r="O242" s="16">
        <f t="shared" si="182"/>
        <v>3899.5</v>
      </c>
      <c r="P242" s="35">
        <f t="shared" si="183"/>
        <v>11687.5</v>
      </c>
      <c r="Q242" s="35">
        <v>6046</v>
      </c>
      <c r="R242" s="35">
        <f t="shared" si="184"/>
        <v>11856.18</v>
      </c>
      <c r="S242" s="35">
        <f t="shared" si="185"/>
        <v>8437</v>
      </c>
      <c r="T242" s="35">
        <f t="shared" si="186"/>
        <v>43143.82</v>
      </c>
    </row>
    <row r="243" spans="1:20" s="36" customFormat="1" ht="24.95" customHeight="1" x14ac:dyDescent="0.25">
      <c r="A243" s="32">
        <v>192</v>
      </c>
      <c r="B243" s="31" t="s">
        <v>180</v>
      </c>
      <c r="C243" s="39" t="s">
        <v>173</v>
      </c>
      <c r="D243" s="32" t="s">
        <v>22</v>
      </c>
      <c r="E243" s="33" t="s">
        <v>177</v>
      </c>
      <c r="F243" s="34">
        <v>44501</v>
      </c>
      <c r="G243" s="34">
        <v>44866</v>
      </c>
      <c r="H243" s="35">
        <v>55000</v>
      </c>
      <c r="I243" s="35">
        <v>2559.6799999999998</v>
      </c>
      <c r="J243" s="35">
        <v>0</v>
      </c>
      <c r="K243" s="35">
        <v>1578.5</v>
      </c>
      <c r="L243" s="35">
        <v>3905</v>
      </c>
      <c r="M243" s="53">
        <f t="shared" si="181"/>
        <v>632.5</v>
      </c>
      <c r="N243" s="35">
        <v>1672</v>
      </c>
      <c r="O243" s="16">
        <f t="shared" si="182"/>
        <v>3899.5</v>
      </c>
      <c r="P243" s="35">
        <f t="shared" si="183"/>
        <v>11687.5</v>
      </c>
      <c r="Q243" s="35">
        <v>10046</v>
      </c>
      <c r="R243" s="35">
        <f t="shared" si="184"/>
        <v>15856.18</v>
      </c>
      <c r="S243" s="35">
        <f t="shared" si="185"/>
        <v>8437</v>
      </c>
      <c r="T243" s="35">
        <f t="shared" si="186"/>
        <v>39143.82</v>
      </c>
    </row>
    <row r="244" spans="1:20" s="36" customFormat="1" ht="24.95" customHeight="1" x14ac:dyDescent="0.25">
      <c r="A244" s="32">
        <v>193</v>
      </c>
      <c r="B244" s="31" t="s">
        <v>196</v>
      </c>
      <c r="C244" s="39" t="s">
        <v>88</v>
      </c>
      <c r="D244" s="32" t="s">
        <v>22</v>
      </c>
      <c r="E244" s="32" t="s">
        <v>176</v>
      </c>
      <c r="F244" s="34">
        <v>44562</v>
      </c>
      <c r="G244" s="34">
        <v>44927</v>
      </c>
      <c r="H244" s="35">
        <v>45000</v>
      </c>
      <c r="I244" s="35">
        <v>1148.33</v>
      </c>
      <c r="J244" s="35">
        <v>0</v>
      </c>
      <c r="K244" s="35">
        <v>1291.5</v>
      </c>
      <c r="L244" s="35">
        <v>3195</v>
      </c>
      <c r="M244" s="53">
        <f t="shared" si="181"/>
        <v>517.5</v>
      </c>
      <c r="N244" s="35">
        <v>1368</v>
      </c>
      <c r="O244" s="16">
        <f t="shared" si="182"/>
        <v>3190.5</v>
      </c>
      <c r="P244" s="35">
        <f t="shared" si="183"/>
        <v>9562.5</v>
      </c>
      <c r="Q244" s="35">
        <v>15046</v>
      </c>
      <c r="R244" s="35">
        <f t="shared" si="184"/>
        <v>18853.830000000002</v>
      </c>
      <c r="S244" s="35">
        <f t="shared" si="185"/>
        <v>6903</v>
      </c>
      <c r="T244" s="35">
        <f t="shared" si="186"/>
        <v>26146.17</v>
      </c>
    </row>
    <row r="245" spans="1:20" s="36" customFormat="1" ht="24.95" customHeight="1" x14ac:dyDescent="0.25">
      <c r="A245" s="32">
        <v>194</v>
      </c>
      <c r="B245" s="31" t="s">
        <v>170</v>
      </c>
      <c r="C245" s="39" t="s">
        <v>88</v>
      </c>
      <c r="D245" s="32" t="s">
        <v>22</v>
      </c>
      <c r="E245" s="33" t="s">
        <v>176</v>
      </c>
      <c r="F245" s="34">
        <v>44470</v>
      </c>
      <c r="G245" s="34">
        <v>44835</v>
      </c>
      <c r="H245" s="35">
        <v>45500</v>
      </c>
      <c r="I245" s="35">
        <v>813.86</v>
      </c>
      <c r="J245" s="35">
        <v>0</v>
      </c>
      <c r="K245" s="35">
        <v>1305.8499999999999</v>
      </c>
      <c r="L245" s="35">
        <v>3230.5</v>
      </c>
      <c r="M245" s="53">
        <f t="shared" si="181"/>
        <v>523.25</v>
      </c>
      <c r="N245" s="35">
        <v>1383.2</v>
      </c>
      <c r="O245" s="16">
        <f t="shared" si="182"/>
        <v>3225.95</v>
      </c>
      <c r="P245" s="35">
        <f t="shared" si="183"/>
        <v>9668.75</v>
      </c>
      <c r="Q245" s="35">
        <v>12746.24</v>
      </c>
      <c r="R245" s="35">
        <f t="shared" si="184"/>
        <v>16249.15</v>
      </c>
      <c r="S245" s="35">
        <f t="shared" si="185"/>
        <v>6979.7</v>
      </c>
      <c r="T245" s="35">
        <f t="shared" si="186"/>
        <v>29250.85</v>
      </c>
    </row>
    <row r="246" spans="1:20" s="36" customFormat="1" ht="24.95" customHeight="1" x14ac:dyDescent="0.25">
      <c r="A246" s="32">
        <v>195</v>
      </c>
      <c r="B246" s="31" t="s">
        <v>169</v>
      </c>
      <c r="C246" s="39" t="s">
        <v>88</v>
      </c>
      <c r="D246" s="32" t="s">
        <v>22</v>
      </c>
      <c r="E246" s="33" t="s">
        <v>177</v>
      </c>
      <c r="F246" s="34">
        <v>44470</v>
      </c>
      <c r="G246" s="34">
        <v>44835</v>
      </c>
      <c r="H246" s="35">
        <v>45500</v>
      </c>
      <c r="I246" s="35">
        <v>1218.8900000000001</v>
      </c>
      <c r="J246" s="35">
        <v>0</v>
      </c>
      <c r="K246" s="35">
        <v>1305.8499999999999</v>
      </c>
      <c r="L246" s="35">
        <v>3230.5</v>
      </c>
      <c r="M246" s="53">
        <f t="shared" si="181"/>
        <v>523.25</v>
      </c>
      <c r="N246" s="35">
        <v>1383.2</v>
      </c>
      <c r="O246" s="16">
        <f t="shared" si="182"/>
        <v>3225.95</v>
      </c>
      <c r="P246" s="35">
        <f t="shared" si="183"/>
        <v>9668.75</v>
      </c>
      <c r="Q246" s="35">
        <v>10046</v>
      </c>
      <c r="R246" s="35">
        <f t="shared" si="184"/>
        <v>13953.94</v>
      </c>
      <c r="S246" s="35">
        <f t="shared" si="185"/>
        <v>6979.7</v>
      </c>
      <c r="T246" s="35">
        <f t="shared" si="186"/>
        <v>31546.06</v>
      </c>
    </row>
    <row r="247" spans="1:20" s="36" customFormat="1" ht="24.95" customHeight="1" x14ac:dyDescent="0.25">
      <c r="A247" s="32">
        <v>196</v>
      </c>
      <c r="B247" s="31" t="s">
        <v>246</v>
      </c>
      <c r="C247" s="39" t="s">
        <v>173</v>
      </c>
      <c r="D247" s="32" t="s">
        <v>22</v>
      </c>
      <c r="E247" s="33" t="s">
        <v>177</v>
      </c>
      <c r="F247" s="34">
        <v>44564</v>
      </c>
      <c r="G247" s="34">
        <v>44929</v>
      </c>
      <c r="H247" s="35">
        <v>60000</v>
      </c>
      <c r="I247" s="35">
        <v>3486.68</v>
      </c>
      <c r="J247" s="35">
        <v>0</v>
      </c>
      <c r="K247" s="35">
        <f>H247*2.87%</f>
        <v>1722</v>
      </c>
      <c r="L247" s="35">
        <f>H247*7.1%</f>
        <v>4260</v>
      </c>
      <c r="M247" s="53">
        <f t="shared" si="181"/>
        <v>690</v>
      </c>
      <c r="N247" s="35">
        <f>H247*3.04%</f>
        <v>1824</v>
      </c>
      <c r="O247" s="35">
        <f t="shared" si="182"/>
        <v>4254</v>
      </c>
      <c r="P247" s="35">
        <f t="shared" si="183"/>
        <v>12750</v>
      </c>
      <c r="Q247" s="35">
        <f t="shared" ref="Q247:Q252" si="187">J247</f>
        <v>0</v>
      </c>
      <c r="R247" s="35">
        <f t="shared" si="184"/>
        <v>7032.68</v>
      </c>
      <c r="S247" s="35">
        <f t="shared" si="185"/>
        <v>9204</v>
      </c>
      <c r="T247" s="35">
        <f t="shared" si="186"/>
        <v>52967.32</v>
      </c>
    </row>
    <row r="248" spans="1:20" s="36" customFormat="1" ht="24.95" customHeight="1" x14ac:dyDescent="0.25">
      <c r="A248" s="32">
        <v>197</v>
      </c>
      <c r="B248" s="31" t="s">
        <v>366</v>
      </c>
      <c r="C248" s="39" t="s">
        <v>173</v>
      </c>
      <c r="D248" s="32" t="s">
        <v>22</v>
      </c>
      <c r="E248" s="33" t="s">
        <v>176</v>
      </c>
      <c r="F248" s="34">
        <v>44713</v>
      </c>
      <c r="G248" s="34">
        <v>44896</v>
      </c>
      <c r="H248" s="35">
        <v>80000</v>
      </c>
      <c r="I248" s="35">
        <v>7400.87</v>
      </c>
      <c r="J248" s="35">
        <v>0</v>
      </c>
      <c r="K248" s="35">
        <f>H248*2.87%</f>
        <v>2296</v>
      </c>
      <c r="L248" s="35">
        <f>H248*7.1%</f>
        <v>5680</v>
      </c>
      <c r="M248" s="35">
        <v>748.08</v>
      </c>
      <c r="N248" s="35">
        <f>H248*3.04%</f>
        <v>2432</v>
      </c>
      <c r="O248" s="35">
        <f>H248*7.09%</f>
        <v>5672</v>
      </c>
      <c r="P248" s="35">
        <f t="shared" si="183"/>
        <v>16828.080000000002</v>
      </c>
      <c r="Q248" s="35">
        <f t="shared" si="187"/>
        <v>0</v>
      </c>
      <c r="R248" s="35">
        <f t="shared" si="184"/>
        <v>12128.87</v>
      </c>
      <c r="S248" s="35">
        <f t="shared" si="185"/>
        <v>12100.08</v>
      </c>
      <c r="T248" s="35">
        <f t="shared" si="186"/>
        <v>67871.13</v>
      </c>
    </row>
    <row r="249" spans="1:20" s="36" customFormat="1" ht="24.95" customHeight="1" x14ac:dyDescent="0.25">
      <c r="A249" s="32">
        <v>198</v>
      </c>
      <c r="B249" s="31" t="s">
        <v>371</v>
      </c>
      <c r="C249" s="39" t="s">
        <v>173</v>
      </c>
      <c r="D249" s="32" t="s">
        <v>22</v>
      </c>
      <c r="E249" s="33" t="s">
        <v>176</v>
      </c>
      <c r="F249" s="34">
        <v>44682</v>
      </c>
      <c r="G249" s="34">
        <v>44866</v>
      </c>
      <c r="H249" s="35">
        <v>55000</v>
      </c>
      <c r="I249" s="35">
        <v>2559.6799999999998</v>
      </c>
      <c r="J249" s="35">
        <v>0</v>
      </c>
      <c r="K249" s="35">
        <v>1578.5</v>
      </c>
      <c r="L249" s="35">
        <v>3905</v>
      </c>
      <c r="M249" s="60">
        <f t="shared" ref="M249:M250" si="188">H249*1.15%</f>
        <v>632.5</v>
      </c>
      <c r="N249" s="35">
        <v>1672</v>
      </c>
      <c r="O249" s="35">
        <f t="shared" ref="O249:O250" si="189">H249*7.09%</f>
        <v>3899.5</v>
      </c>
      <c r="P249" s="35">
        <f t="shared" si="183"/>
        <v>11687.5</v>
      </c>
      <c r="Q249" s="35">
        <f t="shared" si="187"/>
        <v>0</v>
      </c>
      <c r="R249" s="35">
        <f t="shared" si="184"/>
        <v>5810.18</v>
      </c>
      <c r="S249" s="35">
        <f t="shared" si="185"/>
        <v>8437</v>
      </c>
      <c r="T249" s="35">
        <f t="shared" si="186"/>
        <v>49189.82</v>
      </c>
    </row>
    <row r="250" spans="1:20" s="36" customFormat="1" ht="24.95" customHeight="1" x14ac:dyDescent="0.25">
      <c r="A250" s="32">
        <v>199</v>
      </c>
      <c r="B250" s="31" t="s">
        <v>372</v>
      </c>
      <c r="C250" s="39" t="s">
        <v>175</v>
      </c>
      <c r="D250" s="32" t="s">
        <v>22</v>
      </c>
      <c r="E250" s="33" t="s">
        <v>177</v>
      </c>
      <c r="F250" s="34">
        <v>44682</v>
      </c>
      <c r="G250" s="34">
        <v>44866</v>
      </c>
      <c r="H250" s="35">
        <v>60000</v>
      </c>
      <c r="I250" s="35">
        <v>3486.68</v>
      </c>
      <c r="J250" s="35">
        <v>0</v>
      </c>
      <c r="K250" s="35">
        <f>H250*2.87%</f>
        <v>1722</v>
      </c>
      <c r="L250" s="35">
        <f>H250*7.1%</f>
        <v>4260</v>
      </c>
      <c r="M250" s="60">
        <f t="shared" si="188"/>
        <v>690</v>
      </c>
      <c r="N250" s="35">
        <f>H250*3.04%</f>
        <v>1824</v>
      </c>
      <c r="O250" s="35">
        <f t="shared" si="189"/>
        <v>4254</v>
      </c>
      <c r="P250" s="35">
        <f t="shared" si="183"/>
        <v>12750</v>
      </c>
      <c r="Q250" s="35">
        <f t="shared" si="187"/>
        <v>0</v>
      </c>
      <c r="R250" s="35">
        <f t="shared" si="184"/>
        <v>7032.68</v>
      </c>
      <c r="S250" s="35">
        <f t="shared" si="185"/>
        <v>9204</v>
      </c>
      <c r="T250" s="35">
        <f t="shared" si="186"/>
        <v>52967.32</v>
      </c>
    </row>
    <row r="251" spans="1:20" s="36" customFormat="1" ht="24.95" customHeight="1" x14ac:dyDescent="0.25">
      <c r="A251" s="32">
        <v>200</v>
      </c>
      <c r="B251" s="31" t="s">
        <v>373</v>
      </c>
      <c r="C251" s="39" t="s">
        <v>173</v>
      </c>
      <c r="D251" s="32" t="s">
        <v>22</v>
      </c>
      <c r="E251" s="33" t="s">
        <v>176</v>
      </c>
      <c r="F251" s="34">
        <v>44682</v>
      </c>
      <c r="G251" s="34">
        <v>44866</v>
      </c>
      <c r="H251" s="35">
        <v>55000</v>
      </c>
      <c r="I251" s="35">
        <v>2559.6799999999998</v>
      </c>
      <c r="J251" s="35">
        <v>0</v>
      </c>
      <c r="K251" s="35">
        <v>1578.5</v>
      </c>
      <c r="L251" s="35">
        <v>3905</v>
      </c>
      <c r="M251" s="60">
        <f t="shared" ref="M251" si="190">H251*1.15%</f>
        <v>632.5</v>
      </c>
      <c r="N251" s="35">
        <v>1672</v>
      </c>
      <c r="O251" s="35">
        <f t="shared" ref="O251" si="191">H251*7.09%</f>
        <v>3899.5</v>
      </c>
      <c r="P251" s="35">
        <f t="shared" si="183"/>
        <v>11687.5</v>
      </c>
      <c r="Q251" s="35">
        <f t="shared" si="187"/>
        <v>0</v>
      </c>
      <c r="R251" s="35">
        <f t="shared" si="184"/>
        <v>5810.18</v>
      </c>
      <c r="S251" s="35">
        <f t="shared" si="185"/>
        <v>8437</v>
      </c>
      <c r="T251" s="35">
        <f t="shared" si="186"/>
        <v>49189.82</v>
      </c>
    </row>
    <row r="252" spans="1:20" s="18" customFormat="1" ht="24.95" customHeight="1" x14ac:dyDescent="0.25">
      <c r="A252" s="32">
        <v>201</v>
      </c>
      <c r="B252" s="14" t="s">
        <v>87</v>
      </c>
      <c r="C252" s="10" t="s">
        <v>88</v>
      </c>
      <c r="D252" s="11" t="s">
        <v>22</v>
      </c>
      <c r="E252" s="20" t="s">
        <v>177</v>
      </c>
      <c r="F252" s="15">
        <v>44501</v>
      </c>
      <c r="G252" s="34">
        <v>44866</v>
      </c>
      <c r="H252" s="16">
        <v>45000</v>
      </c>
      <c r="I252" s="16">
        <v>1148.33</v>
      </c>
      <c r="J252" s="16">
        <v>0</v>
      </c>
      <c r="K252" s="16">
        <v>1291.5</v>
      </c>
      <c r="L252" s="16">
        <v>3195</v>
      </c>
      <c r="M252" s="53">
        <f t="shared" si="181"/>
        <v>517.5</v>
      </c>
      <c r="N252" s="16">
        <v>1368</v>
      </c>
      <c r="O252" s="16">
        <f t="shared" si="182"/>
        <v>3190.5</v>
      </c>
      <c r="P252" s="16">
        <f t="shared" si="183"/>
        <v>9562.5</v>
      </c>
      <c r="Q252" s="16">
        <f t="shared" si="187"/>
        <v>0</v>
      </c>
      <c r="R252" s="16">
        <f t="shared" si="184"/>
        <v>3807.83</v>
      </c>
      <c r="S252" s="16">
        <f t="shared" si="185"/>
        <v>6903</v>
      </c>
      <c r="T252" s="16">
        <f t="shared" si="186"/>
        <v>41192.17</v>
      </c>
    </row>
    <row r="253" spans="1:20" s="13" customFormat="1" ht="24.95" customHeight="1" x14ac:dyDescent="0.3">
      <c r="A253" s="26" t="s">
        <v>127</v>
      </c>
      <c r="B253" s="12"/>
      <c r="C253" s="12"/>
      <c r="D253" s="12"/>
      <c r="E253" s="12"/>
      <c r="F253" s="25"/>
      <c r="G253" s="25"/>
      <c r="H253" s="12"/>
      <c r="I253" s="12"/>
      <c r="J253" s="12"/>
      <c r="K253" s="12"/>
      <c r="L253" s="12"/>
      <c r="M253" s="48"/>
      <c r="N253" s="12"/>
      <c r="O253" s="12"/>
      <c r="P253" s="12"/>
      <c r="Q253" s="12"/>
      <c r="R253" s="12"/>
      <c r="S253" s="12"/>
      <c r="T253" s="12"/>
    </row>
    <row r="254" spans="1:20" s="13" customFormat="1" ht="24.95" customHeight="1" x14ac:dyDescent="0.25">
      <c r="A254" s="11">
        <v>202</v>
      </c>
      <c r="B254" s="31" t="s">
        <v>329</v>
      </c>
      <c r="C254" s="39" t="s">
        <v>29</v>
      </c>
      <c r="D254" s="32" t="s">
        <v>22</v>
      </c>
      <c r="E254" s="33" t="s">
        <v>176</v>
      </c>
      <c r="F254" s="34">
        <v>44616</v>
      </c>
      <c r="G254" s="34">
        <v>44797</v>
      </c>
      <c r="H254" s="35">
        <v>110000</v>
      </c>
      <c r="I254" s="35">
        <v>14457.62</v>
      </c>
      <c r="J254" s="35">
        <v>0</v>
      </c>
      <c r="K254" s="35">
        <v>3157</v>
      </c>
      <c r="L254" s="35">
        <v>7810</v>
      </c>
      <c r="M254" s="17">
        <v>748.08</v>
      </c>
      <c r="N254" s="35">
        <v>3344</v>
      </c>
      <c r="O254" s="35">
        <v>7799</v>
      </c>
      <c r="P254" s="35">
        <f>K254+L254+M254+N254+O254</f>
        <v>22858.080000000002</v>
      </c>
      <c r="Q254" s="35">
        <f>J254</f>
        <v>0</v>
      </c>
      <c r="R254" s="35">
        <f>I254+K254+N254+Q254</f>
        <v>20958.62</v>
      </c>
      <c r="S254" s="35">
        <f>L254+M254+O254</f>
        <v>16357.08</v>
      </c>
      <c r="T254" s="35">
        <f>H254-R254</f>
        <v>89041.38</v>
      </c>
    </row>
    <row r="255" spans="1:20" s="18" customFormat="1" ht="24.95" customHeight="1" x14ac:dyDescent="0.25">
      <c r="A255" s="11">
        <v>203</v>
      </c>
      <c r="B255" s="31" t="s">
        <v>110</v>
      </c>
      <c r="C255" s="39" t="s">
        <v>173</v>
      </c>
      <c r="D255" s="11" t="s">
        <v>22</v>
      </c>
      <c r="E255" s="20" t="s">
        <v>176</v>
      </c>
      <c r="F255" s="15">
        <v>44516</v>
      </c>
      <c r="G255" s="15">
        <v>44866</v>
      </c>
      <c r="H255" s="16">
        <v>90000</v>
      </c>
      <c r="I255" s="35">
        <v>9753.1200000000008</v>
      </c>
      <c r="J255" s="35">
        <v>0</v>
      </c>
      <c r="K255" s="35">
        <f>H255*2.87%</f>
        <v>2583</v>
      </c>
      <c r="L255" s="35">
        <f>H255*7.1%</f>
        <v>6390</v>
      </c>
      <c r="M255" s="17">
        <v>748.08</v>
      </c>
      <c r="N255" s="35">
        <f>H255*3.04%</f>
        <v>2736</v>
      </c>
      <c r="O255" s="35">
        <f>H255*7.09%</f>
        <v>6381</v>
      </c>
      <c r="P255" s="35">
        <f>K255+L255+M255+N255+O255</f>
        <v>18838.080000000002</v>
      </c>
      <c r="Q255" s="35">
        <f>J255</f>
        <v>0</v>
      </c>
      <c r="R255" s="35">
        <f>I255+K255+N255+Q255</f>
        <v>15072.12</v>
      </c>
      <c r="S255" s="35">
        <f>L255+M255+O255</f>
        <v>13519.08</v>
      </c>
      <c r="T255" s="35">
        <f>H255-R255</f>
        <v>74927.88</v>
      </c>
    </row>
    <row r="256" spans="1:20" s="18" customFormat="1" ht="24.95" customHeight="1" x14ac:dyDescent="0.3">
      <c r="A256" s="26" t="s">
        <v>311</v>
      </c>
      <c r="B256" s="12"/>
      <c r="C256" s="12"/>
      <c r="D256" s="12"/>
      <c r="E256" s="12"/>
      <c r="F256" s="25"/>
      <c r="G256" s="25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s="18" customFormat="1" ht="24.95" customHeight="1" x14ac:dyDescent="0.25">
      <c r="A257" s="21">
        <v>204</v>
      </c>
      <c r="B257" s="31" t="s">
        <v>312</v>
      </c>
      <c r="C257" s="39" t="s">
        <v>29</v>
      </c>
      <c r="D257" s="32" t="s">
        <v>22</v>
      </c>
      <c r="E257" s="32" t="s">
        <v>177</v>
      </c>
      <c r="F257" s="34">
        <v>44616</v>
      </c>
      <c r="G257" s="34">
        <v>44797</v>
      </c>
      <c r="H257" s="35">
        <v>110000</v>
      </c>
      <c r="I257" s="35">
        <v>14457.62</v>
      </c>
      <c r="J257" s="35">
        <v>0</v>
      </c>
      <c r="K257" s="35">
        <v>3157</v>
      </c>
      <c r="L257" s="35">
        <v>7810</v>
      </c>
      <c r="M257" s="17">
        <v>748.08</v>
      </c>
      <c r="N257" s="35">
        <v>3344</v>
      </c>
      <c r="O257" s="35">
        <v>7799</v>
      </c>
      <c r="P257" s="35">
        <f>K257+L257+M257+N257+O257</f>
        <v>22858.080000000002</v>
      </c>
      <c r="Q257" s="35">
        <v>10046</v>
      </c>
      <c r="R257" s="35">
        <f>I257+K257+N257+Q257</f>
        <v>31004.62</v>
      </c>
      <c r="S257" s="35">
        <f>L257+M257+O257</f>
        <v>16357.08</v>
      </c>
      <c r="T257" s="35">
        <f>H257-R257</f>
        <v>78995.38</v>
      </c>
    </row>
    <row r="258" spans="1:20" s="13" customFormat="1" ht="24.95" customHeight="1" x14ac:dyDescent="0.3">
      <c r="A258" s="26" t="s">
        <v>142</v>
      </c>
      <c r="B258" s="12"/>
      <c r="C258" s="12"/>
      <c r="D258" s="12"/>
      <c r="E258" s="12"/>
      <c r="F258" s="25"/>
      <c r="G258" s="25"/>
      <c r="H258" s="12"/>
      <c r="I258" s="12"/>
      <c r="J258" s="12"/>
      <c r="K258" s="12"/>
      <c r="L258" s="12"/>
      <c r="M258" s="48"/>
      <c r="N258" s="12"/>
      <c r="O258" s="12"/>
      <c r="P258" s="12"/>
      <c r="Q258" s="12"/>
      <c r="R258" s="12"/>
      <c r="S258" s="12"/>
      <c r="T258" s="12"/>
    </row>
    <row r="259" spans="1:20" s="40" customFormat="1" ht="24.95" customHeight="1" x14ac:dyDescent="0.25">
      <c r="A259" s="32">
        <v>205</v>
      </c>
      <c r="B259" s="61" t="s">
        <v>358</v>
      </c>
      <c r="C259" s="49" t="s">
        <v>359</v>
      </c>
      <c r="D259" s="32" t="s">
        <v>22</v>
      </c>
      <c r="E259" s="33" t="s">
        <v>177</v>
      </c>
      <c r="F259" s="34">
        <v>44713</v>
      </c>
      <c r="G259" s="34">
        <v>44896</v>
      </c>
      <c r="H259" s="35">
        <v>165000</v>
      </c>
      <c r="I259" s="35">
        <v>27413.040000000001</v>
      </c>
      <c r="J259" s="35">
        <v>0</v>
      </c>
      <c r="K259" s="35">
        <f>H259*2.87%</f>
        <v>4735.5</v>
      </c>
      <c r="L259" s="35">
        <f>H259*7.1%</f>
        <v>11715</v>
      </c>
      <c r="M259" s="60">
        <v>748.08</v>
      </c>
      <c r="N259" s="35">
        <v>4943.8</v>
      </c>
      <c r="O259" s="35">
        <v>11530.11</v>
      </c>
      <c r="P259" s="35">
        <f>K259+L259+M259+N259+O259</f>
        <v>33672.49</v>
      </c>
      <c r="Q259" s="35">
        <f>J259</f>
        <v>0</v>
      </c>
      <c r="R259" s="35">
        <f>I259+K259+N259+Q259</f>
        <v>37092.339999999997</v>
      </c>
      <c r="S259" s="35">
        <f>L259+M259+O259</f>
        <v>23993.19</v>
      </c>
      <c r="T259" s="35">
        <f>H259-R259</f>
        <v>127907.66</v>
      </c>
    </row>
    <row r="260" spans="1:20" s="40" customFormat="1" ht="24.95" customHeight="1" x14ac:dyDescent="0.25">
      <c r="A260" s="32">
        <v>206</v>
      </c>
      <c r="B260" s="61" t="s">
        <v>357</v>
      </c>
      <c r="C260" s="49" t="s">
        <v>119</v>
      </c>
      <c r="D260" s="32" t="s">
        <v>22</v>
      </c>
      <c r="E260" s="33" t="s">
        <v>177</v>
      </c>
      <c r="F260" s="34">
        <v>44713</v>
      </c>
      <c r="G260" s="34">
        <v>44896</v>
      </c>
      <c r="H260" s="41">
        <v>60000</v>
      </c>
      <c r="I260" s="35">
        <v>3486.68</v>
      </c>
      <c r="J260" s="35">
        <v>0</v>
      </c>
      <c r="K260" s="35">
        <f>H260*2.87%</f>
        <v>1722</v>
      </c>
      <c r="L260" s="35">
        <f>H260*7.1%</f>
        <v>4260</v>
      </c>
      <c r="M260" s="60">
        <f t="shared" ref="M260" si="192">H260*1.15%</f>
        <v>690</v>
      </c>
      <c r="N260" s="35">
        <f>H260*3.04%</f>
        <v>1824</v>
      </c>
      <c r="O260" s="35">
        <f t="shared" ref="O260" si="193">H260*7.09%</f>
        <v>4254</v>
      </c>
      <c r="P260" s="35">
        <f>K260+L260+M260+N260+O260</f>
        <v>12750</v>
      </c>
      <c r="Q260" s="35">
        <f>J260</f>
        <v>0</v>
      </c>
      <c r="R260" s="35">
        <f>I260+K260+N260+Q260</f>
        <v>7032.68</v>
      </c>
      <c r="S260" s="35">
        <f>L260+M260+O260</f>
        <v>9204</v>
      </c>
      <c r="T260" s="35">
        <f>H260-R260</f>
        <v>52967.32</v>
      </c>
    </row>
    <row r="261" spans="1:20" s="13" customFormat="1" ht="24.95" customHeight="1" x14ac:dyDescent="0.3">
      <c r="A261" s="26" t="s">
        <v>141</v>
      </c>
      <c r="B261" s="12"/>
      <c r="C261" s="12"/>
      <c r="D261" s="12"/>
      <c r="E261" s="12"/>
      <c r="F261" s="25"/>
      <c r="G261" s="25"/>
      <c r="H261" s="12"/>
      <c r="I261" s="12"/>
      <c r="J261" s="12"/>
      <c r="K261" s="12"/>
      <c r="L261" s="12"/>
      <c r="M261" s="48"/>
      <c r="N261" s="12"/>
      <c r="O261" s="12"/>
      <c r="P261" s="12"/>
      <c r="Q261" s="12"/>
      <c r="R261" s="12"/>
      <c r="S261" s="12"/>
      <c r="T261" s="12"/>
    </row>
    <row r="262" spans="1:20" s="18" customFormat="1" ht="24.95" customHeight="1" x14ac:dyDescent="0.25">
      <c r="A262" s="11">
        <v>207</v>
      </c>
      <c r="B262" s="14" t="s">
        <v>89</v>
      </c>
      <c r="C262" s="10" t="s">
        <v>29</v>
      </c>
      <c r="D262" s="11" t="s">
        <v>22</v>
      </c>
      <c r="E262" s="20" t="s">
        <v>177</v>
      </c>
      <c r="F262" s="15">
        <v>44470</v>
      </c>
      <c r="G262" s="34">
        <v>44835</v>
      </c>
      <c r="H262" s="16">
        <v>131000</v>
      </c>
      <c r="I262" s="16">
        <v>19397.34</v>
      </c>
      <c r="J262" s="16">
        <v>0</v>
      </c>
      <c r="K262" s="16">
        <v>3759.7</v>
      </c>
      <c r="L262" s="16">
        <v>9301</v>
      </c>
      <c r="M262" s="17">
        <v>748.08</v>
      </c>
      <c r="N262" s="16">
        <v>3982.4</v>
      </c>
      <c r="O262" s="16">
        <v>9287.9</v>
      </c>
      <c r="P262" s="16">
        <f>K262+L262+M262+N262+O262</f>
        <v>27079.08</v>
      </c>
      <c r="Q262" s="16">
        <f>J262</f>
        <v>0</v>
      </c>
      <c r="R262" s="16">
        <f>I262+K262+N262+Q262</f>
        <v>27139.439999999999</v>
      </c>
      <c r="S262" s="16">
        <f>L262+M262+O262</f>
        <v>19336.98</v>
      </c>
      <c r="T262" s="16">
        <f>H262-R262</f>
        <v>103860.56</v>
      </c>
    </row>
    <row r="263" spans="1:20" s="13" customFormat="1" ht="24.95" customHeight="1" x14ac:dyDescent="0.3">
      <c r="A263" s="26" t="s">
        <v>90</v>
      </c>
      <c r="B263" s="12"/>
      <c r="C263" s="12"/>
      <c r="D263" s="12"/>
      <c r="E263" s="12"/>
      <c r="F263" s="25"/>
      <c r="G263" s="25"/>
      <c r="H263" s="12"/>
      <c r="I263" s="12"/>
      <c r="J263" s="12"/>
      <c r="K263" s="12"/>
      <c r="L263" s="12"/>
      <c r="M263" s="48"/>
      <c r="N263" s="12"/>
      <c r="O263" s="12"/>
      <c r="P263" s="12"/>
      <c r="Q263" s="12"/>
      <c r="R263" s="12"/>
      <c r="S263" s="12"/>
      <c r="T263" s="12"/>
    </row>
    <row r="264" spans="1:20" s="18" customFormat="1" ht="24.95" customHeight="1" x14ac:dyDescent="0.25">
      <c r="A264" s="11">
        <v>208</v>
      </c>
      <c r="B264" s="14" t="s">
        <v>91</v>
      </c>
      <c r="C264" s="10" t="s">
        <v>92</v>
      </c>
      <c r="D264" s="11" t="s">
        <v>22</v>
      </c>
      <c r="E264" s="20" t="s">
        <v>177</v>
      </c>
      <c r="F264" s="15">
        <v>44642</v>
      </c>
      <c r="G264" s="15">
        <v>44826</v>
      </c>
      <c r="H264" s="16">
        <v>40000</v>
      </c>
      <c r="I264" s="16">
        <v>442.65</v>
      </c>
      <c r="J264" s="16">
        <v>0</v>
      </c>
      <c r="K264" s="16">
        <v>1148</v>
      </c>
      <c r="L264" s="16">
        <v>2840</v>
      </c>
      <c r="M264" s="53">
        <f t="shared" ref="M264:M265" si="194">H264*1.15%</f>
        <v>460</v>
      </c>
      <c r="N264" s="16">
        <v>1216</v>
      </c>
      <c r="O264" s="16">
        <f>H264*7.09%</f>
        <v>2836</v>
      </c>
      <c r="P264" s="16">
        <f>K264+L264+M264+N264+O264</f>
        <v>8500</v>
      </c>
      <c r="Q264" s="16">
        <v>8992</v>
      </c>
      <c r="R264" s="16">
        <f>I264+K264+N264+Q264</f>
        <v>11798.65</v>
      </c>
      <c r="S264" s="16">
        <f>L264+M264+O264</f>
        <v>6136</v>
      </c>
      <c r="T264" s="16">
        <f>H264-R264</f>
        <v>28201.35</v>
      </c>
    </row>
    <row r="265" spans="1:20" s="18" customFormat="1" ht="24.95" customHeight="1" x14ac:dyDescent="0.25">
      <c r="A265" s="51">
        <v>209</v>
      </c>
      <c r="B265" s="31" t="s">
        <v>346</v>
      </c>
      <c r="C265" s="39" t="s">
        <v>347</v>
      </c>
      <c r="D265" s="32" t="s">
        <v>22</v>
      </c>
      <c r="E265" s="33" t="s">
        <v>177</v>
      </c>
      <c r="F265" s="34">
        <v>44684</v>
      </c>
      <c r="G265" s="34">
        <v>44868</v>
      </c>
      <c r="H265" s="35">
        <v>45000</v>
      </c>
      <c r="I265" s="35">
        <v>1148.33</v>
      </c>
      <c r="J265" s="35">
        <v>0</v>
      </c>
      <c r="K265" s="35">
        <f>H265*2.87%</f>
        <v>1291.5</v>
      </c>
      <c r="L265" s="35">
        <f>H265*7.1%</f>
        <v>3195</v>
      </c>
      <c r="M265" s="60">
        <f t="shared" si="194"/>
        <v>517.5</v>
      </c>
      <c r="N265" s="35">
        <f>H265*3.04%</f>
        <v>1368</v>
      </c>
      <c r="O265" s="35">
        <f>H265*7.09%</f>
        <v>3190.5</v>
      </c>
      <c r="P265" s="35">
        <f>K265+L265+M265+N265+O265</f>
        <v>9562.5</v>
      </c>
      <c r="Q265" s="35">
        <f>J265</f>
        <v>0</v>
      </c>
      <c r="R265" s="35">
        <f>I265+K265+N265+Q265</f>
        <v>3807.83</v>
      </c>
      <c r="S265" s="35">
        <f>L265+M265+O265</f>
        <v>6903</v>
      </c>
      <c r="T265" s="35">
        <f>H265-R265</f>
        <v>41192.17</v>
      </c>
    </row>
    <row r="266" spans="1:20" s="13" customFormat="1" ht="24.95" customHeight="1" x14ac:dyDescent="0.3">
      <c r="A266" s="26" t="s">
        <v>234</v>
      </c>
      <c r="B266" s="12"/>
      <c r="C266" s="12"/>
      <c r="D266" s="12"/>
      <c r="E266" s="12"/>
      <c r="F266" s="25"/>
      <c r="G266" s="25"/>
      <c r="H266" s="12"/>
      <c r="I266" s="12"/>
      <c r="J266" s="12"/>
      <c r="K266" s="12"/>
      <c r="L266" s="12"/>
      <c r="M266" s="48"/>
      <c r="N266" s="12"/>
      <c r="O266" s="12"/>
      <c r="P266" s="12"/>
      <c r="Q266" s="12"/>
      <c r="R266" s="12"/>
      <c r="S266" s="12"/>
      <c r="T266" s="12"/>
    </row>
    <row r="267" spans="1:20" s="18" customFormat="1" ht="24.95" customHeight="1" x14ac:dyDescent="0.25">
      <c r="A267" s="11">
        <v>210</v>
      </c>
      <c r="B267" s="14" t="s">
        <v>230</v>
      </c>
      <c r="C267" s="10" t="s">
        <v>216</v>
      </c>
      <c r="D267" s="11" t="s">
        <v>22</v>
      </c>
      <c r="E267" s="11" t="s">
        <v>177</v>
      </c>
      <c r="F267" s="15">
        <v>44470</v>
      </c>
      <c r="G267" s="34">
        <v>44835</v>
      </c>
      <c r="H267" s="16">
        <v>96000</v>
      </c>
      <c r="I267" s="16">
        <v>11164.47</v>
      </c>
      <c r="J267" s="16">
        <v>0</v>
      </c>
      <c r="K267" s="16">
        <v>2755.2</v>
      </c>
      <c r="L267" s="16">
        <v>6816</v>
      </c>
      <c r="M267" s="16">
        <v>748.08</v>
      </c>
      <c r="N267" s="16">
        <v>2918.4</v>
      </c>
      <c r="O267" s="16">
        <v>6806.4</v>
      </c>
      <c r="P267" s="16">
        <f>K267+L267+M267+N267+O267</f>
        <v>20044.080000000002</v>
      </c>
      <c r="Q267" s="16">
        <f>J267</f>
        <v>0</v>
      </c>
      <c r="R267" s="16">
        <f>I267+K267+N267+Q267</f>
        <v>16838.07</v>
      </c>
      <c r="S267" s="16">
        <f>L267+M267+O267</f>
        <v>14370.48</v>
      </c>
      <c r="T267" s="16">
        <f>H267-R267</f>
        <v>79161.929999999993</v>
      </c>
    </row>
    <row r="268" spans="1:20" s="40" customFormat="1" ht="24.95" customHeight="1" x14ac:dyDescent="0.25">
      <c r="A268" s="32">
        <v>211</v>
      </c>
      <c r="B268" s="31" t="s">
        <v>248</v>
      </c>
      <c r="C268" s="39" t="s">
        <v>50</v>
      </c>
      <c r="D268" s="32" t="s">
        <v>22</v>
      </c>
      <c r="E268" s="33" t="s">
        <v>176</v>
      </c>
      <c r="F268" s="15">
        <v>44593</v>
      </c>
      <c r="G268" s="15">
        <v>44774</v>
      </c>
      <c r="H268" s="35">
        <v>35000</v>
      </c>
      <c r="I268" s="35">
        <v>0</v>
      </c>
      <c r="J268" s="35">
        <v>0</v>
      </c>
      <c r="K268" s="35">
        <f>H268*2.87%</f>
        <v>1004.5</v>
      </c>
      <c r="L268" s="35">
        <f>H268*7.1%</f>
        <v>2485</v>
      </c>
      <c r="M268" s="16">
        <f>H268*1.15%</f>
        <v>402.5</v>
      </c>
      <c r="N268" s="35">
        <f>H268*3.04%</f>
        <v>1064</v>
      </c>
      <c r="O268" s="16">
        <f>H268*7.09%</f>
        <v>2481.5</v>
      </c>
      <c r="P268" s="35">
        <f>K268+L268+M268+N268+O268</f>
        <v>7437.5</v>
      </c>
      <c r="Q268" s="35">
        <f>J268</f>
        <v>0</v>
      </c>
      <c r="R268" s="35">
        <f>I268+K268+N268+Q268</f>
        <v>2068.5</v>
      </c>
      <c r="S268" s="35">
        <f>L268+M268+O268</f>
        <v>5369</v>
      </c>
      <c r="T268" s="35">
        <f>H268-R268</f>
        <v>32931.5</v>
      </c>
    </row>
    <row r="269" spans="1:20" s="13" customFormat="1" ht="24.95" customHeight="1" x14ac:dyDescent="0.3">
      <c r="A269" s="26" t="s">
        <v>126</v>
      </c>
      <c r="B269" s="12"/>
      <c r="C269" s="12"/>
      <c r="D269" s="12"/>
      <c r="E269" s="12"/>
      <c r="F269" s="25"/>
      <c r="G269" s="25"/>
      <c r="H269" s="12"/>
      <c r="I269" s="12"/>
      <c r="J269" s="12"/>
      <c r="K269" s="12"/>
      <c r="L269" s="12"/>
      <c r="M269" s="48"/>
      <c r="N269" s="12"/>
      <c r="O269" s="12"/>
      <c r="P269" s="12"/>
      <c r="Q269" s="12"/>
      <c r="R269" s="12"/>
      <c r="S269" s="12"/>
      <c r="T269" s="12"/>
    </row>
    <row r="270" spans="1:20" s="18" customFormat="1" ht="24.95" customHeight="1" x14ac:dyDescent="0.25">
      <c r="A270" s="11">
        <v>212</v>
      </c>
      <c r="B270" s="14" t="s">
        <v>37</v>
      </c>
      <c r="C270" s="10" t="s">
        <v>175</v>
      </c>
      <c r="D270" s="11" t="s">
        <v>22</v>
      </c>
      <c r="E270" s="20" t="s">
        <v>176</v>
      </c>
      <c r="F270" s="15">
        <v>44470</v>
      </c>
      <c r="G270" s="34">
        <v>44835</v>
      </c>
      <c r="H270" s="16">
        <v>72500</v>
      </c>
      <c r="I270" s="16">
        <v>5838.93</v>
      </c>
      <c r="J270" s="16">
        <v>0</v>
      </c>
      <c r="K270" s="16">
        <v>2080.75</v>
      </c>
      <c r="L270" s="16">
        <v>5147.5</v>
      </c>
      <c r="M270" s="17">
        <v>748.08</v>
      </c>
      <c r="N270" s="16">
        <v>2204</v>
      </c>
      <c r="O270" s="16">
        <v>5140.25</v>
      </c>
      <c r="P270" s="16">
        <f>K270+L270+M270+N270+O270</f>
        <v>15320.58</v>
      </c>
      <c r="Q270" s="16">
        <f>J270</f>
        <v>0</v>
      </c>
      <c r="R270" s="16">
        <f>I270+K270+N270+Q270</f>
        <v>10123.68</v>
      </c>
      <c r="S270" s="16">
        <f>L270+M270+O270</f>
        <v>11035.83</v>
      </c>
      <c r="T270" s="16">
        <f>H270-R270</f>
        <v>62376.32</v>
      </c>
    </row>
    <row r="271" spans="1:20" s="13" customFormat="1" ht="24.95" customHeight="1" x14ac:dyDescent="0.3">
      <c r="A271" s="26" t="s">
        <v>15</v>
      </c>
      <c r="B271" s="12"/>
      <c r="C271" s="12"/>
      <c r="D271" s="12"/>
      <c r="E271" s="12"/>
      <c r="F271" s="25"/>
      <c r="G271" s="25"/>
      <c r="H271" s="12"/>
      <c r="I271" s="12"/>
      <c r="J271" s="12"/>
      <c r="K271" s="12"/>
      <c r="L271" s="12"/>
      <c r="M271" s="48"/>
      <c r="N271" s="12"/>
      <c r="O271" s="12"/>
      <c r="P271" s="12"/>
      <c r="Q271" s="12"/>
      <c r="R271" s="12"/>
      <c r="S271" s="12"/>
      <c r="T271" s="12"/>
    </row>
    <row r="272" spans="1:20" s="13" customFormat="1" ht="24.95" customHeight="1" x14ac:dyDescent="0.25">
      <c r="A272" s="11">
        <v>213</v>
      </c>
      <c r="B272" s="14" t="s">
        <v>281</v>
      </c>
      <c r="C272" s="10" t="s">
        <v>29</v>
      </c>
      <c r="D272" s="32" t="s">
        <v>22</v>
      </c>
      <c r="E272" s="33" t="s">
        <v>177</v>
      </c>
      <c r="F272" s="34">
        <v>44564</v>
      </c>
      <c r="G272" s="34">
        <v>44929</v>
      </c>
      <c r="H272" s="35">
        <v>140000</v>
      </c>
      <c r="I272" s="35">
        <v>21514.37</v>
      </c>
      <c r="J272" s="35">
        <v>0</v>
      </c>
      <c r="K272" s="35">
        <f>H272*2.87%</f>
        <v>4018</v>
      </c>
      <c r="L272" s="35">
        <f>H272*7.1%</f>
        <v>9940</v>
      </c>
      <c r="M272" s="16">
        <v>748.08</v>
      </c>
      <c r="N272" s="35">
        <f>H272*3.04%</f>
        <v>4256</v>
      </c>
      <c r="O272" s="35">
        <f>H272*7.09%</f>
        <v>9926</v>
      </c>
      <c r="P272" s="35">
        <f t="shared" ref="P272:P282" si="195">K272+L272+M272+N272+O272</f>
        <v>28888.080000000002</v>
      </c>
      <c r="Q272" s="35">
        <f t="shared" ref="Q272:Q278" si="196">J272</f>
        <v>0</v>
      </c>
      <c r="R272" s="35">
        <f t="shared" ref="R272:R282" si="197">I272+K272+N272+Q272</f>
        <v>29788.37</v>
      </c>
      <c r="S272" s="35">
        <f t="shared" ref="S272:S282" si="198">L272+M272+O272</f>
        <v>20614.080000000002</v>
      </c>
      <c r="T272" s="35">
        <f t="shared" ref="T272:T282" si="199">H272-R272</f>
        <v>110211.63</v>
      </c>
    </row>
    <row r="273" spans="1:20" s="18" customFormat="1" ht="24.95" customHeight="1" x14ac:dyDescent="0.25">
      <c r="A273" s="11">
        <v>214</v>
      </c>
      <c r="B273" s="31" t="s">
        <v>153</v>
      </c>
      <c r="C273" s="39" t="s">
        <v>158</v>
      </c>
      <c r="D273" s="32" t="s">
        <v>22</v>
      </c>
      <c r="E273" s="33" t="s">
        <v>177</v>
      </c>
      <c r="F273" s="34">
        <v>44621</v>
      </c>
      <c r="G273" s="34">
        <v>44805</v>
      </c>
      <c r="H273" s="35">
        <v>65000</v>
      </c>
      <c r="I273" s="35">
        <v>4427.58</v>
      </c>
      <c r="J273" s="35">
        <v>0</v>
      </c>
      <c r="K273" s="35">
        <v>1865.5</v>
      </c>
      <c r="L273" s="35">
        <v>4615</v>
      </c>
      <c r="M273" s="16">
        <f t="shared" ref="M273:M275" si="200">H273*1.15%</f>
        <v>747.5</v>
      </c>
      <c r="N273" s="35">
        <v>1976</v>
      </c>
      <c r="O273" s="35">
        <f t="shared" ref="O273:O275" si="201">H273*7.09%</f>
        <v>4608.5</v>
      </c>
      <c r="P273" s="35">
        <f t="shared" si="195"/>
        <v>13812.5</v>
      </c>
      <c r="Q273" s="35">
        <f t="shared" si="196"/>
        <v>0</v>
      </c>
      <c r="R273" s="35">
        <f t="shared" si="197"/>
        <v>8269.08</v>
      </c>
      <c r="S273" s="35">
        <f t="shared" si="198"/>
        <v>9971</v>
      </c>
      <c r="T273" s="35">
        <f t="shared" si="199"/>
        <v>56730.92</v>
      </c>
    </row>
    <row r="274" spans="1:20" s="18" customFormat="1" ht="24.95" customHeight="1" x14ac:dyDescent="0.25">
      <c r="A274" s="11">
        <v>215</v>
      </c>
      <c r="B274" s="31" t="s">
        <v>172</v>
      </c>
      <c r="C274" s="39" t="s">
        <v>121</v>
      </c>
      <c r="D274" s="32" t="s">
        <v>22</v>
      </c>
      <c r="E274" s="32" t="s">
        <v>177</v>
      </c>
      <c r="F274" s="34">
        <v>44470</v>
      </c>
      <c r="G274" s="34">
        <v>44835</v>
      </c>
      <c r="H274" s="35">
        <v>48000</v>
      </c>
      <c r="I274" s="35">
        <v>1571.73</v>
      </c>
      <c r="J274" s="35">
        <v>0</v>
      </c>
      <c r="K274" s="35">
        <v>1377.6</v>
      </c>
      <c r="L274" s="35">
        <v>3408</v>
      </c>
      <c r="M274" s="16">
        <f t="shared" si="200"/>
        <v>552</v>
      </c>
      <c r="N274" s="35">
        <v>1459.2</v>
      </c>
      <c r="O274" s="35">
        <f t="shared" si="201"/>
        <v>3403.2</v>
      </c>
      <c r="P274" s="35">
        <f t="shared" si="195"/>
        <v>10200</v>
      </c>
      <c r="Q274" s="35">
        <f t="shared" si="196"/>
        <v>0</v>
      </c>
      <c r="R274" s="35">
        <f t="shared" si="197"/>
        <v>4408.53</v>
      </c>
      <c r="S274" s="35">
        <f t="shared" si="198"/>
        <v>7363.2</v>
      </c>
      <c r="T274" s="35">
        <f t="shared" si="199"/>
        <v>43591.47</v>
      </c>
    </row>
    <row r="275" spans="1:20" s="18" customFormat="1" ht="24.95" customHeight="1" x14ac:dyDescent="0.25">
      <c r="A275" s="11">
        <v>216</v>
      </c>
      <c r="B275" s="31" t="s">
        <v>115</v>
      </c>
      <c r="C275" s="39" t="s">
        <v>121</v>
      </c>
      <c r="D275" s="32" t="s">
        <v>22</v>
      </c>
      <c r="E275" s="33" t="s">
        <v>177</v>
      </c>
      <c r="F275" s="34">
        <v>44516</v>
      </c>
      <c r="G275" s="34">
        <v>44881</v>
      </c>
      <c r="H275" s="35">
        <v>45000</v>
      </c>
      <c r="I275" s="35">
        <v>1148.33</v>
      </c>
      <c r="J275" s="35">
        <v>0</v>
      </c>
      <c r="K275" s="35">
        <v>1291.5</v>
      </c>
      <c r="L275" s="35">
        <v>3195</v>
      </c>
      <c r="M275" s="16">
        <f t="shared" si="200"/>
        <v>517.5</v>
      </c>
      <c r="N275" s="35">
        <v>1368</v>
      </c>
      <c r="O275" s="35">
        <f t="shared" si="201"/>
        <v>3190.5</v>
      </c>
      <c r="P275" s="35">
        <f t="shared" si="195"/>
        <v>9562.5</v>
      </c>
      <c r="Q275" s="35">
        <f t="shared" si="196"/>
        <v>0</v>
      </c>
      <c r="R275" s="35">
        <f t="shared" si="197"/>
        <v>3807.83</v>
      </c>
      <c r="S275" s="35">
        <f t="shared" si="198"/>
        <v>6903</v>
      </c>
      <c r="T275" s="35">
        <f t="shared" si="199"/>
        <v>41192.17</v>
      </c>
    </row>
    <row r="276" spans="1:20" s="18" customFormat="1" ht="24.95" customHeight="1" x14ac:dyDescent="0.25">
      <c r="A276" s="11">
        <v>217</v>
      </c>
      <c r="B276" s="31" t="s">
        <v>263</v>
      </c>
      <c r="C276" s="39" t="s">
        <v>218</v>
      </c>
      <c r="D276" s="32" t="s">
        <v>22</v>
      </c>
      <c r="E276" s="33" t="s">
        <v>177</v>
      </c>
      <c r="F276" s="34">
        <v>44564</v>
      </c>
      <c r="G276" s="34">
        <v>44929</v>
      </c>
      <c r="H276" s="35">
        <v>75000</v>
      </c>
      <c r="I276" s="35">
        <v>6309.38</v>
      </c>
      <c r="J276" s="35">
        <v>0</v>
      </c>
      <c r="K276" s="35">
        <f>H276*2.87%</f>
        <v>2152.5</v>
      </c>
      <c r="L276" s="35">
        <f>H276*7.1%</f>
        <v>5325</v>
      </c>
      <c r="M276" s="16">
        <v>748.08</v>
      </c>
      <c r="N276" s="35">
        <f>H276*3.04%</f>
        <v>2280</v>
      </c>
      <c r="O276" s="35">
        <f>H276*7.09%</f>
        <v>5317.5</v>
      </c>
      <c r="P276" s="35">
        <f t="shared" si="195"/>
        <v>15823.08</v>
      </c>
      <c r="Q276" s="35">
        <f t="shared" si="196"/>
        <v>0</v>
      </c>
      <c r="R276" s="35">
        <f t="shared" si="197"/>
        <v>10741.88</v>
      </c>
      <c r="S276" s="35">
        <f t="shared" si="198"/>
        <v>11390.58</v>
      </c>
      <c r="T276" s="35">
        <f t="shared" si="199"/>
        <v>64258.12</v>
      </c>
    </row>
    <row r="277" spans="1:20" s="18" customFormat="1" ht="24.95" customHeight="1" x14ac:dyDescent="0.25">
      <c r="A277" s="11">
        <v>218</v>
      </c>
      <c r="B277" s="31" t="s">
        <v>325</v>
      </c>
      <c r="C277" s="39" t="s">
        <v>324</v>
      </c>
      <c r="D277" s="32" t="s">
        <v>22</v>
      </c>
      <c r="E277" s="33" t="s">
        <v>177</v>
      </c>
      <c r="F277" s="34">
        <v>44621</v>
      </c>
      <c r="G277" s="34">
        <v>44805</v>
      </c>
      <c r="H277" s="35">
        <v>60000</v>
      </c>
      <c r="I277" s="35">
        <v>3486.68</v>
      </c>
      <c r="J277" s="35">
        <v>0</v>
      </c>
      <c r="K277" s="35">
        <f>H277*2.87%</f>
        <v>1722</v>
      </c>
      <c r="L277" s="35">
        <f>H277*7.1%</f>
        <v>4260</v>
      </c>
      <c r="M277" s="16">
        <f t="shared" ref="M277:M282" si="202">H277*1.15%</f>
        <v>690</v>
      </c>
      <c r="N277" s="35">
        <f>H277*3.04%</f>
        <v>1824</v>
      </c>
      <c r="O277" s="35">
        <f t="shared" ref="O277:O278" si="203">H277*7.09%</f>
        <v>4254</v>
      </c>
      <c r="P277" s="35">
        <f t="shared" si="195"/>
        <v>12750</v>
      </c>
      <c r="Q277" s="35">
        <f t="shared" si="196"/>
        <v>0</v>
      </c>
      <c r="R277" s="35">
        <f t="shared" si="197"/>
        <v>7032.68</v>
      </c>
      <c r="S277" s="35">
        <f t="shared" si="198"/>
        <v>9204</v>
      </c>
      <c r="T277" s="35">
        <f t="shared" si="199"/>
        <v>52967.32</v>
      </c>
    </row>
    <row r="278" spans="1:20" s="18" customFormat="1" ht="24.95" customHeight="1" x14ac:dyDescent="0.25">
      <c r="A278" s="11">
        <v>219</v>
      </c>
      <c r="B278" s="31" t="s">
        <v>326</v>
      </c>
      <c r="C278" s="39" t="s">
        <v>327</v>
      </c>
      <c r="D278" s="32" t="s">
        <v>22</v>
      </c>
      <c r="E278" s="33" t="s">
        <v>177</v>
      </c>
      <c r="F278" s="34">
        <v>44621</v>
      </c>
      <c r="G278" s="34">
        <v>44805</v>
      </c>
      <c r="H278" s="35">
        <v>43000</v>
      </c>
      <c r="I278" s="35">
        <v>866.06</v>
      </c>
      <c r="J278" s="35">
        <v>0</v>
      </c>
      <c r="K278" s="35">
        <v>1234.0999999999999</v>
      </c>
      <c r="L278" s="35">
        <v>3053</v>
      </c>
      <c r="M278" s="53">
        <f t="shared" si="202"/>
        <v>494.5</v>
      </c>
      <c r="N278" s="35">
        <v>1307.2</v>
      </c>
      <c r="O278" s="35">
        <f t="shared" si="203"/>
        <v>3048.7</v>
      </c>
      <c r="P278" s="35">
        <f t="shared" si="195"/>
        <v>9137.5</v>
      </c>
      <c r="Q278" s="35">
        <f t="shared" si="196"/>
        <v>0</v>
      </c>
      <c r="R278" s="35">
        <f t="shared" si="197"/>
        <v>3407.36</v>
      </c>
      <c r="S278" s="35">
        <f t="shared" si="198"/>
        <v>6596.2</v>
      </c>
      <c r="T278" s="35">
        <f t="shared" si="199"/>
        <v>39592.639999999999</v>
      </c>
    </row>
    <row r="279" spans="1:20" s="36" customFormat="1" ht="24.95" customHeight="1" x14ac:dyDescent="0.25">
      <c r="A279" s="11">
        <v>220</v>
      </c>
      <c r="B279" s="31" t="s">
        <v>363</v>
      </c>
      <c r="C279" s="39" t="s">
        <v>324</v>
      </c>
      <c r="D279" s="32" t="s">
        <v>22</v>
      </c>
      <c r="E279" s="33" t="s">
        <v>177</v>
      </c>
      <c r="F279" s="34">
        <v>44713</v>
      </c>
      <c r="G279" s="34">
        <v>44896</v>
      </c>
      <c r="H279" s="35">
        <v>55000</v>
      </c>
      <c r="I279" s="41">
        <v>2559.6799999999998</v>
      </c>
      <c r="J279" s="35">
        <v>0</v>
      </c>
      <c r="K279" s="41">
        <v>1578.5</v>
      </c>
      <c r="L279" s="41">
        <v>3905</v>
      </c>
      <c r="M279" s="60">
        <f>H279*1.15%</f>
        <v>632.5</v>
      </c>
      <c r="N279" s="41">
        <v>1672</v>
      </c>
      <c r="O279" s="35">
        <f>H279*7.09%</f>
        <v>3899.5</v>
      </c>
      <c r="P279" s="35">
        <f t="shared" si="195"/>
        <v>11687.5</v>
      </c>
      <c r="Q279" s="35">
        <v>0</v>
      </c>
      <c r="R279" s="35">
        <f t="shared" si="197"/>
        <v>5810.18</v>
      </c>
      <c r="S279" s="35">
        <f t="shared" si="198"/>
        <v>8437</v>
      </c>
      <c r="T279" s="35">
        <f t="shared" si="199"/>
        <v>49189.82</v>
      </c>
    </row>
    <row r="280" spans="1:20" s="36" customFormat="1" ht="24.95" customHeight="1" x14ac:dyDescent="0.25">
      <c r="A280" s="32">
        <v>221</v>
      </c>
      <c r="B280" s="31" t="s">
        <v>384</v>
      </c>
      <c r="C280" s="81" t="s">
        <v>385</v>
      </c>
      <c r="D280" s="32" t="s">
        <v>22</v>
      </c>
      <c r="E280" s="33" t="s">
        <v>177</v>
      </c>
      <c r="F280" s="34">
        <v>44743</v>
      </c>
      <c r="G280" s="34">
        <v>44927</v>
      </c>
      <c r="H280" s="35">
        <v>65000</v>
      </c>
      <c r="I280" s="35">
        <v>4427.58</v>
      </c>
      <c r="J280" s="35">
        <v>0</v>
      </c>
      <c r="K280" s="35">
        <v>1865.5</v>
      </c>
      <c r="L280" s="35">
        <v>4615</v>
      </c>
      <c r="M280" s="35">
        <f t="shared" ref="M280" si="204">H280*1.15%</f>
        <v>747.5</v>
      </c>
      <c r="N280" s="35">
        <v>1976</v>
      </c>
      <c r="O280" s="35">
        <f t="shared" ref="O280" si="205">H280*7.09%</f>
        <v>4608.5</v>
      </c>
      <c r="P280" s="35">
        <f t="shared" si="195"/>
        <v>13812.5</v>
      </c>
      <c r="Q280" s="35">
        <f>J280</f>
        <v>0</v>
      </c>
      <c r="R280" s="35">
        <f t="shared" si="197"/>
        <v>8269.08</v>
      </c>
      <c r="S280" s="35">
        <f t="shared" si="198"/>
        <v>9971</v>
      </c>
      <c r="T280" s="35">
        <f t="shared" si="199"/>
        <v>56730.92</v>
      </c>
    </row>
    <row r="281" spans="1:20" s="36" customFormat="1" ht="24.95" customHeight="1" x14ac:dyDescent="0.25">
      <c r="A281" s="32">
        <v>222</v>
      </c>
      <c r="B281" s="31" t="s">
        <v>386</v>
      </c>
      <c r="C281" s="81" t="s">
        <v>387</v>
      </c>
      <c r="D281" s="32" t="s">
        <v>22</v>
      </c>
      <c r="E281" s="33" t="s">
        <v>176</v>
      </c>
      <c r="F281" s="34">
        <v>44726</v>
      </c>
      <c r="G281" s="34">
        <v>44909</v>
      </c>
      <c r="H281" s="35">
        <v>90000</v>
      </c>
      <c r="I281" s="35">
        <v>9753.1200000000008</v>
      </c>
      <c r="J281" s="35">
        <v>0</v>
      </c>
      <c r="K281" s="35">
        <v>2583</v>
      </c>
      <c r="L281" s="35">
        <v>6390</v>
      </c>
      <c r="M281" s="41">
        <v>748.08</v>
      </c>
      <c r="N281" s="35">
        <v>2736</v>
      </c>
      <c r="O281" s="35">
        <v>6381</v>
      </c>
      <c r="P281" s="35">
        <f t="shared" si="195"/>
        <v>18838.080000000002</v>
      </c>
      <c r="Q281" s="35">
        <v>0</v>
      </c>
      <c r="R281" s="35">
        <f t="shared" si="197"/>
        <v>15072.12</v>
      </c>
      <c r="S281" s="35">
        <f t="shared" si="198"/>
        <v>13519.08</v>
      </c>
      <c r="T281" s="35">
        <f t="shared" si="199"/>
        <v>74927.88</v>
      </c>
    </row>
    <row r="282" spans="1:20" s="18" customFormat="1" ht="24.95" customHeight="1" x14ac:dyDescent="0.25">
      <c r="A282" s="11">
        <v>223</v>
      </c>
      <c r="B282" s="14" t="s">
        <v>93</v>
      </c>
      <c r="C282" s="10" t="s">
        <v>94</v>
      </c>
      <c r="D282" s="11" t="s">
        <v>22</v>
      </c>
      <c r="E282" s="20" t="s">
        <v>176</v>
      </c>
      <c r="F282" s="15">
        <v>44501</v>
      </c>
      <c r="G282" s="15">
        <v>44866</v>
      </c>
      <c r="H282" s="16">
        <v>35000</v>
      </c>
      <c r="I282" s="16">
        <v>0</v>
      </c>
      <c r="J282" s="16">
        <v>0</v>
      </c>
      <c r="K282" s="16">
        <v>1004.5</v>
      </c>
      <c r="L282" s="16">
        <v>2485</v>
      </c>
      <c r="M282" s="53">
        <f t="shared" si="202"/>
        <v>402.5</v>
      </c>
      <c r="N282" s="16">
        <v>1064</v>
      </c>
      <c r="O282" s="16">
        <f>H282*7.09%</f>
        <v>2481.5</v>
      </c>
      <c r="P282" s="16">
        <f t="shared" si="195"/>
        <v>7437.5</v>
      </c>
      <c r="Q282" s="16">
        <v>5046</v>
      </c>
      <c r="R282" s="16">
        <f t="shared" si="197"/>
        <v>7114.5</v>
      </c>
      <c r="S282" s="16">
        <f t="shared" si="198"/>
        <v>5369</v>
      </c>
      <c r="T282" s="16">
        <f t="shared" si="199"/>
        <v>27885.5</v>
      </c>
    </row>
    <row r="283" spans="1:20" s="13" customFormat="1" ht="24.95" customHeight="1" x14ac:dyDescent="0.3">
      <c r="A283" s="26" t="s">
        <v>95</v>
      </c>
      <c r="B283" s="12"/>
      <c r="C283" s="12"/>
      <c r="D283" s="12"/>
      <c r="E283" s="12"/>
      <c r="F283" s="25"/>
      <c r="G283" s="25"/>
      <c r="H283" s="12"/>
      <c r="I283" s="12"/>
      <c r="J283" s="12"/>
      <c r="K283" s="12"/>
      <c r="L283" s="12"/>
      <c r="M283" s="48"/>
      <c r="N283" s="12"/>
      <c r="O283" s="12"/>
      <c r="P283" s="12"/>
      <c r="Q283" s="12"/>
      <c r="R283" s="12"/>
      <c r="S283" s="12"/>
      <c r="T283" s="12"/>
    </row>
    <row r="284" spans="1:20" s="13" customFormat="1" ht="24.95" customHeight="1" x14ac:dyDescent="0.25">
      <c r="A284" s="11">
        <v>224</v>
      </c>
      <c r="B284" s="31" t="s">
        <v>319</v>
      </c>
      <c r="C284" s="39" t="s">
        <v>29</v>
      </c>
      <c r="D284" s="32" t="s">
        <v>22</v>
      </c>
      <c r="E284" s="32" t="s">
        <v>177</v>
      </c>
      <c r="F284" s="34">
        <v>44593</v>
      </c>
      <c r="G284" s="34">
        <v>44958</v>
      </c>
      <c r="H284" s="35">
        <v>110000</v>
      </c>
      <c r="I284" s="35">
        <v>14457.62</v>
      </c>
      <c r="J284" s="35">
        <v>0</v>
      </c>
      <c r="K284" s="35">
        <v>3157</v>
      </c>
      <c r="L284" s="35">
        <v>7810</v>
      </c>
      <c r="M284" s="17">
        <v>748.08</v>
      </c>
      <c r="N284" s="35">
        <v>3344</v>
      </c>
      <c r="O284" s="35">
        <v>7799</v>
      </c>
      <c r="P284" s="35">
        <f>K284+L284+M284+N284+O284</f>
        <v>22858.080000000002</v>
      </c>
      <c r="Q284" s="35">
        <f>J284</f>
        <v>0</v>
      </c>
      <c r="R284" s="35">
        <f>I284+K284+N284+Q284</f>
        <v>20958.62</v>
      </c>
      <c r="S284" s="35">
        <f>L284+M284+O284</f>
        <v>16357.08</v>
      </c>
      <c r="T284" s="35">
        <f>H284-R284</f>
        <v>89041.38</v>
      </c>
    </row>
    <row r="285" spans="1:20" s="13" customFormat="1" ht="24.95" customHeight="1" x14ac:dyDescent="0.3">
      <c r="A285" s="26" t="s">
        <v>147</v>
      </c>
      <c r="B285" s="12"/>
      <c r="C285" s="12"/>
      <c r="D285" s="12"/>
      <c r="E285" s="12"/>
      <c r="F285" s="25"/>
      <c r="G285" s="25"/>
      <c r="H285" s="12"/>
      <c r="I285" s="12"/>
      <c r="J285" s="12"/>
      <c r="K285" s="12"/>
      <c r="L285" s="12"/>
      <c r="M285" s="48"/>
      <c r="N285" s="12"/>
      <c r="O285" s="12"/>
      <c r="P285" s="12"/>
      <c r="Q285" s="12"/>
      <c r="R285" s="12"/>
      <c r="S285" s="12"/>
      <c r="T285" s="12"/>
    </row>
    <row r="286" spans="1:20" s="18" customFormat="1" ht="24.95" customHeight="1" x14ac:dyDescent="0.25">
      <c r="A286" s="11">
        <v>225</v>
      </c>
      <c r="B286" s="14" t="s">
        <v>148</v>
      </c>
      <c r="C286" s="10" t="s">
        <v>28</v>
      </c>
      <c r="D286" s="11" t="s">
        <v>22</v>
      </c>
      <c r="E286" s="20" t="s">
        <v>176</v>
      </c>
      <c r="F286" s="15">
        <v>44593</v>
      </c>
      <c r="G286" s="15">
        <v>44958</v>
      </c>
      <c r="H286" s="16">
        <v>90000</v>
      </c>
      <c r="I286" s="16">
        <v>9753.1200000000008</v>
      </c>
      <c r="J286" s="16">
        <v>0</v>
      </c>
      <c r="K286" s="16">
        <v>2583</v>
      </c>
      <c r="L286" s="16">
        <v>6390</v>
      </c>
      <c r="M286" s="17">
        <v>748.08</v>
      </c>
      <c r="N286" s="16">
        <v>2736</v>
      </c>
      <c r="O286" s="16">
        <v>6381</v>
      </c>
      <c r="P286" s="16">
        <f>K286+L286+M286+N286+O286</f>
        <v>18838.080000000002</v>
      </c>
      <c r="Q286" s="16">
        <v>6467.88</v>
      </c>
      <c r="R286" s="16">
        <f>I286+K286+N286+Q286</f>
        <v>21540</v>
      </c>
      <c r="S286" s="16">
        <f>L286+M286+O286</f>
        <v>13519.08</v>
      </c>
      <c r="T286" s="16">
        <f>H286-R286</f>
        <v>68460</v>
      </c>
    </row>
    <row r="287" spans="1:20" s="13" customFormat="1" ht="24.95" customHeight="1" x14ac:dyDescent="0.3">
      <c r="A287" s="26" t="s">
        <v>137</v>
      </c>
      <c r="B287" s="12"/>
      <c r="C287" s="12"/>
      <c r="D287" s="12"/>
      <c r="E287" s="12"/>
      <c r="F287" s="25"/>
      <c r="G287" s="25"/>
      <c r="H287" s="12"/>
      <c r="I287" s="12"/>
      <c r="J287" s="12"/>
      <c r="K287" s="12"/>
      <c r="L287" s="12"/>
      <c r="M287" s="48"/>
      <c r="N287" s="12"/>
      <c r="O287" s="12"/>
      <c r="P287" s="12"/>
      <c r="Q287" s="12"/>
      <c r="R287" s="12"/>
      <c r="S287" s="12"/>
      <c r="T287" s="12"/>
    </row>
    <row r="288" spans="1:20" s="18" customFormat="1" ht="24.95" customHeight="1" x14ac:dyDescent="0.25">
      <c r="A288" s="11">
        <v>226</v>
      </c>
      <c r="B288" s="14" t="s">
        <v>98</v>
      </c>
      <c r="C288" s="10" t="s">
        <v>28</v>
      </c>
      <c r="D288" s="11" t="s">
        <v>22</v>
      </c>
      <c r="E288" s="20" t="s">
        <v>176</v>
      </c>
      <c r="F288" s="15">
        <v>44627</v>
      </c>
      <c r="G288" s="15">
        <v>44811</v>
      </c>
      <c r="H288" s="16">
        <v>131000</v>
      </c>
      <c r="I288" s="16">
        <v>19397.34</v>
      </c>
      <c r="J288" s="16">
        <v>0</v>
      </c>
      <c r="K288" s="16">
        <v>3759.7</v>
      </c>
      <c r="L288" s="16">
        <v>9301</v>
      </c>
      <c r="M288" s="17">
        <v>748.08</v>
      </c>
      <c r="N288" s="16">
        <v>3982.4</v>
      </c>
      <c r="O288" s="16">
        <v>9287.9</v>
      </c>
      <c r="P288" s="16">
        <f t="shared" ref="P288:P303" si="206">K288+L288+M288+N288+O288</f>
        <v>27079.08</v>
      </c>
      <c r="Q288" s="16">
        <f t="shared" ref="Q288:Q320" si="207">J288</f>
        <v>0</v>
      </c>
      <c r="R288" s="16">
        <f t="shared" ref="R288:R303" si="208">I288+K288+N288+Q288</f>
        <v>27139.439999999999</v>
      </c>
      <c r="S288" s="16">
        <f t="shared" ref="S288:S303" si="209">L288+M288+O288</f>
        <v>19336.98</v>
      </c>
      <c r="T288" s="16">
        <f t="shared" ref="T288:T303" si="210">H288-R288</f>
        <v>103860.56</v>
      </c>
    </row>
    <row r="289" spans="1:20" s="18" customFormat="1" ht="24.95" customHeight="1" x14ac:dyDescent="0.25">
      <c r="A289" s="11">
        <v>227</v>
      </c>
      <c r="B289" s="14" t="s">
        <v>101</v>
      </c>
      <c r="C289" s="10" t="s">
        <v>117</v>
      </c>
      <c r="D289" s="11" t="s">
        <v>22</v>
      </c>
      <c r="E289" s="20" t="s">
        <v>176</v>
      </c>
      <c r="F289" s="15">
        <v>44516</v>
      </c>
      <c r="G289" s="15">
        <v>44881</v>
      </c>
      <c r="H289" s="16">
        <v>70000</v>
      </c>
      <c r="I289" s="16">
        <v>5098.45</v>
      </c>
      <c r="J289" s="16">
        <v>0</v>
      </c>
      <c r="K289" s="16">
        <v>2009</v>
      </c>
      <c r="L289" s="16">
        <v>4970</v>
      </c>
      <c r="M289" s="17">
        <v>748.08</v>
      </c>
      <c r="N289" s="16">
        <v>2128</v>
      </c>
      <c r="O289" s="16">
        <v>4963</v>
      </c>
      <c r="P289" s="16">
        <f t="shared" si="206"/>
        <v>14818.08</v>
      </c>
      <c r="Q289" s="16">
        <v>1350.12</v>
      </c>
      <c r="R289" s="16">
        <f t="shared" si="208"/>
        <v>10585.57</v>
      </c>
      <c r="S289" s="16">
        <f t="shared" si="209"/>
        <v>10681.08</v>
      </c>
      <c r="T289" s="16">
        <f t="shared" si="210"/>
        <v>59414.43</v>
      </c>
    </row>
    <row r="290" spans="1:20" s="18" customFormat="1" ht="24.95" customHeight="1" x14ac:dyDescent="0.25">
      <c r="A290" s="11">
        <v>228</v>
      </c>
      <c r="B290" s="14" t="s">
        <v>105</v>
      </c>
      <c r="C290" s="10" t="s">
        <v>82</v>
      </c>
      <c r="D290" s="11" t="s">
        <v>22</v>
      </c>
      <c r="E290" s="20" t="s">
        <v>177</v>
      </c>
      <c r="F290" s="15">
        <v>44516</v>
      </c>
      <c r="G290" s="15">
        <v>44881</v>
      </c>
      <c r="H290" s="16">
        <v>65000</v>
      </c>
      <c r="I290" s="16">
        <v>4427.58</v>
      </c>
      <c r="J290" s="16">
        <v>0</v>
      </c>
      <c r="K290" s="16">
        <v>1865.5</v>
      </c>
      <c r="L290" s="16">
        <v>4615</v>
      </c>
      <c r="M290" s="16">
        <f>H290*1.15%</f>
        <v>747.5</v>
      </c>
      <c r="N290" s="16">
        <v>1976</v>
      </c>
      <c r="O290" s="16">
        <f t="shared" ref="O290:O303" si="211">H290*7.09%</f>
        <v>4608.5</v>
      </c>
      <c r="P290" s="16">
        <f t="shared" si="206"/>
        <v>13812.5</v>
      </c>
      <c r="Q290" s="16">
        <f t="shared" si="207"/>
        <v>0</v>
      </c>
      <c r="R290" s="16">
        <f t="shared" si="208"/>
        <v>8269.08</v>
      </c>
      <c r="S290" s="16">
        <f t="shared" si="209"/>
        <v>9971</v>
      </c>
      <c r="T290" s="16">
        <f t="shared" si="210"/>
        <v>56730.92</v>
      </c>
    </row>
    <row r="291" spans="1:20" s="18" customFormat="1" ht="24.95" customHeight="1" x14ac:dyDescent="0.25">
      <c r="A291" s="11">
        <v>229</v>
      </c>
      <c r="B291" s="31" t="s">
        <v>344</v>
      </c>
      <c r="C291" s="39" t="s">
        <v>345</v>
      </c>
      <c r="D291" s="32" t="s">
        <v>22</v>
      </c>
      <c r="E291" s="33" t="s">
        <v>177</v>
      </c>
      <c r="F291" s="34">
        <v>44684</v>
      </c>
      <c r="G291" s="34">
        <v>44868</v>
      </c>
      <c r="H291" s="35">
        <v>90000</v>
      </c>
      <c r="I291" s="35">
        <v>9753.1200000000008</v>
      </c>
      <c r="J291" s="35">
        <v>0</v>
      </c>
      <c r="K291" s="35">
        <f>H291*2.87%</f>
        <v>2583</v>
      </c>
      <c r="L291" s="35">
        <f>H291*7.1%</f>
        <v>6390</v>
      </c>
      <c r="M291" s="35">
        <v>748.08</v>
      </c>
      <c r="N291" s="35">
        <f>H291*3.04%</f>
        <v>2736</v>
      </c>
      <c r="O291" s="35">
        <f>H291*7.09%</f>
        <v>6381</v>
      </c>
      <c r="P291" s="35">
        <f t="shared" si="206"/>
        <v>18838.080000000002</v>
      </c>
      <c r="Q291" s="35">
        <f t="shared" si="207"/>
        <v>0</v>
      </c>
      <c r="R291" s="35">
        <f t="shared" si="208"/>
        <v>15072.12</v>
      </c>
      <c r="S291" s="35">
        <f t="shared" si="209"/>
        <v>13519.08</v>
      </c>
      <c r="T291" s="35">
        <f t="shared" si="210"/>
        <v>74927.88</v>
      </c>
    </row>
    <row r="292" spans="1:20" s="18" customFormat="1" ht="24.95" customHeight="1" x14ac:dyDescent="0.25">
      <c r="A292" s="11">
        <v>230</v>
      </c>
      <c r="B292" s="14" t="s">
        <v>102</v>
      </c>
      <c r="C292" s="10" t="s">
        <v>44</v>
      </c>
      <c r="D292" s="11" t="s">
        <v>22</v>
      </c>
      <c r="E292" s="20" t="s">
        <v>177</v>
      </c>
      <c r="F292" s="15">
        <v>44516</v>
      </c>
      <c r="G292" s="15">
        <v>44881</v>
      </c>
      <c r="H292" s="16">
        <v>60000</v>
      </c>
      <c r="I292" s="16">
        <v>2946.63</v>
      </c>
      <c r="J292" s="16">
        <v>0</v>
      </c>
      <c r="K292" s="16">
        <v>1722</v>
      </c>
      <c r="L292" s="16">
        <v>4260</v>
      </c>
      <c r="M292" s="53">
        <f t="shared" ref="M292:M303" si="212">H292*1.15%</f>
        <v>690</v>
      </c>
      <c r="N292" s="16">
        <v>1824</v>
      </c>
      <c r="O292" s="16">
        <f t="shared" si="211"/>
        <v>4254</v>
      </c>
      <c r="P292" s="16">
        <f t="shared" si="206"/>
        <v>12750</v>
      </c>
      <c r="Q292" s="16">
        <v>2700.24</v>
      </c>
      <c r="R292" s="16">
        <f t="shared" si="208"/>
        <v>9192.8700000000008</v>
      </c>
      <c r="S292" s="16">
        <f t="shared" si="209"/>
        <v>9204</v>
      </c>
      <c r="T292" s="16">
        <f t="shared" si="210"/>
        <v>50807.13</v>
      </c>
    </row>
    <row r="293" spans="1:20" s="18" customFormat="1" ht="24.95" customHeight="1" x14ac:dyDescent="0.25">
      <c r="A293" s="11">
        <v>231</v>
      </c>
      <c r="B293" s="14" t="s">
        <v>188</v>
      </c>
      <c r="C293" s="10" t="s">
        <v>83</v>
      </c>
      <c r="D293" s="11" t="s">
        <v>22</v>
      </c>
      <c r="E293" s="20" t="s">
        <v>177</v>
      </c>
      <c r="F293" s="15">
        <v>44501</v>
      </c>
      <c r="G293" s="15">
        <v>44866</v>
      </c>
      <c r="H293" s="16">
        <v>60000</v>
      </c>
      <c r="I293" s="16">
        <v>3486.68</v>
      </c>
      <c r="J293" s="16">
        <v>0</v>
      </c>
      <c r="K293" s="16">
        <v>1722</v>
      </c>
      <c r="L293" s="16">
        <v>4260</v>
      </c>
      <c r="M293" s="53">
        <f t="shared" si="212"/>
        <v>690</v>
      </c>
      <c r="N293" s="16">
        <v>1824</v>
      </c>
      <c r="O293" s="16">
        <f t="shared" si="211"/>
        <v>4254</v>
      </c>
      <c r="P293" s="16">
        <f t="shared" si="206"/>
        <v>12750</v>
      </c>
      <c r="Q293" s="16">
        <f t="shared" si="207"/>
        <v>0</v>
      </c>
      <c r="R293" s="16">
        <f t="shared" si="208"/>
        <v>7032.68</v>
      </c>
      <c r="S293" s="16">
        <f t="shared" si="209"/>
        <v>9204</v>
      </c>
      <c r="T293" s="16">
        <f t="shared" si="210"/>
        <v>52967.32</v>
      </c>
    </row>
    <row r="294" spans="1:20" s="18" customFormat="1" ht="24.95" customHeight="1" x14ac:dyDescent="0.25">
      <c r="A294" s="11">
        <v>232</v>
      </c>
      <c r="B294" s="14" t="s">
        <v>224</v>
      </c>
      <c r="C294" s="10" t="s">
        <v>83</v>
      </c>
      <c r="D294" s="11" t="s">
        <v>22</v>
      </c>
      <c r="E294" s="20" t="s">
        <v>177</v>
      </c>
      <c r="F294" s="15">
        <v>44621</v>
      </c>
      <c r="G294" s="15">
        <v>44805</v>
      </c>
      <c r="H294" s="17">
        <v>60000</v>
      </c>
      <c r="I294" s="17">
        <v>3216.65</v>
      </c>
      <c r="J294" s="16">
        <v>0</v>
      </c>
      <c r="K294" s="17">
        <v>1722</v>
      </c>
      <c r="L294" s="17">
        <v>4260</v>
      </c>
      <c r="M294" s="53">
        <f t="shared" si="212"/>
        <v>690</v>
      </c>
      <c r="N294" s="17">
        <v>1824</v>
      </c>
      <c r="O294" s="16">
        <f t="shared" si="211"/>
        <v>4254</v>
      </c>
      <c r="P294" s="16">
        <f t="shared" si="206"/>
        <v>12750</v>
      </c>
      <c r="Q294" s="16">
        <v>1350.12</v>
      </c>
      <c r="R294" s="16">
        <f t="shared" si="208"/>
        <v>8112.77</v>
      </c>
      <c r="S294" s="16">
        <f t="shared" si="209"/>
        <v>9204</v>
      </c>
      <c r="T294" s="16">
        <f t="shared" si="210"/>
        <v>51887.23</v>
      </c>
    </row>
    <row r="295" spans="1:20" s="18" customFormat="1" ht="24.95" customHeight="1" x14ac:dyDescent="0.25">
      <c r="A295" s="11">
        <v>233</v>
      </c>
      <c r="B295" s="14" t="s">
        <v>202</v>
      </c>
      <c r="C295" s="10" t="s">
        <v>83</v>
      </c>
      <c r="D295" s="11" t="s">
        <v>22</v>
      </c>
      <c r="E295" s="11" t="s">
        <v>176</v>
      </c>
      <c r="F295" s="15">
        <v>44575</v>
      </c>
      <c r="G295" s="15">
        <v>44940</v>
      </c>
      <c r="H295" s="16">
        <v>60000</v>
      </c>
      <c r="I295" s="16">
        <v>3486.68</v>
      </c>
      <c r="J295" s="16">
        <v>0</v>
      </c>
      <c r="K295" s="16">
        <v>1722</v>
      </c>
      <c r="L295" s="16">
        <v>4260</v>
      </c>
      <c r="M295" s="53">
        <f t="shared" si="212"/>
        <v>690</v>
      </c>
      <c r="N295" s="16">
        <v>1824</v>
      </c>
      <c r="O295" s="16">
        <f t="shared" si="211"/>
        <v>4254</v>
      </c>
      <c r="P295" s="16">
        <f t="shared" si="206"/>
        <v>12750</v>
      </c>
      <c r="Q295" s="16">
        <f t="shared" si="207"/>
        <v>0</v>
      </c>
      <c r="R295" s="16">
        <f t="shared" si="208"/>
        <v>7032.68</v>
      </c>
      <c r="S295" s="16">
        <f t="shared" si="209"/>
        <v>9204</v>
      </c>
      <c r="T295" s="16">
        <f t="shared" si="210"/>
        <v>52967.32</v>
      </c>
    </row>
    <row r="296" spans="1:20" s="18" customFormat="1" ht="24.95" customHeight="1" x14ac:dyDescent="0.25">
      <c r="A296" s="11">
        <v>234</v>
      </c>
      <c r="B296" s="14" t="s">
        <v>198</v>
      </c>
      <c r="C296" s="10" t="s">
        <v>83</v>
      </c>
      <c r="D296" s="11" t="s">
        <v>22</v>
      </c>
      <c r="E296" s="20" t="s">
        <v>176</v>
      </c>
      <c r="F296" s="15">
        <v>44562</v>
      </c>
      <c r="G296" s="15">
        <v>44927</v>
      </c>
      <c r="H296" s="16">
        <v>60000</v>
      </c>
      <c r="I296" s="16">
        <v>3486.68</v>
      </c>
      <c r="J296" s="16">
        <v>0</v>
      </c>
      <c r="K296" s="16">
        <v>1722</v>
      </c>
      <c r="L296" s="16">
        <v>4260</v>
      </c>
      <c r="M296" s="53">
        <f t="shared" si="212"/>
        <v>690</v>
      </c>
      <c r="N296" s="16">
        <v>1824</v>
      </c>
      <c r="O296" s="16">
        <f t="shared" si="211"/>
        <v>4254</v>
      </c>
      <c r="P296" s="16">
        <f t="shared" si="206"/>
        <v>12750</v>
      </c>
      <c r="Q296" s="16">
        <f t="shared" si="207"/>
        <v>0</v>
      </c>
      <c r="R296" s="16">
        <f t="shared" si="208"/>
        <v>7032.68</v>
      </c>
      <c r="S296" s="16">
        <f t="shared" si="209"/>
        <v>9204</v>
      </c>
      <c r="T296" s="16">
        <f t="shared" si="210"/>
        <v>52967.32</v>
      </c>
    </row>
    <row r="297" spans="1:20" s="18" customFormat="1" ht="24.95" customHeight="1" x14ac:dyDescent="0.25">
      <c r="A297" s="11">
        <v>235</v>
      </c>
      <c r="B297" s="14" t="s">
        <v>186</v>
      </c>
      <c r="C297" s="10" t="s">
        <v>83</v>
      </c>
      <c r="D297" s="11" t="s">
        <v>22</v>
      </c>
      <c r="E297" s="20" t="s">
        <v>177</v>
      </c>
      <c r="F297" s="15">
        <v>44501</v>
      </c>
      <c r="G297" s="15">
        <v>44866</v>
      </c>
      <c r="H297" s="16">
        <v>60000</v>
      </c>
      <c r="I297" s="16">
        <v>3486.68</v>
      </c>
      <c r="J297" s="16">
        <v>0</v>
      </c>
      <c r="K297" s="16">
        <v>1722</v>
      </c>
      <c r="L297" s="16">
        <v>4260</v>
      </c>
      <c r="M297" s="53">
        <f t="shared" si="212"/>
        <v>690</v>
      </c>
      <c r="N297" s="16">
        <v>1824</v>
      </c>
      <c r="O297" s="16">
        <f t="shared" si="211"/>
        <v>4254</v>
      </c>
      <c r="P297" s="16">
        <f t="shared" si="206"/>
        <v>12750</v>
      </c>
      <c r="Q297" s="16">
        <f t="shared" si="207"/>
        <v>0</v>
      </c>
      <c r="R297" s="16">
        <f t="shared" si="208"/>
        <v>7032.68</v>
      </c>
      <c r="S297" s="16">
        <f t="shared" si="209"/>
        <v>9204</v>
      </c>
      <c r="T297" s="16">
        <f t="shared" si="210"/>
        <v>52967.32</v>
      </c>
    </row>
    <row r="298" spans="1:20" s="18" customFormat="1" ht="24.95" customHeight="1" x14ac:dyDescent="0.25">
      <c r="A298" s="11">
        <v>236</v>
      </c>
      <c r="B298" s="14" t="s">
        <v>191</v>
      </c>
      <c r="C298" s="10" t="s">
        <v>78</v>
      </c>
      <c r="D298" s="11" t="s">
        <v>22</v>
      </c>
      <c r="E298" s="20" t="s">
        <v>177</v>
      </c>
      <c r="F298" s="15">
        <v>44501</v>
      </c>
      <c r="G298" s="15">
        <v>44866</v>
      </c>
      <c r="H298" s="16">
        <v>55000</v>
      </c>
      <c r="I298" s="16">
        <v>2559.6799999999998</v>
      </c>
      <c r="J298" s="16">
        <v>0</v>
      </c>
      <c r="K298" s="16">
        <v>1578.5</v>
      </c>
      <c r="L298" s="16">
        <v>3905</v>
      </c>
      <c r="M298" s="53">
        <f t="shared" si="212"/>
        <v>632.5</v>
      </c>
      <c r="N298" s="16">
        <v>1672</v>
      </c>
      <c r="O298" s="16">
        <f t="shared" si="211"/>
        <v>3899.5</v>
      </c>
      <c r="P298" s="16">
        <f t="shared" si="206"/>
        <v>11687.5</v>
      </c>
      <c r="Q298" s="16">
        <f t="shared" si="207"/>
        <v>0</v>
      </c>
      <c r="R298" s="16">
        <f t="shared" si="208"/>
        <v>5810.18</v>
      </c>
      <c r="S298" s="16">
        <f t="shared" si="209"/>
        <v>8437</v>
      </c>
      <c r="T298" s="16">
        <f t="shared" si="210"/>
        <v>49189.82</v>
      </c>
    </row>
    <row r="299" spans="1:20" s="18" customFormat="1" ht="24.95" customHeight="1" x14ac:dyDescent="0.25">
      <c r="A299" s="11">
        <v>237</v>
      </c>
      <c r="B299" s="14" t="s">
        <v>184</v>
      </c>
      <c r="C299" s="10" t="s">
        <v>78</v>
      </c>
      <c r="D299" s="11" t="s">
        <v>22</v>
      </c>
      <c r="E299" s="20" t="s">
        <v>177</v>
      </c>
      <c r="F299" s="15">
        <v>44501</v>
      </c>
      <c r="G299" s="15">
        <v>44866</v>
      </c>
      <c r="H299" s="16">
        <v>55000</v>
      </c>
      <c r="I299" s="16">
        <v>2559.6799999999998</v>
      </c>
      <c r="J299" s="16">
        <v>0</v>
      </c>
      <c r="K299" s="16">
        <v>1578.5</v>
      </c>
      <c r="L299" s="16">
        <v>3905</v>
      </c>
      <c r="M299" s="53">
        <f t="shared" si="212"/>
        <v>632.5</v>
      </c>
      <c r="N299" s="16">
        <v>1672</v>
      </c>
      <c r="O299" s="16">
        <f t="shared" si="211"/>
        <v>3899.5</v>
      </c>
      <c r="P299" s="16">
        <f t="shared" si="206"/>
        <v>11687.5</v>
      </c>
      <c r="Q299" s="16">
        <f t="shared" si="207"/>
        <v>0</v>
      </c>
      <c r="R299" s="16">
        <f t="shared" si="208"/>
        <v>5810.18</v>
      </c>
      <c r="S299" s="16">
        <f t="shared" si="209"/>
        <v>8437</v>
      </c>
      <c r="T299" s="16">
        <f t="shared" si="210"/>
        <v>49189.82</v>
      </c>
    </row>
    <row r="300" spans="1:20" s="18" customFormat="1" ht="24.95" customHeight="1" x14ac:dyDescent="0.25">
      <c r="A300" s="11">
        <v>238</v>
      </c>
      <c r="B300" s="14" t="s">
        <v>183</v>
      </c>
      <c r="C300" s="10" t="s">
        <v>78</v>
      </c>
      <c r="D300" s="11" t="s">
        <v>22</v>
      </c>
      <c r="E300" s="20" t="s">
        <v>177</v>
      </c>
      <c r="F300" s="15">
        <v>44501</v>
      </c>
      <c r="G300" s="15">
        <v>44866</v>
      </c>
      <c r="H300" s="16">
        <v>55000</v>
      </c>
      <c r="I300" s="16">
        <v>2559.6799999999998</v>
      </c>
      <c r="J300" s="16">
        <v>0</v>
      </c>
      <c r="K300" s="16">
        <v>1578.5</v>
      </c>
      <c r="L300" s="16">
        <v>3905</v>
      </c>
      <c r="M300" s="53">
        <f t="shared" si="212"/>
        <v>632.5</v>
      </c>
      <c r="N300" s="16">
        <v>1672</v>
      </c>
      <c r="O300" s="16">
        <f t="shared" si="211"/>
        <v>3899.5</v>
      </c>
      <c r="P300" s="16">
        <f t="shared" si="206"/>
        <v>11687.5</v>
      </c>
      <c r="Q300" s="16">
        <f t="shared" si="207"/>
        <v>0</v>
      </c>
      <c r="R300" s="16">
        <f t="shared" si="208"/>
        <v>5810.18</v>
      </c>
      <c r="S300" s="16">
        <f t="shared" si="209"/>
        <v>8437</v>
      </c>
      <c r="T300" s="16">
        <f t="shared" si="210"/>
        <v>49189.82</v>
      </c>
    </row>
    <row r="301" spans="1:20" s="18" customFormat="1" ht="24.95" customHeight="1" x14ac:dyDescent="0.25">
      <c r="A301" s="11">
        <v>239</v>
      </c>
      <c r="B301" s="14" t="s">
        <v>156</v>
      </c>
      <c r="C301" s="10" t="s">
        <v>94</v>
      </c>
      <c r="D301" s="11" t="s">
        <v>22</v>
      </c>
      <c r="E301" s="11" t="s">
        <v>176</v>
      </c>
      <c r="F301" s="15">
        <v>44621</v>
      </c>
      <c r="G301" s="15">
        <v>44805</v>
      </c>
      <c r="H301" s="16">
        <v>48000</v>
      </c>
      <c r="I301" s="16">
        <v>1571.73</v>
      </c>
      <c r="J301" s="16">
        <v>0</v>
      </c>
      <c r="K301" s="16">
        <v>1377.6</v>
      </c>
      <c r="L301" s="16">
        <v>3408</v>
      </c>
      <c r="M301" s="53">
        <f t="shared" si="212"/>
        <v>552</v>
      </c>
      <c r="N301" s="16">
        <v>1459.2</v>
      </c>
      <c r="O301" s="16">
        <f t="shared" si="211"/>
        <v>3403.2</v>
      </c>
      <c r="P301" s="16">
        <f t="shared" si="206"/>
        <v>10200</v>
      </c>
      <c r="Q301" s="16">
        <f t="shared" si="207"/>
        <v>0</v>
      </c>
      <c r="R301" s="16">
        <f t="shared" si="208"/>
        <v>4408.53</v>
      </c>
      <c r="S301" s="16">
        <f t="shared" si="209"/>
        <v>7363.2</v>
      </c>
      <c r="T301" s="16">
        <f t="shared" si="210"/>
        <v>43591.47</v>
      </c>
    </row>
    <row r="302" spans="1:20" s="36" customFormat="1" ht="24.95" customHeight="1" x14ac:dyDescent="0.25">
      <c r="A302" s="11">
        <v>240</v>
      </c>
      <c r="B302" s="31" t="s">
        <v>249</v>
      </c>
      <c r="C302" s="37" t="s">
        <v>94</v>
      </c>
      <c r="D302" s="38" t="s">
        <v>22</v>
      </c>
      <c r="E302" s="38" t="s">
        <v>177</v>
      </c>
      <c r="F302" s="15">
        <v>44562</v>
      </c>
      <c r="G302" s="15">
        <v>44927</v>
      </c>
      <c r="H302" s="35">
        <v>35000</v>
      </c>
      <c r="I302" s="35">
        <v>0</v>
      </c>
      <c r="J302" s="35">
        <v>0</v>
      </c>
      <c r="K302" s="35">
        <f>H302*2.87%</f>
        <v>1004.5</v>
      </c>
      <c r="L302" s="35">
        <f>H302*7.1%</f>
        <v>2485</v>
      </c>
      <c r="M302" s="53">
        <f t="shared" si="212"/>
        <v>402.5</v>
      </c>
      <c r="N302" s="35">
        <f>H302*3.04%</f>
        <v>1064</v>
      </c>
      <c r="O302" s="16">
        <f t="shared" si="211"/>
        <v>2481.5</v>
      </c>
      <c r="P302" s="35">
        <f t="shared" si="206"/>
        <v>7437.5</v>
      </c>
      <c r="Q302" s="35">
        <f t="shared" si="207"/>
        <v>0</v>
      </c>
      <c r="R302" s="35">
        <f t="shared" si="208"/>
        <v>2068.5</v>
      </c>
      <c r="S302" s="35">
        <f t="shared" si="209"/>
        <v>5369</v>
      </c>
      <c r="T302" s="35">
        <f t="shared" si="210"/>
        <v>32931.5</v>
      </c>
    </row>
    <row r="303" spans="1:20" s="18" customFormat="1" ht="24.95" customHeight="1" x14ac:dyDescent="0.25">
      <c r="A303" s="11">
        <v>241</v>
      </c>
      <c r="B303" s="14" t="s">
        <v>228</v>
      </c>
      <c r="C303" s="10" t="s">
        <v>193</v>
      </c>
      <c r="D303" s="11" t="s">
        <v>22</v>
      </c>
      <c r="E303" s="11" t="s">
        <v>177</v>
      </c>
      <c r="F303" s="15">
        <v>44470</v>
      </c>
      <c r="G303" s="15">
        <v>44835</v>
      </c>
      <c r="H303" s="16">
        <v>45500</v>
      </c>
      <c r="I303" s="16">
        <v>1218.8900000000001</v>
      </c>
      <c r="J303" s="16">
        <v>0</v>
      </c>
      <c r="K303" s="16">
        <v>1305.8499999999999</v>
      </c>
      <c r="L303" s="16">
        <v>3230.5</v>
      </c>
      <c r="M303" s="53">
        <f t="shared" si="212"/>
        <v>523.25</v>
      </c>
      <c r="N303" s="16">
        <v>1383.2</v>
      </c>
      <c r="O303" s="16">
        <f t="shared" si="211"/>
        <v>3225.95</v>
      </c>
      <c r="P303" s="16">
        <f t="shared" si="206"/>
        <v>9668.75</v>
      </c>
      <c r="Q303" s="16">
        <f t="shared" si="207"/>
        <v>0</v>
      </c>
      <c r="R303" s="16">
        <f t="shared" si="208"/>
        <v>3907.94</v>
      </c>
      <c r="S303" s="16">
        <f t="shared" si="209"/>
        <v>6979.7</v>
      </c>
      <c r="T303" s="16">
        <f t="shared" si="210"/>
        <v>41592.06</v>
      </c>
    </row>
    <row r="304" spans="1:20" s="13" customFormat="1" ht="24.95" customHeight="1" x14ac:dyDescent="0.3">
      <c r="A304" s="26" t="s">
        <v>136</v>
      </c>
      <c r="B304" s="12"/>
      <c r="C304" s="12"/>
      <c r="D304" s="12"/>
      <c r="E304" s="12"/>
      <c r="F304" s="25"/>
      <c r="G304" s="25"/>
      <c r="H304" s="12"/>
      <c r="I304" s="12"/>
      <c r="J304" s="12"/>
      <c r="K304" s="12"/>
      <c r="L304" s="12"/>
      <c r="M304" s="48"/>
      <c r="N304" s="12"/>
      <c r="O304" s="12"/>
      <c r="P304" s="12"/>
      <c r="Q304" s="12"/>
      <c r="R304" s="12"/>
      <c r="S304" s="12"/>
      <c r="T304" s="12"/>
    </row>
    <row r="305" spans="1:20" s="18" customFormat="1" ht="24.95" customHeight="1" x14ac:dyDescent="0.25">
      <c r="A305" s="11">
        <v>242</v>
      </c>
      <c r="B305" s="14" t="s">
        <v>97</v>
      </c>
      <c r="C305" s="10" t="s">
        <v>28</v>
      </c>
      <c r="D305" s="11" t="s">
        <v>22</v>
      </c>
      <c r="E305" s="20" t="s">
        <v>176</v>
      </c>
      <c r="F305" s="15">
        <v>44642</v>
      </c>
      <c r="G305" s="15">
        <v>44826</v>
      </c>
      <c r="H305" s="16">
        <v>131000</v>
      </c>
      <c r="I305" s="16">
        <v>19397.34</v>
      </c>
      <c r="J305" s="16">
        <v>0</v>
      </c>
      <c r="K305" s="16">
        <v>3759.7</v>
      </c>
      <c r="L305" s="16">
        <v>9301</v>
      </c>
      <c r="M305" s="17">
        <v>748.08</v>
      </c>
      <c r="N305" s="16">
        <v>3982.4</v>
      </c>
      <c r="O305" s="16">
        <v>9287.9</v>
      </c>
      <c r="P305" s="16">
        <f>K305+L305+M305+N305+O305</f>
        <v>27079.08</v>
      </c>
      <c r="Q305" s="16">
        <v>50546</v>
      </c>
      <c r="R305" s="16">
        <f>I305+K305+N305+Q305</f>
        <v>77685.440000000002</v>
      </c>
      <c r="S305" s="16">
        <f>L305+M305+O305</f>
        <v>19336.98</v>
      </c>
      <c r="T305" s="16">
        <f>H305-R305</f>
        <v>53314.559999999998</v>
      </c>
    </row>
    <row r="306" spans="1:20" s="18" customFormat="1" ht="24.95" customHeight="1" x14ac:dyDescent="0.25">
      <c r="A306" s="11">
        <v>243</v>
      </c>
      <c r="B306" s="14" t="s">
        <v>108</v>
      </c>
      <c r="C306" s="10" t="s">
        <v>119</v>
      </c>
      <c r="D306" s="11" t="s">
        <v>22</v>
      </c>
      <c r="E306" s="20" t="s">
        <v>177</v>
      </c>
      <c r="F306" s="15">
        <v>44516</v>
      </c>
      <c r="G306" s="15">
        <v>44881</v>
      </c>
      <c r="H306" s="16">
        <v>75000</v>
      </c>
      <c r="I306" s="16">
        <v>6309.38</v>
      </c>
      <c r="J306" s="16">
        <v>0</v>
      </c>
      <c r="K306" s="16">
        <v>2152.5</v>
      </c>
      <c r="L306" s="16">
        <v>5325</v>
      </c>
      <c r="M306" s="17">
        <v>748.08</v>
      </c>
      <c r="N306" s="16">
        <v>2280</v>
      </c>
      <c r="O306" s="16">
        <v>5317.5</v>
      </c>
      <c r="P306" s="16">
        <f>K306+L306+M306+N306+O306</f>
        <v>15823.08</v>
      </c>
      <c r="Q306" s="16">
        <v>4296</v>
      </c>
      <c r="R306" s="16">
        <f>I306+K306+N306+Q306</f>
        <v>15037.88</v>
      </c>
      <c r="S306" s="16">
        <f>L306+M306+O306</f>
        <v>11390.58</v>
      </c>
      <c r="T306" s="16">
        <f>H306-R306</f>
        <v>59962.12</v>
      </c>
    </row>
    <row r="307" spans="1:20" s="18" customFormat="1" ht="24.95" customHeight="1" x14ac:dyDescent="0.25">
      <c r="A307" s="11">
        <v>244</v>
      </c>
      <c r="B307" s="14" t="s">
        <v>104</v>
      </c>
      <c r="C307" s="10" t="s">
        <v>118</v>
      </c>
      <c r="D307" s="11" t="s">
        <v>22</v>
      </c>
      <c r="E307" s="20" t="s">
        <v>177</v>
      </c>
      <c r="F307" s="15">
        <v>44516</v>
      </c>
      <c r="G307" s="15">
        <v>44881</v>
      </c>
      <c r="H307" s="16">
        <v>75000</v>
      </c>
      <c r="I307" s="16">
        <v>6309.38</v>
      </c>
      <c r="J307" s="16">
        <v>0</v>
      </c>
      <c r="K307" s="16">
        <v>2152.5</v>
      </c>
      <c r="L307" s="16">
        <v>5325</v>
      </c>
      <c r="M307" s="17">
        <v>748.08</v>
      </c>
      <c r="N307" s="16">
        <v>2280</v>
      </c>
      <c r="O307" s="16">
        <v>5317.5</v>
      </c>
      <c r="P307" s="16">
        <f>K307+L307+M307+N307+O307</f>
        <v>15823.08</v>
      </c>
      <c r="Q307" s="16">
        <f t="shared" si="207"/>
        <v>0</v>
      </c>
      <c r="R307" s="16">
        <f>I307+K307+N307+Q307</f>
        <v>10741.88</v>
      </c>
      <c r="S307" s="16">
        <f>L307+M307+O307</f>
        <v>11390.58</v>
      </c>
      <c r="T307" s="16">
        <f>H307-R307</f>
        <v>64258.12</v>
      </c>
    </row>
    <row r="308" spans="1:20" s="18" customFormat="1" ht="24.95" customHeight="1" x14ac:dyDescent="0.25">
      <c r="A308" s="11">
        <v>245</v>
      </c>
      <c r="B308" s="14" t="s">
        <v>199</v>
      </c>
      <c r="C308" s="10" t="s">
        <v>83</v>
      </c>
      <c r="D308" s="11" t="s">
        <v>22</v>
      </c>
      <c r="E308" s="11" t="s">
        <v>176</v>
      </c>
      <c r="F308" s="15">
        <v>44562</v>
      </c>
      <c r="G308" s="15">
        <v>44927</v>
      </c>
      <c r="H308" s="16">
        <v>60000</v>
      </c>
      <c r="I308" s="16">
        <v>3486.68</v>
      </c>
      <c r="J308" s="16">
        <v>0</v>
      </c>
      <c r="K308" s="16">
        <v>1722</v>
      </c>
      <c r="L308" s="16">
        <v>4260</v>
      </c>
      <c r="M308" s="53">
        <f t="shared" ref="M308:M309" si="213">H308*1.15%</f>
        <v>690</v>
      </c>
      <c r="N308" s="16">
        <v>1824</v>
      </c>
      <c r="O308" s="16">
        <f t="shared" ref="O308:O309" si="214">H308*7.09%</f>
        <v>4254</v>
      </c>
      <c r="P308" s="16">
        <f>K308+L308+M308+N308+O308</f>
        <v>12750</v>
      </c>
      <c r="Q308" s="16">
        <v>12046</v>
      </c>
      <c r="R308" s="16">
        <f>I308+K308+N308+Q308</f>
        <v>19078.68</v>
      </c>
      <c r="S308" s="16">
        <f>L308+M308+O308</f>
        <v>9204</v>
      </c>
      <c r="T308" s="16">
        <f>H308-R308</f>
        <v>40921.32</v>
      </c>
    </row>
    <row r="309" spans="1:20" s="18" customFormat="1" ht="24.95" customHeight="1" x14ac:dyDescent="0.25">
      <c r="A309" s="11">
        <v>246</v>
      </c>
      <c r="B309" s="14" t="s">
        <v>166</v>
      </c>
      <c r="C309" s="10" t="s">
        <v>175</v>
      </c>
      <c r="D309" s="11" t="s">
        <v>22</v>
      </c>
      <c r="E309" s="11" t="s">
        <v>176</v>
      </c>
      <c r="F309" s="15">
        <v>44470</v>
      </c>
      <c r="G309" s="34">
        <v>44835</v>
      </c>
      <c r="H309" s="16">
        <v>55000</v>
      </c>
      <c r="I309" s="16">
        <v>2559.6799999999998</v>
      </c>
      <c r="J309" s="16">
        <v>0</v>
      </c>
      <c r="K309" s="16">
        <v>1578.5</v>
      </c>
      <c r="L309" s="16">
        <v>3905</v>
      </c>
      <c r="M309" s="53">
        <f t="shared" si="213"/>
        <v>632.5</v>
      </c>
      <c r="N309" s="16">
        <v>1672</v>
      </c>
      <c r="O309" s="16">
        <f t="shared" si="214"/>
        <v>3899.5</v>
      </c>
      <c r="P309" s="16">
        <f>K309+L309+M309+N309+O309</f>
        <v>11687.5</v>
      </c>
      <c r="Q309" s="16">
        <f t="shared" si="207"/>
        <v>0</v>
      </c>
      <c r="R309" s="16">
        <f>I309+K309+N309+Q309</f>
        <v>5810.18</v>
      </c>
      <c r="S309" s="16">
        <f>L309+M309+O309</f>
        <v>8437</v>
      </c>
      <c r="T309" s="16">
        <f>H309-R309</f>
        <v>49189.82</v>
      </c>
    </row>
    <row r="310" spans="1:20" s="13" customFormat="1" ht="24.95" customHeight="1" x14ac:dyDescent="0.3">
      <c r="A310" s="26" t="s">
        <v>135</v>
      </c>
      <c r="B310" s="12"/>
      <c r="C310" s="12"/>
      <c r="D310" s="12"/>
      <c r="E310" s="12"/>
      <c r="F310" s="25"/>
      <c r="G310" s="25"/>
      <c r="H310" s="12"/>
      <c r="I310" s="12"/>
      <c r="J310" s="12"/>
      <c r="K310" s="12"/>
      <c r="L310" s="12"/>
      <c r="M310" s="48"/>
      <c r="N310" s="12"/>
      <c r="O310" s="12"/>
      <c r="P310" s="12"/>
      <c r="Q310" s="12"/>
      <c r="R310" s="12"/>
      <c r="S310" s="12"/>
      <c r="T310" s="12"/>
    </row>
    <row r="311" spans="1:20" s="18" customFormat="1" ht="24.95" customHeight="1" x14ac:dyDescent="0.25">
      <c r="A311" s="11">
        <v>247</v>
      </c>
      <c r="B311" s="14" t="s">
        <v>96</v>
      </c>
      <c r="C311" s="10" t="s">
        <v>28</v>
      </c>
      <c r="D311" s="11" t="s">
        <v>22</v>
      </c>
      <c r="E311" s="20" t="s">
        <v>176</v>
      </c>
      <c r="F311" s="15">
        <v>44470</v>
      </c>
      <c r="G311" s="34">
        <v>44835</v>
      </c>
      <c r="H311" s="16">
        <v>131000</v>
      </c>
      <c r="I311" s="16">
        <v>19397.34</v>
      </c>
      <c r="J311" s="16">
        <v>0</v>
      </c>
      <c r="K311" s="16">
        <v>3759.7</v>
      </c>
      <c r="L311" s="16">
        <v>9301</v>
      </c>
      <c r="M311" s="17">
        <v>748.08</v>
      </c>
      <c r="N311" s="16">
        <v>3982.4</v>
      </c>
      <c r="O311" s="16">
        <v>9287.9</v>
      </c>
      <c r="P311" s="16">
        <f>K311+L311+M311+N311+O311</f>
        <v>27079.08</v>
      </c>
      <c r="Q311" s="16">
        <f t="shared" si="207"/>
        <v>0</v>
      </c>
      <c r="R311" s="16">
        <f>I311+K311+N311+Q311</f>
        <v>27139.439999999999</v>
      </c>
      <c r="S311" s="16">
        <f>L311+M311+O311</f>
        <v>19336.98</v>
      </c>
      <c r="T311" s="16">
        <f>H311-R311</f>
        <v>103860.56</v>
      </c>
    </row>
    <row r="312" spans="1:20" s="18" customFormat="1" ht="24.95" customHeight="1" x14ac:dyDescent="0.25">
      <c r="A312" s="11">
        <v>248</v>
      </c>
      <c r="B312" s="14" t="s">
        <v>194</v>
      </c>
      <c r="C312" s="10" t="s">
        <v>118</v>
      </c>
      <c r="D312" s="11" t="s">
        <v>22</v>
      </c>
      <c r="E312" s="20" t="s">
        <v>176</v>
      </c>
      <c r="F312" s="15">
        <v>44562</v>
      </c>
      <c r="G312" s="15">
        <v>44927</v>
      </c>
      <c r="H312" s="16">
        <v>90000</v>
      </c>
      <c r="I312" s="16">
        <v>9753.1200000000008</v>
      </c>
      <c r="J312" s="16">
        <v>0</v>
      </c>
      <c r="K312" s="16">
        <v>2583</v>
      </c>
      <c r="L312" s="16">
        <v>6390</v>
      </c>
      <c r="M312" s="17">
        <v>748.08</v>
      </c>
      <c r="N312" s="16">
        <v>2736</v>
      </c>
      <c r="O312" s="16">
        <v>6381</v>
      </c>
      <c r="P312" s="16">
        <f>K312+L312+M312+N312+O312</f>
        <v>18838.080000000002</v>
      </c>
      <c r="Q312" s="16">
        <f t="shared" si="207"/>
        <v>0</v>
      </c>
      <c r="R312" s="16">
        <f>I312+K312+N312+Q312</f>
        <v>15072.12</v>
      </c>
      <c r="S312" s="16">
        <f>L312+M312+O312</f>
        <v>13519.08</v>
      </c>
      <c r="T312" s="16">
        <f>H312-R312</f>
        <v>74927.88</v>
      </c>
    </row>
    <row r="313" spans="1:20" s="13" customFormat="1" ht="24.95" customHeight="1" x14ac:dyDescent="0.3">
      <c r="A313" s="26" t="s">
        <v>138</v>
      </c>
      <c r="B313" s="12"/>
      <c r="C313" s="12"/>
      <c r="D313" s="12"/>
      <c r="E313" s="12"/>
      <c r="F313" s="25"/>
      <c r="G313" s="25"/>
      <c r="H313" s="12"/>
      <c r="I313" s="12"/>
      <c r="J313" s="12"/>
      <c r="K313" s="12"/>
      <c r="L313" s="12"/>
      <c r="M313" s="48"/>
      <c r="N313" s="12"/>
      <c r="O313" s="12"/>
      <c r="P313" s="12"/>
      <c r="Q313" s="12"/>
      <c r="R313" s="12"/>
      <c r="S313" s="12"/>
      <c r="T313" s="12"/>
    </row>
    <row r="314" spans="1:20" s="36" customFormat="1" ht="24.95" customHeight="1" x14ac:dyDescent="0.25">
      <c r="A314" s="32">
        <v>249</v>
      </c>
      <c r="B314" s="31" t="s">
        <v>133</v>
      </c>
      <c r="C314" s="39" t="s">
        <v>134</v>
      </c>
      <c r="D314" s="32" t="s">
        <v>22</v>
      </c>
      <c r="E314" s="33" t="s">
        <v>176</v>
      </c>
      <c r="F314" s="34">
        <v>44593</v>
      </c>
      <c r="G314" s="34">
        <v>44774</v>
      </c>
      <c r="H314" s="35">
        <v>131000</v>
      </c>
      <c r="I314" s="35">
        <v>19397.34</v>
      </c>
      <c r="J314" s="35">
        <v>0</v>
      </c>
      <c r="K314" s="35">
        <v>3759.7</v>
      </c>
      <c r="L314" s="35">
        <v>9301</v>
      </c>
      <c r="M314" s="17">
        <v>748.08</v>
      </c>
      <c r="N314" s="35">
        <v>3982.4</v>
      </c>
      <c r="O314" s="35">
        <v>9287.9</v>
      </c>
      <c r="P314" s="35">
        <f>K314+L314+M314+N314+O314</f>
        <v>27079.08</v>
      </c>
      <c r="Q314" s="35">
        <v>4046</v>
      </c>
      <c r="R314" s="35">
        <f>I314+K314+N314+Q314</f>
        <v>31185.439999999999</v>
      </c>
      <c r="S314" s="35">
        <f>L314+M314+O314</f>
        <v>19336.98</v>
      </c>
      <c r="T314" s="35">
        <f>H314-R314</f>
        <v>99814.56</v>
      </c>
    </row>
    <row r="315" spans="1:20" s="13" customFormat="1" ht="24.95" customHeight="1" x14ac:dyDescent="0.3">
      <c r="A315" s="26" t="s">
        <v>139</v>
      </c>
      <c r="B315" s="12"/>
      <c r="C315" s="12"/>
      <c r="D315" s="12"/>
      <c r="E315" s="12"/>
      <c r="F315" s="25"/>
      <c r="G315" s="25"/>
      <c r="H315" s="12"/>
      <c r="I315" s="12"/>
      <c r="J315" s="12"/>
      <c r="K315" s="12"/>
      <c r="L315" s="12"/>
      <c r="M315" s="48"/>
      <c r="N315" s="12"/>
      <c r="O315" s="12"/>
      <c r="P315" s="12"/>
      <c r="Q315" s="12"/>
      <c r="R315" s="12"/>
      <c r="S315" s="12"/>
      <c r="T315" s="12"/>
    </row>
    <row r="316" spans="1:20" s="18" customFormat="1" ht="24.95" customHeight="1" x14ac:dyDescent="0.25">
      <c r="A316" s="11">
        <v>250</v>
      </c>
      <c r="B316" s="14" t="s">
        <v>107</v>
      </c>
      <c r="C316" s="10" t="s">
        <v>119</v>
      </c>
      <c r="D316" s="11" t="s">
        <v>22</v>
      </c>
      <c r="E316" s="20" t="s">
        <v>176</v>
      </c>
      <c r="F316" s="15">
        <v>44501</v>
      </c>
      <c r="G316" s="15">
        <v>44866</v>
      </c>
      <c r="H316" s="16">
        <v>60000</v>
      </c>
      <c r="I316" s="16">
        <v>3486.68</v>
      </c>
      <c r="J316" s="16">
        <v>0</v>
      </c>
      <c r="K316" s="16">
        <v>1722</v>
      </c>
      <c r="L316" s="16">
        <v>4260</v>
      </c>
      <c r="M316" s="53">
        <f>H316*1.15%</f>
        <v>690</v>
      </c>
      <c r="N316" s="16">
        <v>1824</v>
      </c>
      <c r="O316" s="16">
        <f>H316*7.09%</f>
        <v>4254</v>
      </c>
      <c r="P316" s="16">
        <f>K316+L316+M316+N316+O316</f>
        <v>12750</v>
      </c>
      <c r="Q316" s="16">
        <f t="shared" si="207"/>
        <v>0</v>
      </c>
      <c r="R316" s="16">
        <f>I316+K316+N316+Q316</f>
        <v>7032.68</v>
      </c>
      <c r="S316" s="16">
        <f>L316+M316+O316</f>
        <v>9204</v>
      </c>
      <c r="T316" s="16">
        <f>H316-R316</f>
        <v>52967.32</v>
      </c>
    </row>
    <row r="317" spans="1:20" s="18" customFormat="1" ht="24.95" customHeight="1" x14ac:dyDescent="0.3">
      <c r="A317" s="26" t="s">
        <v>308</v>
      </c>
      <c r="B317" s="12"/>
      <c r="C317" s="12"/>
      <c r="D317" s="12"/>
      <c r="E317" s="12"/>
      <c r="F317" s="25"/>
      <c r="G317" s="25"/>
      <c r="H317" s="12"/>
      <c r="I317" s="12"/>
      <c r="J317" s="12"/>
      <c r="K317" s="12"/>
      <c r="L317" s="12"/>
      <c r="M317" s="48"/>
      <c r="N317" s="12"/>
      <c r="O317" s="12"/>
      <c r="P317" s="12"/>
      <c r="Q317" s="12"/>
      <c r="R317" s="12"/>
      <c r="S317" s="12"/>
      <c r="T317" s="12"/>
    </row>
    <row r="318" spans="1:20" s="18" customFormat="1" ht="24.95" customHeight="1" x14ac:dyDescent="0.25">
      <c r="A318" s="11">
        <v>251</v>
      </c>
      <c r="B318" s="31" t="s">
        <v>73</v>
      </c>
      <c r="C318" s="39" t="s">
        <v>28</v>
      </c>
      <c r="D318" s="32" t="s">
        <v>22</v>
      </c>
      <c r="E318" s="33" t="s">
        <v>176</v>
      </c>
      <c r="F318" s="34">
        <v>44627</v>
      </c>
      <c r="G318" s="34">
        <v>44811</v>
      </c>
      <c r="H318" s="35">
        <v>131000</v>
      </c>
      <c r="I318" s="35">
        <v>19397.34</v>
      </c>
      <c r="J318" s="35">
        <v>0</v>
      </c>
      <c r="K318" s="35">
        <v>3759.7</v>
      </c>
      <c r="L318" s="35">
        <v>9301</v>
      </c>
      <c r="M318" s="17">
        <v>748.08</v>
      </c>
      <c r="N318" s="35">
        <v>3982.4</v>
      </c>
      <c r="O318" s="35">
        <v>9287.9</v>
      </c>
      <c r="P318" s="35">
        <f>K318+L318+M318+N318+O318</f>
        <v>27079.08</v>
      </c>
      <c r="Q318" s="35">
        <v>59291.48</v>
      </c>
      <c r="R318" s="35">
        <f>I318+K318+N318+Q318</f>
        <v>86430.92</v>
      </c>
      <c r="S318" s="35">
        <f>L318+M318+O318</f>
        <v>19336.98</v>
      </c>
      <c r="T318" s="35">
        <f>H318-R318</f>
        <v>44569.08</v>
      </c>
    </row>
    <row r="319" spans="1:20" s="13" customFormat="1" ht="24.95" customHeight="1" x14ac:dyDescent="0.3">
      <c r="A319" s="26" t="s">
        <v>179</v>
      </c>
      <c r="B319" s="12"/>
      <c r="C319" s="12"/>
      <c r="D319" s="12"/>
      <c r="E319" s="12"/>
      <c r="F319" s="25"/>
      <c r="G319" s="25"/>
      <c r="H319" s="12"/>
      <c r="I319" s="12"/>
      <c r="J319" s="12"/>
      <c r="K319" s="12"/>
      <c r="L319" s="12"/>
      <c r="M319" s="48"/>
      <c r="N319" s="12"/>
      <c r="O319" s="12"/>
      <c r="P319" s="12"/>
      <c r="Q319" s="12"/>
      <c r="R319" s="12"/>
      <c r="S319" s="12"/>
      <c r="T319" s="12"/>
    </row>
    <row r="320" spans="1:20" s="18" customFormat="1" ht="24.95" customHeight="1" x14ac:dyDescent="0.25">
      <c r="A320" s="11">
        <v>252</v>
      </c>
      <c r="B320" s="14" t="s">
        <v>167</v>
      </c>
      <c r="C320" s="10" t="s">
        <v>175</v>
      </c>
      <c r="D320" s="11" t="s">
        <v>22</v>
      </c>
      <c r="E320" s="11" t="s">
        <v>176</v>
      </c>
      <c r="F320" s="15">
        <v>44470</v>
      </c>
      <c r="G320" s="34">
        <v>44835</v>
      </c>
      <c r="H320" s="16">
        <v>55000</v>
      </c>
      <c r="I320" s="16">
        <v>2559.6799999999998</v>
      </c>
      <c r="J320" s="16">
        <v>0</v>
      </c>
      <c r="K320" s="16">
        <v>1578.5</v>
      </c>
      <c r="L320" s="16">
        <v>3905</v>
      </c>
      <c r="M320" s="53">
        <f>H320*1.15%</f>
        <v>632.5</v>
      </c>
      <c r="N320" s="16">
        <v>1672</v>
      </c>
      <c r="O320" s="16">
        <f>H320*7.09%</f>
        <v>3899.5</v>
      </c>
      <c r="P320" s="16">
        <f>K320+L320+M320+N320+O320</f>
        <v>11687.5</v>
      </c>
      <c r="Q320" s="16">
        <f t="shared" si="207"/>
        <v>0</v>
      </c>
      <c r="R320" s="16">
        <f>I320+K320+N320+Q320</f>
        <v>5810.18</v>
      </c>
      <c r="S320" s="16">
        <f>L320+M320+O320</f>
        <v>8437</v>
      </c>
      <c r="T320" s="16">
        <f>H320-R320</f>
        <v>49189.82</v>
      </c>
    </row>
    <row r="321" spans="1:20" s="1" customFormat="1" ht="24.95" customHeight="1" x14ac:dyDescent="0.25">
      <c r="A321" s="68" t="s">
        <v>16</v>
      </c>
      <c r="B321" s="68"/>
      <c r="C321" s="68"/>
      <c r="D321" s="68"/>
      <c r="E321" s="68"/>
      <c r="F321" s="68"/>
      <c r="G321" s="69"/>
      <c r="H321" s="8">
        <f>SUM(H18:H320)</f>
        <v>17420166.670000002</v>
      </c>
      <c r="I321" s="8">
        <f>SUM(I17:I320)</f>
        <v>1437144.09</v>
      </c>
      <c r="J321" s="8">
        <v>0</v>
      </c>
      <c r="K321" s="8">
        <f t="shared" ref="K321:T321" si="215">SUM(K17:K320)</f>
        <v>499958.78</v>
      </c>
      <c r="L321" s="8">
        <f t="shared" si="215"/>
        <v>1236831.83</v>
      </c>
      <c r="M321" s="8">
        <f t="shared" si="215"/>
        <v>164313.21</v>
      </c>
      <c r="N321" s="8">
        <f t="shared" si="215"/>
        <v>528828.27</v>
      </c>
      <c r="O321" s="8">
        <f t="shared" si="215"/>
        <v>1233352.76</v>
      </c>
      <c r="P321" s="8">
        <f t="shared" si="215"/>
        <v>3663284.85</v>
      </c>
      <c r="Q321" s="8">
        <f t="shared" si="215"/>
        <v>590861.11</v>
      </c>
      <c r="R321" s="8">
        <f t="shared" si="215"/>
        <v>3056792.25</v>
      </c>
      <c r="S321" s="8">
        <f t="shared" si="215"/>
        <v>2634497.7999999998</v>
      </c>
      <c r="T321" s="8">
        <f t="shared" si="215"/>
        <v>14363374.42</v>
      </c>
    </row>
    <row r="322" spans="1:20" ht="24.95" customHeight="1" x14ac:dyDescent="0.25">
      <c r="J322" s="7"/>
      <c r="M322" s="3"/>
    </row>
    <row r="323" spans="1:20" ht="24.95" customHeight="1" x14ac:dyDescent="0.25">
      <c r="J323" s="7"/>
      <c r="M323" s="3"/>
    </row>
    <row r="324" spans="1:20" ht="24.95" customHeight="1" x14ac:dyDescent="0.25">
      <c r="J324" s="7"/>
      <c r="M324" s="3"/>
    </row>
    <row r="325" spans="1:20" ht="24.95" customHeight="1" x14ac:dyDescent="0.25">
      <c r="J325" s="7"/>
      <c r="M325" s="3"/>
    </row>
    <row r="326" spans="1:20" ht="23.25" customHeight="1" x14ac:dyDescent="0.25">
      <c r="J326" s="7"/>
      <c r="M326" s="3"/>
    </row>
    <row r="327" spans="1:20" ht="24.95" customHeight="1" x14ac:dyDescent="0.25">
      <c r="J327" s="7"/>
      <c r="M327" s="3"/>
    </row>
    <row r="328" spans="1:20" ht="24.95" customHeight="1" x14ac:dyDescent="0.25">
      <c r="J328" s="7"/>
      <c r="M328" s="3"/>
    </row>
    <row r="329" spans="1:20" ht="24.95" customHeight="1" x14ac:dyDescent="0.25">
      <c r="J329" s="7"/>
      <c r="M329" s="3"/>
    </row>
    <row r="330" spans="1:20" ht="24.95" customHeight="1" x14ac:dyDescent="0.25">
      <c r="J330" s="7"/>
      <c r="M330" s="3"/>
    </row>
    <row r="331" spans="1:20" ht="24.95" customHeight="1" x14ac:dyDescent="0.25">
      <c r="J331" s="7"/>
      <c r="M331" s="3"/>
    </row>
    <row r="332" spans="1:20" ht="24.95" customHeight="1" x14ac:dyDescent="0.25">
      <c r="M332" s="3"/>
    </row>
    <row r="333" spans="1:20" ht="24.95" customHeight="1" x14ac:dyDescent="0.25">
      <c r="M333" s="29"/>
      <c r="O333" s="29"/>
    </row>
    <row r="334" spans="1:20" ht="24.95" customHeight="1" x14ac:dyDescent="0.25">
      <c r="M334" s="3"/>
    </row>
    <row r="335" spans="1:20" ht="24.95" customHeight="1" x14ac:dyDescent="0.25">
      <c r="M335" s="3"/>
    </row>
    <row r="336" spans="1:20" ht="24.95" customHeight="1" x14ac:dyDescent="0.25">
      <c r="M336" s="3"/>
    </row>
    <row r="337" spans="13:13" ht="24.95" customHeight="1" x14ac:dyDescent="0.25">
      <c r="M337" s="3"/>
    </row>
    <row r="338" spans="13:13" ht="24.95" customHeight="1" x14ac:dyDescent="0.25">
      <c r="M338" s="3"/>
    </row>
    <row r="339" spans="13:13" ht="24.95" customHeight="1" x14ac:dyDescent="0.25">
      <c r="M339" s="3"/>
    </row>
    <row r="340" spans="13:13" ht="24.95" customHeight="1" x14ac:dyDescent="0.25">
      <c r="M340" s="3"/>
    </row>
    <row r="341" spans="13:13" ht="24.95" customHeight="1" x14ac:dyDescent="0.25">
      <c r="M341" s="3"/>
    </row>
    <row r="342" spans="13:13" ht="24.95" customHeight="1" x14ac:dyDescent="0.25">
      <c r="M342" s="3"/>
    </row>
    <row r="343" spans="13:13" ht="24.95" customHeight="1" x14ac:dyDescent="0.25">
      <c r="M343" s="3"/>
    </row>
    <row r="344" spans="13:13" ht="24.95" customHeight="1" x14ac:dyDescent="0.25">
      <c r="M344" s="3"/>
    </row>
    <row r="345" spans="13:13" ht="24.95" customHeight="1" x14ac:dyDescent="0.25">
      <c r="M345" s="3"/>
    </row>
    <row r="346" spans="13:13" ht="24.95" customHeight="1" x14ac:dyDescent="0.25">
      <c r="M346" s="3"/>
    </row>
    <row r="347" spans="13:13" ht="24.95" customHeight="1" x14ac:dyDescent="0.25">
      <c r="M347" s="3"/>
    </row>
    <row r="348" spans="13:13" ht="24.95" customHeight="1" x14ac:dyDescent="0.25">
      <c r="M348" s="3"/>
    </row>
    <row r="349" spans="13:13" ht="24.95" customHeight="1" x14ac:dyDescent="0.25">
      <c r="M349" s="3"/>
    </row>
    <row r="350" spans="13:13" ht="24.95" customHeight="1" x14ac:dyDescent="0.25">
      <c r="M350" s="3"/>
    </row>
    <row r="351" spans="13:13" ht="24.95" customHeight="1" x14ac:dyDescent="0.25">
      <c r="M351" s="3"/>
    </row>
    <row r="352" spans="13:13" ht="24.95" customHeight="1" x14ac:dyDescent="0.25">
      <c r="M352" s="3"/>
    </row>
    <row r="353" spans="13:13" ht="24.95" customHeight="1" x14ac:dyDescent="0.25">
      <c r="M353" s="3"/>
    </row>
    <row r="354" spans="13:13" ht="24.95" customHeight="1" x14ac:dyDescent="0.25">
      <c r="M354" s="3"/>
    </row>
    <row r="355" spans="13:13" ht="24.95" customHeight="1" x14ac:dyDescent="0.25">
      <c r="M355" s="3"/>
    </row>
    <row r="356" spans="13:13" ht="24.95" customHeight="1" x14ac:dyDescent="0.25">
      <c r="M356" s="3"/>
    </row>
    <row r="357" spans="13:13" ht="24.95" customHeight="1" x14ac:dyDescent="0.25">
      <c r="M357" s="3"/>
    </row>
    <row r="358" spans="13:13" ht="24.95" customHeight="1" x14ac:dyDescent="0.25">
      <c r="M358" s="3"/>
    </row>
    <row r="359" spans="13:13" ht="24.95" customHeight="1" x14ac:dyDescent="0.25">
      <c r="M359" s="3"/>
    </row>
    <row r="360" spans="13:13" ht="24.95" customHeight="1" x14ac:dyDescent="0.25">
      <c r="M360" s="3"/>
    </row>
    <row r="361" spans="13:13" ht="24.95" customHeight="1" x14ac:dyDescent="0.25">
      <c r="M361" s="3"/>
    </row>
    <row r="362" spans="13:13" ht="24.95" customHeight="1" x14ac:dyDescent="0.25">
      <c r="M362" s="3"/>
    </row>
    <row r="363" spans="13:13" ht="24.95" customHeight="1" x14ac:dyDescent="0.25">
      <c r="M363" s="3"/>
    </row>
    <row r="364" spans="13:13" ht="24.95" customHeight="1" x14ac:dyDescent="0.25">
      <c r="M364" s="3"/>
    </row>
    <row r="365" spans="13:13" ht="24.95" customHeight="1" x14ac:dyDescent="0.25">
      <c r="M365" s="3"/>
    </row>
    <row r="366" spans="13:13" ht="24.95" customHeight="1" x14ac:dyDescent="0.25">
      <c r="M366" s="3"/>
    </row>
    <row r="367" spans="13:13" ht="24.95" customHeight="1" x14ac:dyDescent="0.25">
      <c r="M367" s="3"/>
    </row>
    <row r="368" spans="13:13" ht="24.95" customHeight="1" x14ac:dyDescent="0.25">
      <c r="M368" s="3"/>
    </row>
    <row r="369" spans="13:13" ht="24.95" customHeight="1" x14ac:dyDescent="0.25">
      <c r="M369" s="3"/>
    </row>
    <row r="370" spans="13:13" ht="24.95" customHeight="1" x14ac:dyDescent="0.25">
      <c r="M370" s="3"/>
    </row>
    <row r="371" spans="13:13" ht="24.95" customHeight="1" x14ac:dyDescent="0.25">
      <c r="M371" s="3"/>
    </row>
    <row r="372" spans="13:13" ht="24.95" customHeight="1" x14ac:dyDescent="0.25">
      <c r="M372" s="3"/>
    </row>
    <row r="373" spans="13:13" ht="24.95" customHeight="1" x14ac:dyDescent="0.25">
      <c r="M373" s="3"/>
    </row>
    <row r="374" spans="13:13" ht="24.95" customHeight="1" x14ac:dyDescent="0.25">
      <c r="M374" s="3"/>
    </row>
    <row r="375" spans="13:13" ht="24.95" customHeight="1" x14ac:dyDescent="0.25">
      <c r="M375" s="3"/>
    </row>
    <row r="376" spans="13:13" ht="24.95" customHeight="1" x14ac:dyDescent="0.25">
      <c r="M376" s="3"/>
    </row>
    <row r="377" spans="13:13" ht="24.95" customHeight="1" x14ac:dyDescent="0.25">
      <c r="M377" s="3"/>
    </row>
    <row r="378" spans="13:13" ht="24.95" customHeight="1" x14ac:dyDescent="0.25">
      <c r="M378" s="3"/>
    </row>
    <row r="379" spans="13:13" ht="24.95" customHeight="1" x14ac:dyDescent="0.25">
      <c r="M379" s="3"/>
    </row>
    <row r="380" spans="13:13" ht="24.95" customHeight="1" x14ac:dyDescent="0.25">
      <c r="M380" s="3"/>
    </row>
    <row r="381" spans="13:13" ht="24.95" customHeight="1" x14ac:dyDescent="0.25">
      <c r="M381" s="3"/>
    </row>
    <row r="382" spans="13:13" ht="24.95" customHeight="1" x14ac:dyDescent="0.25">
      <c r="M382" s="3"/>
    </row>
    <row r="383" spans="13:13" ht="24.95" customHeight="1" x14ac:dyDescent="0.25">
      <c r="M383" s="3"/>
    </row>
    <row r="384" spans="13:13" ht="24.95" customHeight="1" x14ac:dyDescent="0.25">
      <c r="M384" s="3"/>
    </row>
    <row r="385" spans="13:13" ht="24.95" customHeight="1" x14ac:dyDescent="0.25">
      <c r="M385" s="3"/>
    </row>
    <row r="386" spans="13:13" ht="24.95" customHeight="1" x14ac:dyDescent="0.25">
      <c r="M386" s="3"/>
    </row>
    <row r="387" spans="13:13" ht="24.95" customHeight="1" x14ac:dyDescent="0.25">
      <c r="M387" s="3"/>
    </row>
    <row r="388" spans="13:13" ht="24.95" customHeight="1" x14ac:dyDescent="0.25">
      <c r="M388" s="3"/>
    </row>
    <row r="389" spans="13:13" ht="24.95" customHeight="1" x14ac:dyDescent="0.25">
      <c r="M389" s="3"/>
    </row>
    <row r="390" spans="13:13" ht="24.95" customHeight="1" x14ac:dyDescent="0.25">
      <c r="M390" s="3"/>
    </row>
    <row r="391" spans="13:13" ht="24.95" customHeight="1" x14ac:dyDescent="0.25">
      <c r="M391" s="3"/>
    </row>
    <row r="392" spans="13:13" ht="24.95" customHeight="1" x14ac:dyDescent="0.25">
      <c r="M392" s="3"/>
    </row>
    <row r="393" spans="13:13" ht="24.95" customHeight="1" x14ac:dyDescent="0.25">
      <c r="M393" s="3"/>
    </row>
    <row r="394" spans="13:13" ht="24.95" customHeight="1" x14ac:dyDescent="0.25">
      <c r="M394" s="3"/>
    </row>
    <row r="395" spans="13:13" ht="24.95" customHeight="1" x14ac:dyDescent="0.25">
      <c r="M395" s="3"/>
    </row>
    <row r="396" spans="13:13" ht="24.95" customHeight="1" x14ac:dyDescent="0.25">
      <c r="M396" s="3"/>
    </row>
    <row r="397" spans="13:13" ht="24.95" customHeight="1" x14ac:dyDescent="0.25">
      <c r="M397" s="3"/>
    </row>
    <row r="398" spans="13:13" ht="24.95" customHeight="1" x14ac:dyDescent="0.25">
      <c r="M398" s="3"/>
    </row>
    <row r="399" spans="13:13" ht="24.95" customHeight="1" x14ac:dyDescent="0.25">
      <c r="M399" s="3"/>
    </row>
    <row r="400" spans="13:13" ht="24.95" customHeight="1" x14ac:dyDescent="0.25">
      <c r="M400" s="3"/>
    </row>
    <row r="401" spans="13:13" ht="24.95" customHeight="1" x14ac:dyDescent="0.25">
      <c r="M401" s="3"/>
    </row>
    <row r="402" spans="13:13" ht="24.95" customHeight="1" x14ac:dyDescent="0.25">
      <c r="M402" s="3"/>
    </row>
    <row r="403" spans="13:13" ht="24.95" customHeight="1" x14ac:dyDescent="0.25">
      <c r="M403" s="3"/>
    </row>
    <row r="404" spans="13:13" ht="24.95" customHeight="1" x14ac:dyDescent="0.25">
      <c r="M404" s="3"/>
    </row>
    <row r="405" spans="13:13" ht="30" customHeight="1" x14ac:dyDescent="0.25">
      <c r="M405" s="3"/>
    </row>
    <row r="406" spans="13:13" ht="30" customHeight="1" x14ac:dyDescent="0.25">
      <c r="M406" s="3"/>
    </row>
    <row r="407" spans="13:13" ht="30" customHeight="1" x14ac:dyDescent="0.25">
      <c r="M407" s="3"/>
    </row>
    <row r="408" spans="13:13" ht="30" customHeight="1" x14ac:dyDescent="0.25">
      <c r="M408" s="3"/>
    </row>
    <row r="409" spans="13:13" ht="30" customHeight="1" x14ac:dyDescent="0.25">
      <c r="M409" s="3"/>
    </row>
    <row r="410" spans="13:13" ht="30" customHeight="1" x14ac:dyDescent="0.25">
      <c r="M410" s="3"/>
    </row>
    <row r="411" spans="13:13" ht="30" customHeight="1" x14ac:dyDescent="0.25">
      <c r="M411" s="3"/>
    </row>
  </sheetData>
  <mergeCells count="25">
    <mergeCell ref="A321:G321"/>
    <mergeCell ref="A6:T7"/>
    <mergeCell ref="A8:T8"/>
    <mergeCell ref="A9:T9"/>
    <mergeCell ref="R14:S14"/>
    <mergeCell ref="T14:T16"/>
    <mergeCell ref="K15:L15"/>
    <mergeCell ref="M15:M16"/>
    <mergeCell ref="N15:O15"/>
    <mergeCell ref="R15:R16"/>
    <mergeCell ref="H14:H16"/>
    <mergeCell ref="I14:I16"/>
    <mergeCell ref="A12:T12"/>
    <mergeCell ref="F14:G15"/>
    <mergeCell ref="A10:T10"/>
    <mergeCell ref="A13:T13"/>
    <mergeCell ref="S15:S16"/>
    <mergeCell ref="A14:A16"/>
    <mergeCell ref="B14:B16"/>
    <mergeCell ref="J14:J16"/>
    <mergeCell ref="C14:C16"/>
    <mergeCell ref="P15:P16"/>
    <mergeCell ref="K14:P14"/>
    <mergeCell ref="D14:D16"/>
    <mergeCell ref="E14:E16"/>
  </mergeCells>
  <printOptions horizontalCentered="1"/>
  <pageMargins left="0.19685039370078741" right="0.19685039370078741" top="0.27559055118110237" bottom="0.19685039370078741" header="0.27559055118110237" footer="0.11811023622047245"/>
  <pageSetup paperSize="5" scale="42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2" manualBreakCount="2">
    <brk id="236" max="19" man="1"/>
    <brk id="280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2022-07-29T21:05:36Z</cp:lastPrinted>
  <dcterms:created xsi:type="dcterms:W3CDTF">2017-09-27T15:04:47Z</dcterms:created>
  <dcterms:modified xsi:type="dcterms:W3CDTF">2022-07-29T21:05:45Z</dcterms:modified>
</cp:coreProperties>
</file>