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2\NÓMINAS 2022\Abril 2022\TRANSPARENCIA\EXCEL\"/>
    </mc:Choice>
  </mc:AlternateContent>
  <bookViews>
    <workbookView xWindow="0" yWindow="0" windowWidth="24300" windowHeight="4005"/>
  </bookViews>
  <sheets>
    <sheet name="Sheet1" sheetId="1" r:id="rId1"/>
  </sheets>
  <definedNames>
    <definedName name="_xlnm._FilterDatabase" localSheetId="0" hidden="1">Sheet1!$M$1:$M$365</definedName>
    <definedName name="DATOS">#REF!</definedName>
    <definedName name="DATOSS">#REF!</definedName>
    <definedName name="_xlnm.Print_Area" localSheetId="0">Sheet1!$A$1:$U$288</definedName>
    <definedName name="_xlnm.Print_Titles" localSheetId="0">Sheet1!$1:$16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7" i="1" l="1"/>
  <c r="M273" i="1"/>
  <c r="M266" i="1"/>
  <c r="M265" i="1"/>
  <c r="M264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35" i="1"/>
  <c r="M234" i="1"/>
  <c r="M233" i="1"/>
  <c r="M231" i="1"/>
  <c r="M230" i="1"/>
  <c r="M229" i="1"/>
  <c r="M228" i="1"/>
  <c r="M221" i="1"/>
  <c r="M219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4" i="1"/>
  <c r="M193" i="1"/>
  <c r="M192" i="1"/>
  <c r="M191" i="1"/>
  <c r="M190" i="1"/>
  <c r="M189" i="1"/>
  <c r="M188" i="1"/>
  <c r="M187" i="1"/>
  <c r="M185" i="1"/>
  <c r="M180" i="1"/>
  <c r="M179" i="1"/>
  <c r="M178" i="1"/>
  <c r="M139" i="1"/>
  <c r="M174" i="1"/>
  <c r="M173" i="1"/>
  <c r="M172" i="1"/>
  <c r="M171" i="1"/>
  <c r="M170" i="1"/>
  <c r="M169" i="1"/>
  <c r="M168" i="1"/>
  <c r="M160" i="1"/>
  <c r="M237" i="1"/>
  <c r="M149" i="1"/>
  <c r="M145" i="1"/>
  <c r="M143" i="1"/>
  <c r="M142" i="1"/>
  <c r="M140" i="1"/>
  <c r="M137" i="1"/>
  <c r="M134" i="1"/>
  <c r="M131" i="1"/>
  <c r="M128" i="1"/>
  <c r="M122" i="1"/>
  <c r="M121" i="1"/>
  <c r="M115" i="1"/>
  <c r="M114" i="1"/>
  <c r="M113" i="1"/>
  <c r="M111" i="1"/>
  <c r="M110" i="1"/>
  <c r="M109" i="1"/>
  <c r="M108" i="1"/>
  <c r="M107" i="1"/>
  <c r="M106" i="1"/>
  <c r="M105" i="1"/>
  <c r="M104" i="1"/>
  <c r="M103" i="1"/>
  <c r="M102" i="1"/>
  <c r="M100" i="1"/>
  <c r="M99" i="1"/>
  <c r="M98" i="1"/>
  <c r="M97" i="1"/>
  <c r="M96" i="1"/>
  <c r="M95" i="1"/>
  <c r="M94" i="1"/>
  <c r="M93" i="1"/>
  <c r="M92" i="1"/>
  <c r="M91" i="1"/>
  <c r="M87" i="1"/>
  <c r="M85" i="1"/>
  <c r="M83" i="1"/>
  <c r="M82" i="1"/>
  <c r="M81" i="1"/>
  <c r="M73" i="1"/>
  <c r="M71" i="1"/>
  <c r="M69" i="1"/>
  <c r="M67" i="1"/>
  <c r="M63" i="1"/>
  <c r="M61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2" i="1"/>
  <c r="M40" i="1"/>
  <c r="M39" i="1"/>
  <c r="M38" i="1"/>
  <c r="M37" i="1"/>
  <c r="M36" i="1"/>
  <c r="M35" i="1"/>
  <c r="M34" i="1"/>
  <c r="M26" i="1"/>
  <c r="M24" i="1"/>
  <c r="M23" i="1"/>
  <c r="M22" i="1"/>
  <c r="M21" i="1"/>
  <c r="M19" i="1"/>
  <c r="I280" i="1"/>
  <c r="H280" i="1"/>
  <c r="R114" i="1" l="1"/>
  <c r="S114" i="1" s="1"/>
  <c r="U114" i="1" s="1"/>
  <c r="O114" i="1"/>
  <c r="R113" i="1"/>
  <c r="O113" i="1"/>
  <c r="N113" i="1"/>
  <c r="L113" i="1"/>
  <c r="K113" i="1"/>
  <c r="R112" i="1"/>
  <c r="O112" i="1"/>
  <c r="N112" i="1"/>
  <c r="L112" i="1"/>
  <c r="K112" i="1"/>
  <c r="T212" i="1"/>
  <c r="R212" i="1"/>
  <c r="S212" i="1" s="1"/>
  <c r="U212" i="1" s="1"/>
  <c r="Q212" i="1"/>
  <c r="R26" i="1"/>
  <c r="O26" i="1"/>
  <c r="N26" i="1"/>
  <c r="L26" i="1"/>
  <c r="K26" i="1"/>
  <c r="R234" i="1"/>
  <c r="S234" i="1" s="1"/>
  <c r="U234" i="1" s="1"/>
  <c r="O234" i="1"/>
  <c r="R233" i="1"/>
  <c r="O233" i="1"/>
  <c r="N233" i="1"/>
  <c r="L233" i="1"/>
  <c r="K233" i="1"/>
  <c r="T158" i="1"/>
  <c r="R158" i="1"/>
  <c r="S158" i="1" s="1"/>
  <c r="U158" i="1" s="1"/>
  <c r="Q158" i="1"/>
  <c r="R134" i="1"/>
  <c r="O134" i="1"/>
  <c r="N134" i="1"/>
  <c r="L134" i="1"/>
  <c r="K134" i="1"/>
  <c r="T25" i="1"/>
  <c r="R25" i="1"/>
  <c r="S25" i="1" s="1"/>
  <c r="U25" i="1" s="1"/>
  <c r="Q25" i="1"/>
  <c r="T239" i="1"/>
  <c r="R239" i="1"/>
  <c r="S239" i="1" s="1"/>
  <c r="U239" i="1" s="1"/>
  <c r="Q239" i="1"/>
  <c r="T32" i="1"/>
  <c r="R32" i="1"/>
  <c r="S32" i="1" s="1"/>
  <c r="U32" i="1" s="1"/>
  <c r="Q32" i="1"/>
  <c r="R59" i="1"/>
  <c r="O59" i="1"/>
  <c r="N59" i="1"/>
  <c r="L59" i="1"/>
  <c r="K59" i="1"/>
  <c r="T241" i="1"/>
  <c r="R241" i="1"/>
  <c r="S241" i="1" s="1"/>
  <c r="U241" i="1" s="1"/>
  <c r="Q241" i="1"/>
  <c r="O77" i="1"/>
  <c r="N77" i="1"/>
  <c r="L77" i="1"/>
  <c r="K77" i="1"/>
  <c r="T279" i="1"/>
  <c r="R279" i="1"/>
  <c r="S279" i="1" s="1"/>
  <c r="U279" i="1" s="1"/>
  <c r="Q279" i="1"/>
  <c r="R157" i="1"/>
  <c r="O157" i="1"/>
  <c r="N157" i="1"/>
  <c r="L157" i="1"/>
  <c r="K157" i="1"/>
  <c r="T175" i="1"/>
  <c r="R175" i="1"/>
  <c r="S175" i="1" s="1"/>
  <c r="U175" i="1" s="1"/>
  <c r="Q175" i="1"/>
  <c r="R156" i="1"/>
  <c r="O156" i="1"/>
  <c r="N156" i="1"/>
  <c r="L156" i="1"/>
  <c r="K156" i="1"/>
  <c r="R155" i="1"/>
  <c r="O155" i="1"/>
  <c r="N155" i="1"/>
  <c r="L155" i="1"/>
  <c r="K155" i="1"/>
  <c r="R154" i="1"/>
  <c r="O154" i="1"/>
  <c r="N154" i="1"/>
  <c r="L154" i="1"/>
  <c r="K154" i="1"/>
  <c r="R41" i="1"/>
  <c r="O41" i="1"/>
  <c r="N41" i="1"/>
  <c r="L41" i="1"/>
  <c r="K41" i="1"/>
  <c r="R133" i="1"/>
  <c r="O133" i="1"/>
  <c r="N133" i="1"/>
  <c r="L133" i="1"/>
  <c r="K133" i="1"/>
  <c r="R88" i="1"/>
  <c r="O88" i="1"/>
  <c r="N88" i="1"/>
  <c r="L88" i="1"/>
  <c r="K88" i="1"/>
  <c r="R149" i="1"/>
  <c r="O149" i="1"/>
  <c r="N149" i="1"/>
  <c r="L149" i="1"/>
  <c r="K149" i="1"/>
  <c r="R132" i="1"/>
  <c r="O132" i="1"/>
  <c r="N132" i="1"/>
  <c r="L132" i="1"/>
  <c r="K132" i="1"/>
  <c r="R163" i="1"/>
  <c r="O163" i="1"/>
  <c r="N163" i="1"/>
  <c r="L163" i="1"/>
  <c r="K163" i="1"/>
  <c r="R131" i="1"/>
  <c r="O131" i="1"/>
  <c r="N131" i="1"/>
  <c r="L131" i="1"/>
  <c r="K131" i="1"/>
  <c r="T114" i="1" l="1"/>
  <c r="Q114" i="1"/>
  <c r="T134" i="1"/>
  <c r="T113" i="1"/>
  <c r="T112" i="1"/>
  <c r="S113" i="1"/>
  <c r="U113" i="1" s="1"/>
  <c r="Q113" i="1"/>
  <c r="S112" i="1"/>
  <c r="U112" i="1" s="1"/>
  <c r="Q112" i="1"/>
  <c r="S26" i="1"/>
  <c r="U26" i="1" s="1"/>
  <c r="T26" i="1"/>
  <c r="Q26" i="1"/>
  <c r="T234" i="1"/>
  <c r="Q234" i="1"/>
  <c r="S233" i="1"/>
  <c r="U233" i="1" s="1"/>
  <c r="T233" i="1"/>
  <c r="Q233" i="1"/>
  <c r="T59" i="1"/>
  <c r="S134" i="1"/>
  <c r="U134" i="1" s="1"/>
  <c r="T163" i="1"/>
  <c r="Q134" i="1"/>
  <c r="S59" i="1"/>
  <c r="U59" i="1" s="1"/>
  <c r="Q59" i="1"/>
  <c r="S77" i="1"/>
  <c r="U77" i="1" s="1"/>
  <c r="T77" i="1"/>
  <c r="Q77" i="1"/>
  <c r="T156" i="1"/>
  <c r="S157" i="1"/>
  <c r="U157" i="1" s="1"/>
  <c r="T157" i="1"/>
  <c r="Q157" i="1"/>
  <c r="T132" i="1"/>
  <c r="S154" i="1"/>
  <c r="U154" i="1" s="1"/>
  <c r="S88" i="1"/>
  <c r="U88" i="1" s="1"/>
  <c r="T154" i="1"/>
  <c r="T155" i="1"/>
  <c r="T133" i="1"/>
  <c r="T88" i="1"/>
  <c r="S41" i="1"/>
  <c r="U41" i="1" s="1"/>
  <c r="S156" i="1"/>
  <c r="U156" i="1" s="1"/>
  <c r="S155" i="1"/>
  <c r="U155" i="1" s="1"/>
  <c r="Q155" i="1"/>
  <c r="Q156" i="1"/>
  <c r="Q154" i="1"/>
  <c r="T41" i="1"/>
  <c r="Q41" i="1"/>
  <c r="Q133" i="1"/>
  <c r="S133" i="1"/>
  <c r="U133" i="1" s="1"/>
  <c r="S163" i="1"/>
  <c r="U163" i="1" s="1"/>
  <c r="Q88" i="1"/>
  <c r="Q131" i="1"/>
  <c r="T131" i="1"/>
  <c r="Q149" i="1"/>
  <c r="T149" i="1"/>
  <c r="S149" i="1"/>
  <c r="U149" i="1" s="1"/>
  <c r="S132" i="1"/>
  <c r="U132" i="1" s="1"/>
  <c r="Q132" i="1"/>
  <c r="Q163" i="1"/>
  <c r="S131" i="1"/>
  <c r="U131" i="1" s="1"/>
  <c r="R171" i="1" l="1"/>
  <c r="O171" i="1"/>
  <c r="N171" i="1"/>
  <c r="L171" i="1"/>
  <c r="K171" i="1"/>
  <c r="R101" i="1"/>
  <c r="O101" i="1"/>
  <c r="N101" i="1"/>
  <c r="L101" i="1"/>
  <c r="K101" i="1"/>
  <c r="S171" i="1" l="1"/>
  <c r="U171" i="1" s="1"/>
  <c r="T171" i="1"/>
  <c r="T101" i="1"/>
  <c r="S101" i="1"/>
  <c r="U101" i="1" s="1"/>
  <c r="Q171" i="1"/>
  <c r="Q101" i="1"/>
  <c r="R145" i="1"/>
  <c r="O145" i="1"/>
  <c r="N145" i="1"/>
  <c r="L145" i="1"/>
  <c r="K145" i="1"/>
  <c r="R213" i="1"/>
  <c r="O213" i="1"/>
  <c r="N213" i="1"/>
  <c r="L213" i="1"/>
  <c r="K213" i="1"/>
  <c r="R170" i="1"/>
  <c r="O170" i="1"/>
  <c r="N170" i="1"/>
  <c r="L170" i="1"/>
  <c r="K170" i="1"/>
  <c r="R37" i="1"/>
  <c r="O37" i="1"/>
  <c r="N37" i="1"/>
  <c r="L37" i="1"/>
  <c r="K37" i="1"/>
  <c r="T213" i="1" l="1"/>
  <c r="T145" i="1"/>
  <c r="S145" i="1"/>
  <c r="U145" i="1" s="1"/>
  <c r="T37" i="1"/>
  <c r="S213" i="1"/>
  <c r="U213" i="1" s="1"/>
  <c r="Q145" i="1"/>
  <c r="S170" i="1"/>
  <c r="U170" i="1" s="1"/>
  <c r="T170" i="1"/>
  <c r="Q213" i="1"/>
  <c r="S37" i="1"/>
  <c r="U37" i="1" s="1"/>
  <c r="Q170" i="1"/>
  <c r="Q37" i="1"/>
  <c r="R174" i="1"/>
  <c r="O174" i="1"/>
  <c r="N174" i="1"/>
  <c r="L174" i="1"/>
  <c r="K174" i="1"/>
  <c r="R148" i="1"/>
  <c r="O148" i="1"/>
  <c r="N148" i="1"/>
  <c r="L148" i="1"/>
  <c r="K148" i="1"/>
  <c r="O74" i="1"/>
  <c r="N74" i="1"/>
  <c r="L74" i="1"/>
  <c r="K74" i="1"/>
  <c r="S74" i="1" l="1"/>
  <c r="U74" i="1" s="1"/>
  <c r="T74" i="1"/>
  <c r="Q174" i="1"/>
  <c r="T148" i="1"/>
  <c r="T174" i="1"/>
  <c r="S148" i="1"/>
  <c r="U148" i="1" s="1"/>
  <c r="S174" i="1"/>
  <c r="U174" i="1" s="1"/>
  <c r="Q148" i="1"/>
  <c r="Q74" i="1"/>
  <c r="R173" i="1" l="1"/>
  <c r="O173" i="1"/>
  <c r="N173" i="1"/>
  <c r="L173" i="1"/>
  <c r="K173" i="1"/>
  <c r="R172" i="1"/>
  <c r="O172" i="1"/>
  <c r="N172" i="1"/>
  <c r="L172" i="1"/>
  <c r="K172" i="1"/>
  <c r="T173" i="1" l="1"/>
  <c r="S173" i="1"/>
  <c r="U173" i="1" s="1"/>
  <c r="T172" i="1"/>
  <c r="Q172" i="1"/>
  <c r="Q173" i="1"/>
  <c r="S172" i="1"/>
  <c r="U172" i="1" s="1"/>
  <c r="R111" i="1" l="1"/>
  <c r="O111" i="1"/>
  <c r="N111" i="1"/>
  <c r="L111" i="1"/>
  <c r="K111" i="1"/>
  <c r="R24" i="1"/>
  <c r="O24" i="1"/>
  <c r="N24" i="1"/>
  <c r="L24" i="1"/>
  <c r="K24" i="1"/>
  <c r="R69" i="1"/>
  <c r="O69" i="1"/>
  <c r="N69" i="1"/>
  <c r="L69" i="1"/>
  <c r="T69" i="1" s="1"/>
  <c r="K69" i="1"/>
  <c r="T111" i="1" l="1"/>
  <c r="Q111" i="1"/>
  <c r="S24" i="1"/>
  <c r="U24" i="1" s="1"/>
  <c r="T24" i="1"/>
  <c r="S111" i="1"/>
  <c r="U111" i="1" s="1"/>
  <c r="Q24" i="1"/>
  <c r="Q69" i="1"/>
  <c r="S69" i="1"/>
  <c r="U69" i="1" s="1"/>
  <c r="R130" i="1" l="1"/>
  <c r="O130" i="1"/>
  <c r="N130" i="1"/>
  <c r="L130" i="1"/>
  <c r="K130" i="1"/>
  <c r="T130" i="1" l="1"/>
  <c r="Q130" i="1"/>
  <c r="S130" i="1"/>
  <c r="U130" i="1" s="1"/>
  <c r="Q79" i="1" l="1"/>
  <c r="S79" i="1"/>
  <c r="U79" i="1" s="1"/>
  <c r="T79" i="1"/>
  <c r="O277" i="1" l="1"/>
  <c r="O273" i="1"/>
  <c r="O266" i="1"/>
  <c r="O265" i="1"/>
  <c r="O264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35" i="1"/>
  <c r="O231" i="1"/>
  <c r="O230" i="1"/>
  <c r="O229" i="1"/>
  <c r="O228" i="1"/>
  <c r="O221" i="1"/>
  <c r="O219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4" i="1"/>
  <c r="O193" i="1"/>
  <c r="O192" i="1"/>
  <c r="O191" i="1"/>
  <c r="O190" i="1"/>
  <c r="O189" i="1"/>
  <c r="O188" i="1"/>
  <c r="O187" i="1"/>
  <c r="O185" i="1"/>
  <c r="O180" i="1"/>
  <c r="O179" i="1"/>
  <c r="O178" i="1"/>
  <c r="O139" i="1"/>
  <c r="O169" i="1"/>
  <c r="O168" i="1"/>
  <c r="O160" i="1"/>
  <c r="O237" i="1"/>
  <c r="O143" i="1"/>
  <c r="O142" i="1"/>
  <c r="O140" i="1"/>
  <c r="O137" i="1"/>
  <c r="O128" i="1"/>
  <c r="O122" i="1"/>
  <c r="O121" i="1"/>
  <c r="O115" i="1"/>
  <c r="O110" i="1"/>
  <c r="O109" i="1"/>
  <c r="O108" i="1"/>
  <c r="O107" i="1"/>
  <c r="O106" i="1"/>
  <c r="O105" i="1"/>
  <c r="O104" i="1"/>
  <c r="O103" i="1"/>
  <c r="O102" i="1"/>
  <c r="O100" i="1"/>
  <c r="O99" i="1"/>
  <c r="O98" i="1"/>
  <c r="O97" i="1"/>
  <c r="O96" i="1"/>
  <c r="O95" i="1"/>
  <c r="O94" i="1"/>
  <c r="O93" i="1"/>
  <c r="O92" i="1"/>
  <c r="O91" i="1"/>
  <c r="O87" i="1"/>
  <c r="O85" i="1"/>
  <c r="O83" i="1"/>
  <c r="O82" i="1"/>
  <c r="O81" i="1"/>
  <c r="O73" i="1"/>
  <c r="O71" i="1"/>
  <c r="O67" i="1"/>
  <c r="O63" i="1"/>
  <c r="O61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2" i="1"/>
  <c r="O40" i="1"/>
  <c r="O39" i="1"/>
  <c r="O38" i="1"/>
  <c r="O36" i="1"/>
  <c r="O35" i="1"/>
  <c r="O34" i="1"/>
  <c r="O23" i="1"/>
  <c r="O22" i="1"/>
  <c r="O21" i="1"/>
  <c r="O19" i="1"/>
  <c r="O60" i="1"/>
  <c r="M60" i="1"/>
  <c r="M280" i="1" l="1"/>
  <c r="R58" i="1"/>
  <c r="N58" i="1"/>
  <c r="L58" i="1"/>
  <c r="K58" i="1"/>
  <c r="R129" i="1"/>
  <c r="O129" i="1"/>
  <c r="N129" i="1"/>
  <c r="L129" i="1"/>
  <c r="K129" i="1"/>
  <c r="R128" i="1"/>
  <c r="N128" i="1"/>
  <c r="L128" i="1"/>
  <c r="K128" i="1"/>
  <c r="R18" i="1"/>
  <c r="O18" i="1"/>
  <c r="N18" i="1"/>
  <c r="L18" i="1"/>
  <c r="K18" i="1"/>
  <c r="R226" i="1"/>
  <c r="O226" i="1"/>
  <c r="N226" i="1"/>
  <c r="L226" i="1"/>
  <c r="K226" i="1"/>
  <c r="R165" i="1"/>
  <c r="O165" i="1"/>
  <c r="N165" i="1"/>
  <c r="L165" i="1"/>
  <c r="K165" i="1"/>
  <c r="O84" i="1"/>
  <c r="N84" i="1"/>
  <c r="L84" i="1"/>
  <c r="K84" i="1"/>
  <c r="O144" i="1"/>
  <c r="N144" i="1"/>
  <c r="L144" i="1"/>
  <c r="K144" i="1"/>
  <c r="R57" i="1"/>
  <c r="N57" i="1"/>
  <c r="L57" i="1"/>
  <c r="K57" i="1"/>
  <c r="R56" i="1"/>
  <c r="N56" i="1"/>
  <c r="L56" i="1"/>
  <c r="K56" i="1"/>
  <c r="R209" i="1"/>
  <c r="N209" i="1"/>
  <c r="L209" i="1"/>
  <c r="K209" i="1"/>
  <c r="R152" i="1"/>
  <c r="O152" i="1"/>
  <c r="N152" i="1"/>
  <c r="L152" i="1"/>
  <c r="K152" i="1"/>
  <c r="Q237" i="1"/>
  <c r="S237" i="1"/>
  <c r="U237" i="1" s="1"/>
  <c r="T237" i="1"/>
  <c r="R61" i="1"/>
  <c r="N61" i="1"/>
  <c r="L61" i="1"/>
  <c r="K61" i="1"/>
  <c r="R135" i="1"/>
  <c r="O135" i="1"/>
  <c r="N135" i="1"/>
  <c r="L135" i="1"/>
  <c r="K135" i="1"/>
  <c r="R162" i="1"/>
  <c r="O162" i="1"/>
  <c r="N162" i="1"/>
  <c r="L162" i="1"/>
  <c r="K162" i="1"/>
  <c r="O151" i="1"/>
  <c r="N151" i="1"/>
  <c r="L151" i="1"/>
  <c r="K151" i="1"/>
  <c r="R127" i="1"/>
  <c r="O127" i="1"/>
  <c r="N127" i="1"/>
  <c r="L127" i="1"/>
  <c r="K127" i="1"/>
  <c r="R65" i="1"/>
  <c r="O65" i="1"/>
  <c r="N65" i="1"/>
  <c r="L65" i="1"/>
  <c r="K65" i="1"/>
  <c r="R147" i="1"/>
  <c r="L147" i="1"/>
  <c r="K147" i="1"/>
  <c r="O27" i="1"/>
  <c r="N27" i="1"/>
  <c r="L27" i="1"/>
  <c r="K27" i="1"/>
  <c r="T129" i="1" l="1"/>
  <c r="S128" i="1"/>
  <c r="U128" i="1" s="1"/>
  <c r="T128" i="1"/>
  <c r="S58" i="1"/>
  <c r="U58" i="1" s="1"/>
  <c r="T58" i="1"/>
  <c r="Q58" i="1"/>
  <c r="S129" i="1"/>
  <c r="U129" i="1" s="1"/>
  <c r="Q129" i="1"/>
  <c r="Q128" i="1"/>
  <c r="S57" i="1"/>
  <c r="U57" i="1" s="1"/>
  <c r="S18" i="1"/>
  <c r="U18" i="1" s="1"/>
  <c r="T18" i="1"/>
  <c r="S56" i="1"/>
  <c r="U56" i="1" s="1"/>
  <c r="Q18" i="1"/>
  <c r="T165" i="1"/>
  <c r="S226" i="1"/>
  <c r="U226" i="1" s="1"/>
  <c r="T226" i="1"/>
  <c r="S152" i="1"/>
  <c r="U152" i="1" s="1"/>
  <c r="Q226" i="1"/>
  <c r="S165" i="1"/>
  <c r="U165" i="1" s="1"/>
  <c r="T57" i="1"/>
  <c r="S84" i="1"/>
  <c r="U84" i="1" s="1"/>
  <c r="T56" i="1"/>
  <c r="T147" i="1"/>
  <c r="S61" i="1"/>
  <c r="U61" i="1" s="1"/>
  <c r="T209" i="1"/>
  <c r="T84" i="1"/>
  <c r="Q84" i="1"/>
  <c r="T152" i="1"/>
  <c r="Q165" i="1"/>
  <c r="S144" i="1"/>
  <c r="U144" i="1" s="1"/>
  <c r="Q144" i="1"/>
  <c r="T144" i="1"/>
  <c r="Q57" i="1"/>
  <c r="Q56" i="1"/>
  <c r="S209" i="1"/>
  <c r="U209" i="1" s="1"/>
  <c r="Q209" i="1"/>
  <c r="Q152" i="1"/>
  <c r="T61" i="1"/>
  <c r="S135" i="1"/>
  <c r="U135" i="1" s="1"/>
  <c r="T65" i="1"/>
  <c r="T135" i="1"/>
  <c r="Q61" i="1"/>
  <c r="S162" i="1"/>
  <c r="U162" i="1" s="1"/>
  <c r="Q135" i="1"/>
  <c r="T27" i="1"/>
  <c r="S151" i="1"/>
  <c r="U151" i="1" s="1"/>
  <c r="T151" i="1"/>
  <c r="Q162" i="1"/>
  <c r="T162" i="1"/>
  <c r="Q151" i="1"/>
  <c r="S147" i="1"/>
  <c r="U147" i="1" s="1"/>
  <c r="S127" i="1"/>
  <c r="U127" i="1" s="1"/>
  <c r="Q27" i="1"/>
  <c r="T127" i="1"/>
  <c r="S65" i="1"/>
  <c r="U65" i="1" s="1"/>
  <c r="Q65" i="1"/>
  <c r="Q127" i="1"/>
  <c r="Q147" i="1"/>
  <c r="S27" i="1"/>
  <c r="U27" i="1" l="1"/>
  <c r="R126" i="1"/>
  <c r="O126" i="1"/>
  <c r="N126" i="1"/>
  <c r="L126" i="1"/>
  <c r="K126" i="1"/>
  <c r="S126" i="1" l="1"/>
  <c r="U126" i="1" s="1"/>
  <c r="T126" i="1"/>
  <c r="Q126" i="1"/>
  <c r="R138" i="1" l="1"/>
  <c r="O138" i="1"/>
  <c r="N138" i="1"/>
  <c r="L138" i="1"/>
  <c r="K138" i="1"/>
  <c r="R55" i="1"/>
  <c r="N55" i="1"/>
  <c r="L55" i="1"/>
  <c r="K55" i="1"/>
  <c r="R54" i="1"/>
  <c r="N54" i="1"/>
  <c r="L54" i="1"/>
  <c r="K54" i="1"/>
  <c r="R232" i="1"/>
  <c r="O232" i="1"/>
  <c r="N232" i="1"/>
  <c r="L232" i="1"/>
  <c r="K232" i="1"/>
  <c r="O66" i="1"/>
  <c r="N66" i="1"/>
  <c r="L66" i="1"/>
  <c r="K66" i="1"/>
  <c r="R53" i="1"/>
  <c r="N53" i="1"/>
  <c r="L53" i="1"/>
  <c r="K53" i="1"/>
  <c r="R125" i="1"/>
  <c r="O125" i="1"/>
  <c r="N125" i="1"/>
  <c r="L125" i="1"/>
  <c r="K125" i="1"/>
  <c r="R124" i="1"/>
  <c r="O124" i="1"/>
  <c r="N124" i="1"/>
  <c r="L124" i="1"/>
  <c r="K124" i="1"/>
  <c r="R52" i="1"/>
  <c r="N52" i="1"/>
  <c r="L52" i="1"/>
  <c r="K52" i="1"/>
  <c r="R159" i="1"/>
  <c r="O159" i="1"/>
  <c r="N159" i="1"/>
  <c r="L159" i="1"/>
  <c r="K159" i="1"/>
  <c r="Q138" i="1" l="1"/>
  <c r="T138" i="1"/>
  <c r="S55" i="1"/>
  <c r="U55" i="1" s="1"/>
  <c r="T55" i="1"/>
  <c r="S138" i="1"/>
  <c r="U138" i="1" s="1"/>
  <c r="S54" i="1"/>
  <c r="U54" i="1" s="1"/>
  <c r="Q55" i="1"/>
  <c r="T54" i="1"/>
  <c r="T232" i="1"/>
  <c r="S66" i="1"/>
  <c r="U66" i="1" s="1"/>
  <c r="T66" i="1"/>
  <c r="Q54" i="1"/>
  <c r="S232" i="1"/>
  <c r="U232" i="1" s="1"/>
  <c r="Q232" i="1"/>
  <c r="S53" i="1"/>
  <c r="U53" i="1" s="1"/>
  <c r="T53" i="1"/>
  <c r="S125" i="1"/>
  <c r="U125" i="1" s="1"/>
  <c r="T159" i="1"/>
  <c r="Q66" i="1"/>
  <c r="Q53" i="1"/>
  <c r="T125" i="1"/>
  <c r="S124" i="1"/>
  <c r="U124" i="1" s="1"/>
  <c r="T124" i="1"/>
  <c r="S52" i="1"/>
  <c r="U52" i="1" s="1"/>
  <c r="Q125" i="1"/>
  <c r="Q124" i="1"/>
  <c r="T52" i="1"/>
  <c r="Q52" i="1"/>
  <c r="S159" i="1"/>
  <c r="U159" i="1" s="1"/>
  <c r="Q159" i="1"/>
  <c r="T51" i="1" l="1"/>
  <c r="R51" i="1"/>
  <c r="S51" i="1" s="1"/>
  <c r="U51" i="1" s="1"/>
  <c r="Q51" i="1"/>
  <c r="T19" i="1" l="1"/>
  <c r="T21" i="1"/>
  <c r="T22" i="1"/>
  <c r="T23" i="1"/>
  <c r="T29" i="1"/>
  <c r="T30" i="1"/>
  <c r="T33" i="1"/>
  <c r="T34" i="1"/>
  <c r="T35" i="1"/>
  <c r="T36" i="1"/>
  <c r="T38" i="1"/>
  <c r="T39" i="1"/>
  <c r="T40" i="1"/>
  <c r="T42" i="1"/>
  <c r="T44" i="1"/>
  <c r="T45" i="1"/>
  <c r="T46" i="1"/>
  <c r="T47" i="1"/>
  <c r="T48" i="1"/>
  <c r="T50" i="1"/>
  <c r="T63" i="1"/>
  <c r="T67" i="1"/>
  <c r="T71" i="1"/>
  <c r="T73" i="1"/>
  <c r="T76" i="1"/>
  <c r="T80" i="1"/>
  <c r="T81" i="1"/>
  <c r="T82" i="1"/>
  <c r="T83" i="1"/>
  <c r="T85" i="1"/>
  <c r="T87" i="1"/>
  <c r="T90" i="1"/>
  <c r="T91" i="1"/>
  <c r="T92" i="1"/>
  <c r="T93" i="1"/>
  <c r="T94" i="1"/>
  <c r="T95" i="1"/>
  <c r="T96" i="1"/>
  <c r="T97" i="1"/>
  <c r="T98" i="1"/>
  <c r="T99" i="1"/>
  <c r="T100" i="1"/>
  <c r="T102" i="1"/>
  <c r="T103" i="1"/>
  <c r="T104" i="1"/>
  <c r="T105" i="1"/>
  <c r="T106" i="1"/>
  <c r="T107" i="1"/>
  <c r="T108" i="1"/>
  <c r="T109" i="1"/>
  <c r="T110" i="1"/>
  <c r="T115" i="1"/>
  <c r="T117" i="1"/>
  <c r="T121" i="1"/>
  <c r="T122" i="1"/>
  <c r="T137" i="1"/>
  <c r="T140" i="1"/>
  <c r="T142" i="1"/>
  <c r="T143" i="1"/>
  <c r="T275" i="1"/>
  <c r="T160" i="1"/>
  <c r="T166" i="1"/>
  <c r="T167" i="1"/>
  <c r="T168" i="1"/>
  <c r="T169" i="1"/>
  <c r="T139" i="1"/>
  <c r="T177" i="1"/>
  <c r="T178" i="1"/>
  <c r="T179" i="1"/>
  <c r="T180" i="1"/>
  <c r="T182" i="1"/>
  <c r="T184" i="1"/>
  <c r="T185" i="1"/>
  <c r="T186" i="1"/>
  <c r="T187" i="1"/>
  <c r="T188" i="1"/>
  <c r="T189" i="1"/>
  <c r="T190" i="1"/>
  <c r="T191" i="1"/>
  <c r="T192" i="1"/>
  <c r="T193" i="1"/>
  <c r="T194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10" i="1"/>
  <c r="T215" i="1"/>
  <c r="T217" i="1"/>
  <c r="T219" i="1"/>
  <c r="T222" i="1"/>
  <c r="T224" i="1"/>
  <c r="T227" i="1"/>
  <c r="T228" i="1"/>
  <c r="T229" i="1"/>
  <c r="T230" i="1"/>
  <c r="T231" i="1"/>
  <c r="T235" i="1"/>
  <c r="T243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9" i="1"/>
  <c r="T261" i="1"/>
  <c r="T262" i="1"/>
  <c r="T263" i="1"/>
  <c r="T264" i="1"/>
  <c r="T265" i="1"/>
  <c r="T266" i="1"/>
  <c r="T268" i="1"/>
  <c r="T269" i="1"/>
  <c r="T271" i="1"/>
  <c r="T273" i="1"/>
  <c r="T277" i="1"/>
  <c r="Q19" i="1"/>
  <c r="Q21" i="1"/>
  <c r="Q22" i="1"/>
  <c r="Q23" i="1"/>
  <c r="Q29" i="1"/>
  <c r="Q30" i="1"/>
  <c r="Q33" i="1"/>
  <c r="Q34" i="1"/>
  <c r="Q35" i="1"/>
  <c r="Q36" i="1"/>
  <c r="Q38" i="1"/>
  <c r="Q39" i="1"/>
  <c r="Q40" i="1"/>
  <c r="Q42" i="1"/>
  <c r="Q44" i="1"/>
  <c r="Q45" i="1"/>
  <c r="Q46" i="1"/>
  <c r="Q47" i="1"/>
  <c r="Q48" i="1"/>
  <c r="Q50" i="1"/>
  <c r="Q63" i="1"/>
  <c r="Q67" i="1"/>
  <c r="Q71" i="1"/>
  <c r="Q73" i="1"/>
  <c r="Q76" i="1"/>
  <c r="Q80" i="1"/>
  <c r="Q81" i="1"/>
  <c r="Q82" i="1"/>
  <c r="Q83" i="1"/>
  <c r="Q85" i="1"/>
  <c r="Q87" i="1"/>
  <c r="Q90" i="1"/>
  <c r="Q91" i="1"/>
  <c r="Q92" i="1"/>
  <c r="Q93" i="1"/>
  <c r="Q94" i="1"/>
  <c r="Q95" i="1"/>
  <c r="Q96" i="1"/>
  <c r="Q97" i="1"/>
  <c r="Q98" i="1"/>
  <c r="Q99" i="1"/>
  <c r="Q100" i="1"/>
  <c r="Q102" i="1"/>
  <c r="Q103" i="1"/>
  <c r="Q104" i="1"/>
  <c r="Q105" i="1"/>
  <c r="Q106" i="1"/>
  <c r="Q107" i="1"/>
  <c r="Q108" i="1"/>
  <c r="Q109" i="1"/>
  <c r="Q110" i="1"/>
  <c r="Q115" i="1"/>
  <c r="Q117" i="1"/>
  <c r="Q121" i="1"/>
  <c r="Q122" i="1"/>
  <c r="Q137" i="1"/>
  <c r="Q140" i="1"/>
  <c r="Q142" i="1"/>
  <c r="Q143" i="1"/>
  <c r="Q275" i="1"/>
  <c r="Q160" i="1"/>
  <c r="Q166" i="1"/>
  <c r="Q167" i="1"/>
  <c r="Q168" i="1"/>
  <c r="Q169" i="1"/>
  <c r="Q139" i="1"/>
  <c r="Q177" i="1"/>
  <c r="Q178" i="1"/>
  <c r="Q179" i="1"/>
  <c r="Q180" i="1"/>
  <c r="Q182" i="1"/>
  <c r="Q184" i="1"/>
  <c r="Q185" i="1"/>
  <c r="Q186" i="1"/>
  <c r="Q187" i="1"/>
  <c r="Q188" i="1"/>
  <c r="Q189" i="1"/>
  <c r="Q190" i="1"/>
  <c r="Q191" i="1"/>
  <c r="Q192" i="1"/>
  <c r="Q193" i="1"/>
  <c r="Q194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10" i="1"/>
  <c r="Q215" i="1"/>
  <c r="Q217" i="1"/>
  <c r="Q219" i="1"/>
  <c r="Q222" i="1"/>
  <c r="Q224" i="1"/>
  <c r="Q227" i="1"/>
  <c r="Q228" i="1"/>
  <c r="Q229" i="1"/>
  <c r="Q230" i="1"/>
  <c r="Q231" i="1"/>
  <c r="Q235" i="1"/>
  <c r="Q243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9" i="1"/>
  <c r="Q261" i="1"/>
  <c r="Q262" i="1"/>
  <c r="Q263" i="1"/>
  <c r="Q264" i="1"/>
  <c r="Q265" i="1"/>
  <c r="Q266" i="1"/>
  <c r="Q268" i="1"/>
  <c r="Q269" i="1"/>
  <c r="Q271" i="1"/>
  <c r="Q273" i="1"/>
  <c r="Q277" i="1"/>
  <c r="T60" i="1"/>
  <c r="S60" i="1"/>
  <c r="Q60" i="1"/>
  <c r="R119" i="1" l="1"/>
  <c r="O119" i="1"/>
  <c r="O280" i="1" s="1"/>
  <c r="N119" i="1"/>
  <c r="L119" i="1"/>
  <c r="K119" i="1"/>
  <c r="R49" i="1"/>
  <c r="N49" i="1"/>
  <c r="L49" i="1"/>
  <c r="K49" i="1"/>
  <c r="T119" i="1" l="1"/>
  <c r="Q119" i="1"/>
  <c r="S49" i="1"/>
  <c r="U49" i="1" s="1"/>
  <c r="Q49" i="1"/>
  <c r="T49" i="1"/>
  <c r="S119" i="1"/>
  <c r="U119" i="1" s="1"/>
  <c r="R258" i="1"/>
  <c r="N258" i="1"/>
  <c r="L258" i="1"/>
  <c r="K258" i="1"/>
  <c r="R221" i="1"/>
  <c r="N221" i="1"/>
  <c r="L221" i="1"/>
  <c r="K221" i="1"/>
  <c r="K280" i="1" s="1"/>
  <c r="N280" i="1" l="1"/>
  <c r="L280" i="1"/>
  <c r="Q221" i="1"/>
  <c r="T221" i="1"/>
  <c r="Q258" i="1"/>
  <c r="T258" i="1"/>
  <c r="S258" i="1"/>
  <c r="U258" i="1" s="1"/>
  <c r="S221" i="1"/>
  <c r="U221" i="1" s="1"/>
  <c r="R19" i="1"/>
  <c r="S21" i="1"/>
  <c r="U21" i="1" s="1"/>
  <c r="S22" i="1"/>
  <c r="U22" i="1" s="1"/>
  <c r="S23" i="1"/>
  <c r="U23" i="1" s="1"/>
  <c r="R29" i="1"/>
  <c r="S29" i="1" s="1"/>
  <c r="U29" i="1" s="1"/>
  <c r="R30" i="1"/>
  <c r="S30" i="1" s="1"/>
  <c r="U30" i="1" s="1"/>
  <c r="R33" i="1"/>
  <c r="S33" i="1" s="1"/>
  <c r="U33" i="1" s="1"/>
  <c r="S34" i="1"/>
  <c r="U34" i="1" s="1"/>
  <c r="R35" i="1"/>
  <c r="S35" i="1" s="1"/>
  <c r="U35" i="1" s="1"/>
  <c r="R36" i="1"/>
  <c r="S36" i="1" s="1"/>
  <c r="U36" i="1" s="1"/>
  <c r="R38" i="1"/>
  <c r="S38" i="1" s="1"/>
  <c r="U38" i="1" s="1"/>
  <c r="R39" i="1"/>
  <c r="S39" i="1" s="1"/>
  <c r="U39" i="1" s="1"/>
  <c r="R40" i="1"/>
  <c r="S40" i="1" s="1"/>
  <c r="U40" i="1" s="1"/>
  <c r="R42" i="1"/>
  <c r="S42" i="1" s="1"/>
  <c r="U42" i="1" s="1"/>
  <c r="R44" i="1"/>
  <c r="S44" i="1" s="1"/>
  <c r="U44" i="1" s="1"/>
  <c r="R45" i="1"/>
  <c r="S45" i="1" s="1"/>
  <c r="U45" i="1" s="1"/>
  <c r="R46" i="1"/>
  <c r="S46" i="1" s="1"/>
  <c r="U46" i="1" s="1"/>
  <c r="R47" i="1"/>
  <c r="S47" i="1" s="1"/>
  <c r="U47" i="1" s="1"/>
  <c r="R48" i="1"/>
  <c r="S48" i="1" s="1"/>
  <c r="U48" i="1" s="1"/>
  <c r="R50" i="1"/>
  <c r="S50" i="1" s="1"/>
  <c r="U50" i="1" s="1"/>
  <c r="R63" i="1"/>
  <c r="S63" i="1" s="1"/>
  <c r="U63" i="1" s="1"/>
  <c r="S67" i="1"/>
  <c r="U67" i="1" s="1"/>
  <c r="R71" i="1"/>
  <c r="S71" i="1" s="1"/>
  <c r="U71" i="1" s="1"/>
  <c r="S73" i="1"/>
  <c r="U73" i="1" s="1"/>
  <c r="R76" i="1"/>
  <c r="S76" i="1" s="1"/>
  <c r="U76" i="1" s="1"/>
  <c r="R80" i="1"/>
  <c r="S80" i="1" s="1"/>
  <c r="U80" i="1" s="1"/>
  <c r="R81" i="1"/>
  <c r="S81" i="1" s="1"/>
  <c r="U81" i="1" s="1"/>
  <c r="R82" i="1"/>
  <c r="S82" i="1" s="1"/>
  <c r="U82" i="1" s="1"/>
  <c r="R83" i="1"/>
  <c r="S83" i="1" s="1"/>
  <c r="U83" i="1" s="1"/>
  <c r="R85" i="1"/>
  <c r="S85" i="1" s="1"/>
  <c r="U85" i="1" s="1"/>
  <c r="R87" i="1"/>
  <c r="S87" i="1" s="1"/>
  <c r="U87" i="1" s="1"/>
  <c r="R90" i="1"/>
  <c r="S90" i="1" s="1"/>
  <c r="U90" i="1" s="1"/>
  <c r="R91" i="1"/>
  <c r="S91" i="1" s="1"/>
  <c r="U91" i="1" s="1"/>
  <c r="R92" i="1"/>
  <c r="S92" i="1" s="1"/>
  <c r="U92" i="1" s="1"/>
  <c r="R93" i="1"/>
  <c r="S93" i="1" s="1"/>
  <c r="U93" i="1" s="1"/>
  <c r="R94" i="1"/>
  <c r="S94" i="1" s="1"/>
  <c r="U94" i="1" s="1"/>
  <c r="R95" i="1"/>
  <c r="S95" i="1" s="1"/>
  <c r="U95" i="1" s="1"/>
  <c r="R96" i="1"/>
  <c r="S96" i="1" s="1"/>
  <c r="U96" i="1" s="1"/>
  <c r="R97" i="1"/>
  <c r="S97" i="1" s="1"/>
  <c r="U97" i="1" s="1"/>
  <c r="R98" i="1"/>
  <c r="S98" i="1" s="1"/>
  <c r="U98" i="1" s="1"/>
  <c r="R99" i="1"/>
  <c r="S99" i="1" s="1"/>
  <c r="U99" i="1" s="1"/>
  <c r="R100" i="1"/>
  <c r="S100" i="1" s="1"/>
  <c r="U100" i="1" s="1"/>
  <c r="R102" i="1"/>
  <c r="S102" i="1" s="1"/>
  <c r="U102" i="1" s="1"/>
  <c r="R103" i="1"/>
  <c r="S103" i="1" s="1"/>
  <c r="U103" i="1" s="1"/>
  <c r="R104" i="1"/>
  <c r="S104" i="1" s="1"/>
  <c r="U104" i="1" s="1"/>
  <c r="R105" i="1"/>
  <c r="S105" i="1" s="1"/>
  <c r="U105" i="1" s="1"/>
  <c r="R106" i="1"/>
  <c r="S106" i="1" s="1"/>
  <c r="U106" i="1" s="1"/>
  <c r="R107" i="1"/>
  <c r="S107" i="1" s="1"/>
  <c r="U107" i="1" s="1"/>
  <c r="R108" i="1"/>
  <c r="S108" i="1" s="1"/>
  <c r="U108" i="1" s="1"/>
  <c r="R109" i="1"/>
  <c r="S109" i="1" s="1"/>
  <c r="U109" i="1" s="1"/>
  <c r="S110" i="1"/>
  <c r="U110" i="1" s="1"/>
  <c r="R115" i="1"/>
  <c r="S115" i="1" s="1"/>
  <c r="U115" i="1" s="1"/>
  <c r="S117" i="1"/>
  <c r="U117" i="1" s="1"/>
  <c r="R121" i="1"/>
  <c r="S121" i="1" s="1"/>
  <c r="U121" i="1" s="1"/>
  <c r="R122" i="1"/>
  <c r="S122" i="1" s="1"/>
  <c r="U122" i="1" s="1"/>
  <c r="S137" i="1"/>
  <c r="U137" i="1" s="1"/>
  <c r="R140" i="1"/>
  <c r="S140" i="1" s="1"/>
  <c r="U140" i="1" s="1"/>
  <c r="R142" i="1"/>
  <c r="S142" i="1" s="1"/>
  <c r="U142" i="1" s="1"/>
  <c r="R143" i="1"/>
  <c r="S143" i="1" s="1"/>
  <c r="U143" i="1" s="1"/>
  <c r="S275" i="1"/>
  <c r="U275" i="1" s="1"/>
  <c r="R160" i="1"/>
  <c r="S160" i="1" s="1"/>
  <c r="U160" i="1" s="1"/>
  <c r="R166" i="1"/>
  <c r="S166" i="1" s="1"/>
  <c r="U166" i="1" s="1"/>
  <c r="R167" i="1"/>
  <c r="S167" i="1" s="1"/>
  <c r="U167" i="1" s="1"/>
  <c r="R168" i="1"/>
  <c r="S168" i="1" s="1"/>
  <c r="U168" i="1" s="1"/>
  <c r="S169" i="1"/>
  <c r="U169" i="1" s="1"/>
  <c r="R139" i="1"/>
  <c r="S139" i="1" s="1"/>
  <c r="U139" i="1" s="1"/>
  <c r="R177" i="1"/>
  <c r="S177" i="1" s="1"/>
  <c r="U177" i="1" s="1"/>
  <c r="R178" i="1"/>
  <c r="S178" i="1" s="1"/>
  <c r="U178" i="1" s="1"/>
  <c r="R179" i="1"/>
  <c r="S179" i="1" s="1"/>
  <c r="U179" i="1" s="1"/>
  <c r="R180" i="1"/>
  <c r="S180" i="1" s="1"/>
  <c r="U180" i="1" s="1"/>
  <c r="R182" i="1"/>
  <c r="S182" i="1" s="1"/>
  <c r="U182" i="1" s="1"/>
  <c r="R184" i="1"/>
  <c r="S184" i="1" s="1"/>
  <c r="U184" i="1" s="1"/>
  <c r="S185" i="1"/>
  <c r="U185" i="1" s="1"/>
  <c r="R186" i="1"/>
  <c r="S186" i="1" s="1"/>
  <c r="U186" i="1" s="1"/>
  <c r="R187" i="1"/>
  <c r="S187" i="1" s="1"/>
  <c r="U187" i="1" s="1"/>
  <c r="R188" i="1"/>
  <c r="S188" i="1" s="1"/>
  <c r="U188" i="1" s="1"/>
  <c r="R189" i="1"/>
  <c r="S189" i="1" s="1"/>
  <c r="U189" i="1" s="1"/>
  <c r="R190" i="1"/>
  <c r="S190" i="1" s="1"/>
  <c r="U190" i="1" s="1"/>
  <c r="R191" i="1"/>
  <c r="S191" i="1" s="1"/>
  <c r="U191" i="1" s="1"/>
  <c r="R192" i="1"/>
  <c r="S192" i="1" s="1"/>
  <c r="U192" i="1" s="1"/>
  <c r="R193" i="1"/>
  <c r="S193" i="1" s="1"/>
  <c r="U193" i="1" s="1"/>
  <c r="S194" i="1"/>
  <c r="U194" i="1" s="1"/>
  <c r="R196" i="1"/>
  <c r="S196" i="1" s="1"/>
  <c r="U196" i="1" s="1"/>
  <c r="R197" i="1"/>
  <c r="S197" i="1" s="1"/>
  <c r="U197" i="1" s="1"/>
  <c r="R198" i="1"/>
  <c r="S198" i="1" s="1"/>
  <c r="U198" i="1" s="1"/>
  <c r="S199" i="1"/>
  <c r="U199" i="1" s="1"/>
  <c r="S200" i="1"/>
  <c r="U200" i="1" s="1"/>
  <c r="S201" i="1"/>
  <c r="U201" i="1" s="1"/>
  <c r="S202" i="1"/>
  <c r="U202" i="1" s="1"/>
  <c r="R203" i="1"/>
  <c r="S203" i="1" s="1"/>
  <c r="U203" i="1" s="1"/>
  <c r="S204" i="1"/>
  <c r="U204" i="1" s="1"/>
  <c r="S205" i="1"/>
  <c r="U205" i="1" s="1"/>
  <c r="S206" i="1"/>
  <c r="U206" i="1" s="1"/>
  <c r="R207" i="1"/>
  <c r="S207" i="1" s="1"/>
  <c r="U207" i="1" s="1"/>
  <c r="S208" i="1"/>
  <c r="U208" i="1" s="1"/>
  <c r="R210" i="1"/>
  <c r="S210" i="1" s="1"/>
  <c r="U210" i="1" s="1"/>
  <c r="R215" i="1"/>
  <c r="S215" i="1" s="1"/>
  <c r="U215" i="1" s="1"/>
  <c r="R217" i="1"/>
  <c r="S217" i="1" s="1"/>
  <c r="U217" i="1" s="1"/>
  <c r="S219" i="1"/>
  <c r="U219" i="1" s="1"/>
  <c r="R222" i="1"/>
  <c r="S222" i="1" s="1"/>
  <c r="U222" i="1" s="1"/>
  <c r="R224" i="1"/>
  <c r="S224" i="1" s="1"/>
  <c r="U224" i="1" s="1"/>
  <c r="R227" i="1"/>
  <c r="S227" i="1" s="1"/>
  <c r="U227" i="1" s="1"/>
  <c r="R228" i="1"/>
  <c r="S228" i="1" s="1"/>
  <c r="U228" i="1" s="1"/>
  <c r="S229" i="1"/>
  <c r="U229" i="1" s="1"/>
  <c r="R230" i="1"/>
  <c r="S230" i="1" s="1"/>
  <c r="U230" i="1" s="1"/>
  <c r="R231" i="1"/>
  <c r="S231" i="1" s="1"/>
  <c r="U231" i="1" s="1"/>
  <c r="R235" i="1"/>
  <c r="S235" i="1" s="1"/>
  <c r="U235" i="1" s="1"/>
  <c r="S243" i="1"/>
  <c r="U243" i="1" s="1"/>
  <c r="R245" i="1"/>
  <c r="S245" i="1" s="1"/>
  <c r="U245" i="1" s="1"/>
  <c r="S246" i="1"/>
  <c r="U246" i="1" s="1"/>
  <c r="R247" i="1"/>
  <c r="S247" i="1" s="1"/>
  <c r="U247" i="1" s="1"/>
  <c r="S248" i="1"/>
  <c r="U248" i="1" s="1"/>
  <c r="R249" i="1"/>
  <c r="S249" i="1" s="1"/>
  <c r="U249" i="1" s="1"/>
  <c r="R250" i="1"/>
  <c r="S250" i="1" s="1"/>
  <c r="U250" i="1" s="1"/>
  <c r="R251" i="1"/>
  <c r="S251" i="1" s="1"/>
  <c r="U251" i="1" s="1"/>
  <c r="R252" i="1"/>
  <c r="S252" i="1" s="1"/>
  <c r="U252" i="1" s="1"/>
  <c r="R253" i="1"/>
  <c r="S253" i="1" s="1"/>
  <c r="U253" i="1" s="1"/>
  <c r="R254" i="1"/>
  <c r="S254" i="1" s="1"/>
  <c r="U254" i="1" s="1"/>
  <c r="R255" i="1"/>
  <c r="S255" i="1" s="1"/>
  <c r="U255" i="1" s="1"/>
  <c r="R256" i="1"/>
  <c r="S256" i="1" s="1"/>
  <c r="U256" i="1" s="1"/>
  <c r="R257" i="1"/>
  <c r="S257" i="1" s="1"/>
  <c r="U257" i="1" s="1"/>
  <c r="R259" i="1"/>
  <c r="S259" i="1" s="1"/>
  <c r="U259" i="1" s="1"/>
  <c r="S261" i="1"/>
  <c r="U261" i="1" s="1"/>
  <c r="S262" i="1"/>
  <c r="U262" i="1" s="1"/>
  <c r="R263" i="1"/>
  <c r="S263" i="1" s="1"/>
  <c r="U263" i="1" s="1"/>
  <c r="S264" i="1"/>
  <c r="U264" i="1" s="1"/>
  <c r="R265" i="1"/>
  <c r="S265" i="1" s="1"/>
  <c r="U265" i="1" s="1"/>
  <c r="R266" i="1"/>
  <c r="S266" i="1" s="1"/>
  <c r="U266" i="1" s="1"/>
  <c r="R268" i="1"/>
  <c r="S268" i="1" s="1"/>
  <c r="U268" i="1" s="1"/>
  <c r="R269" i="1"/>
  <c r="S269" i="1" s="1"/>
  <c r="U269" i="1" s="1"/>
  <c r="S271" i="1"/>
  <c r="U271" i="1" s="1"/>
  <c r="R273" i="1"/>
  <c r="S273" i="1" s="1"/>
  <c r="U273" i="1" s="1"/>
  <c r="R277" i="1"/>
  <c r="S277" i="1" s="1"/>
  <c r="U277" i="1" s="1"/>
  <c r="T280" i="1" l="1"/>
  <c r="R280" i="1"/>
  <c r="Q280" i="1"/>
  <c r="S19" i="1"/>
  <c r="S280" i="1" s="1"/>
  <c r="U60" i="1"/>
  <c r="U19" i="1" l="1"/>
  <c r="U280" i="1" s="1"/>
</calcChain>
</file>

<file path=xl/sharedStrings.xml><?xml version="1.0" encoding="utf-8"?>
<sst xmlns="http://schemas.openxmlformats.org/spreadsheetml/2006/main" count="938" uniqueCount="359">
  <si>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</si>
  <si>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</si>
  <si>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</si>
  <si>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</si>
  <si>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</si>
  <si>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</si>
  <si>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</si>
  <si>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</si>
  <si>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</si>
  <si>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</si>
  <si>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</si>
  <si>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</si>
  <si>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</si>
  <si>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</si>
  <si>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Registro
Dependientes
Adicionales</t>
  </si>
  <si>
    <t>Deducción
Empleado</t>
  </si>
  <si>
    <t>Departamento de Servicios Estudiantiles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</si>
  <si>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</si>
  <si>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</si>
  <si>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</si>
  <si>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</si>
  <si>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</si>
  <si>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</si>
  <si>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Contratado</t>
  </si>
  <si>
    <t>Fecha de Contrato</t>
  </si>
  <si>
    <t>Desde</t>
  </si>
  <si>
    <t>Hasta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</si>
  <si>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2.1.1.2.10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</si>
  <si>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Departamento de Comunicaciones</t>
  </si>
  <si>
    <t>Encargado</t>
  </si>
  <si>
    <t>Encargado (A)</t>
  </si>
  <si>
    <t>Departamento Jurídico</t>
  </si>
  <si>
    <t>Abogado</t>
  </si>
  <si>
    <t>Paralegal</t>
  </si>
  <si>
    <t>División de Litigios</t>
  </si>
  <si>
    <t>Garibaldi Rufino Aquino Baez</t>
  </si>
  <si>
    <t>Agustina Flores Ramirez</t>
  </si>
  <si>
    <t>Analista De Recursos Humanos</t>
  </si>
  <si>
    <t>Glenda Jimenez Alvarado</t>
  </si>
  <si>
    <t>Felipe Suero de la Cruz</t>
  </si>
  <si>
    <t>Departamento de Recursos Humanos</t>
  </si>
  <si>
    <t>Departamento Financiero</t>
  </si>
  <si>
    <t>Daniel Jeffrey Quezada Romero</t>
  </si>
  <si>
    <t>Auxiliar De Contabilidad</t>
  </si>
  <si>
    <t>División de Contabilidad</t>
  </si>
  <si>
    <t>Pablo Alcantara Fortuna</t>
  </si>
  <si>
    <t>Contador</t>
  </si>
  <si>
    <t>Roberto Antonio Martinez De Los San</t>
  </si>
  <si>
    <t>Ana Teresa Rodriguez Florentino</t>
  </si>
  <si>
    <t>Reyita De Los Santos Mesa</t>
  </si>
  <si>
    <t xml:space="preserve">Yaneira Alexandra Robles Moreno De </t>
  </si>
  <si>
    <t>Allennis Danneris Alcantara Feliz</t>
  </si>
  <si>
    <t>Tecnico</t>
  </si>
  <si>
    <t>Aridelfi Montero Montero</t>
  </si>
  <si>
    <t>Betania Hidalisa Segura Sanchez</t>
  </si>
  <si>
    <t>Cinthia Elizabeth Cuevas Vargas</t>
  </si>
  <si>
    <t>Hector Rafael Villalona Quezada</t>
  </si>
  <si>
    <t>Katherine Desiree Valdez Encarnacio</t>
  </si>
  <si>
    <t>Luis Amiel Fernandez Cornielle</t>
  </si>
  <si>
    <t>Maria Celeste Ruiz Paulino</t>
  </si>
  <si>
    <t>Rosa Margarita Santana Rosario</t>
  </si>
  <si>
    <t>Wendy Delia Vidal Lance</t>
  </si>
  <si>
    <t>Yanuary Sanchez Figuereo</t>
  </si>
  <si>
    <t>Ana Paola Baez Pimentel de Acosta</t>
  </si>
  <si>
    <t>Rosilvia Maria Moya Brea</t>
  </si>
  <si>
    <t>Sección de Almacén Y Suministro</t>
  </si>
  <si>
    <t>Priamo Pericles Jimenez Tejeda</t>
  </si>
  <si>
    <t>División de Transportación</t>
  </si>
  <si>
    <t>Sección de Mantenimiento y Seguridad Planta Física</t>
  </si>
  <si>
    <t>Ramon Antonio Gonzalez Alcantara</t>
  </si>
  <si>
    <t xml:space="preserve">Departamento de Compras Y Contrataciones </t>
  </si>
  <si>
    <t>Tecnico Analista De Compras Y</t>
  </si>
  <si>
    <t>Josias Lantigua Alcantara</t>
  </si>
  <si>
    <t>Tecnico De Compras</t>
  </si>
  <si>
    <t>Paola Lisbeth Castro</t>
  </si>
  <si>
    <t>División de Compras</t>
  </si>
  <si>
    <t>Departamento de Desarrollo Institucional Y Gestión de Calidad</t>
  </si>
  <si>
    <t>Claudio Familia Vallejo</t>
  </si>
  <si>
    <t>Angel Manuel Tejeda Tejada</t>
  </si>
  <si>
    <t>Soporte Tecnico</t>
  </si>
  <si>
    <t>Departamento Aseguramiento de la Calidad de los Alimentos</t>
  </si>
  <si>
    <t>Santa Ysabel Abad Beltran</t>
  </si>
  <si>
    <t>Inspector De Aseguramiento De</t>
  </si>
  <si>
    <t>Enmanuel Valdez Alcantara</t>
  </si>
  <si>
    <t>Pamela Anyinet Mejia Taveras</t>
  </si>
  <si>
    <t>Departamento de Nutrición</t>
  </si>
  <si>
    <t>Coordinador (A) Regional De N</t>
  </si>
  <si>
    <t>Tecnico De Alimentacion Escol</t>
  </si>
  <si>
    <t>Manuel Elias Lugo Moncion</t>
  </si>
  <si>
    <t>Filolis Alejandra Ferreras Rodrigue</t>
  </si>
  <si>
    <t>Departamento de Gestión Alimentaria</t>
  </si>
  <si>
    <t>Yeni Miguelina Martes Montero</t>
  </si>
  <si>
    <t xml:space="preserve">Tecnico De Oper. Programa De </t>
  </si>
  <si>
    <t>Ruth Yojaira Cairo Monegro de Rodri</t>
  </si>
  <si>
    <t>División de Salud Bucal</t>
  </si>
  <si>
    <t>Nancy Gissett Paredes Rodriguez</t>
  </si>
  <si>
    <t>Odontologo Escolar</t>
  </si>
  <si>
    <t>Rosayma Elizabeth Orozco Zabala</t>
  </si>
  <si>
    <t>Casiris Miguel Roman</t>
  </si>
  <si>
    <t xml:space="preserve">Tecnico De Calidad Y Empaque </t>
  </si>
  <si>
    <t>División de Apoyo Estudiantil</t>
  </si>
  <si>
    <t>Jacinto Tavarez Gonzalez</t>
  </si>
  <si>
    <t>Vinicio Vasquez Santos</t>
  </si>
  <si>
    <t>Saturnino Antonio Peralta Ureña</t>
  </si>
  <si>
    <t>Sofia Grullon Rojas</t>
  </si>
  <si>
    <t>Veronica Liberato Ramos</t>
  </si>
  <si>
    <t>Aldo Antonio Franco Vasquez</t>
  </si>
  <si>
    <t>Francina Maria Rodriguez Osoria</t>
  </si>
  <si>
    <t>Eduarlin Manuel Jimenez Lantigua</t>
  </si>
  <si>
    <t>Marleny Paulino Santos</t>
  </si>
  <si>
    <t>Martha Maria Nuñez Fernandez</t>
  </si>
  <si>
    <t>Maria Luisa Santos Rosario</t>
  </si>
  <si>
    <t>Jose Enrique Martinez Martinez</t>
  </si>
  <si>
    <t>Carolina De Jesus Acosta Medina</t>
  </si>
  <si>
    <t>Wilmer Fernandez Mercedes</t>
  </si>
  <si>
    <t>Luis Omar Santiago Mosquea</t>
  </si>
  <si>
    <t>Carolina Baez Gratero</t>
  </si>
  <si>
    <t>Mirnaliz Herrera Estevez</t>
  </si>
  <si>
    <t>Milthon Paniagua Delgado</t>
  </si>
  <si>
    <t>Loida Eunice Leonardo Rijo</t>
  </si>
  <si>
    <t>Yennifer Alcantara Lebron</t>
  </si>
  <si>
    <t>Analista De Fiscalizacion Y C</t>
  </si>
  <si>
    <t>Analista De Planificacion Y D</t>
  </si>
  <si>
    <t>Coord(A) Regional De Aseguram</t>
  </si>
  <si>
    <t>Coordinador Adm</t>
  </si>
  <si>
    <t>Tecnico Adm</t>
  </si>
  <si>
    <t>Tecnico De Servicios Sociales</t>
  </si>
  <si>
    <t>Departamento de Tecnología de la Información Y Comunicación</t>
  </si>
  <si>
    <t>Oficina de Acceso a la Información Pública</t>
  </si>
  <si>
    <t>Departamento de Fiscalización Y Control</t>
  </si>
  <si>
    <t>Departamento de Cooperación Internacional</t>
  </si>
  <si>
    <t>Sección de Trabajo Social</t>
  </si>
  <si>
    <t>División de Operaciones</t>
  </si>
  <si>
    <t>Simona Rosa Lantigua</t>
  </si>
  <si>
    <t>Chavel De Los Milagros Rubiera Rosa</t>
  </si>
  <si>
    <t>Gricelda Mercedes Peña De Candelari</t>
  </si>
  <si>
    <t>Shayanne Leonel Vasquez Morales</t>
  </si>
  <si>
    <t>Aldro Diaz Natera</t>
  </si>
  <si>
    <t>Dirección de Planificación y Desarrollo</t>
  </si>
  <si>
    <t>Eladio Malaquia Arias Suarez</t>
  </si>
  <si>
    <t>Encargado (A) Regional De Bie</t>
  </si>
  <si>
    <t>Regional la Vega</t>
  </si>
  <si>
    <t>Regional Nordeste</t>
  </si>
  <si>
    <t>Regional Santiago</t>
  </si>
  <si>
    <t>Regional de Bani</t>
  </si>
  <si>
    <t>Regional Monte Plata</t>
  </si>
  <si>
    <t>Asistente</t>
  </si>
  <si>
    <t>Departamento Gestión de Salud Escolar</t>
  </si>
  <si>
    <t>Dirección de Salud y Servicios Sociales</t>
  </si>
  <si>
    <t>Director (A)</t>
  </si>
  <si>
    <t>Eridania Brito Gonzalez</t>
  </si>
  <si>
    <t>Yosvani Cespedes Sabina</t>
  </si>
  <si>
    <t>Administrador de Monitoreo</t>
  </si>
  <si>
    <t>División de Participación</t>
  </si>
  <si>
    <t>Eduardo Andres Leyba Rosario</t>
  </si>
  <si>
    <t>División de Inspección y Verificación a Proveedores</t>
  </si>
  <si>
    <t>Ariel Alcantara De Los Santos</t>
  </si>
  <si>
    <t>Ariela Quezada Mora</t>
  </si>
  <si>
    <t>Alfredo Mendez Duran</t>
  </si>
  <si>
    <t>Mario Emilio Noboa Garcia</t>
  </si>
  <si>
    <t>Milton Enrique Lopez Jones</t>
  </si>
  <si>
    <t>Rafaela Samandra Bernavel Cuevas</t>
  </si>
  <si>
    <t>Rafaelina Beriguete Salvador</t>
  </si>
  <si>
    <t>Yulissa Josefina Reyes Garcia</t>
  </si>
  <si>
    <t>Nicauris Alicia Garcia Paulino</t>
  </si>
  <si>
    <t>Martin Simeon Liriano Guzman</t>
  </si>
  <si>
    <t>Auxiiar De Contabilidad</t>
  </si>
  <si>
    <t>Coordinador  (A)  De Cooperat</t>
  </si>
  <si>
    <t>Periodista</t>
  </si>
  <si>
    <t>División de Relaciones Públicas</t>
  </si>
  <si>
    <t>Florangel Shantal Quezada Mora</t>
  </si>
  <si>
    <t>Frankelis Guillen Tamarez</t>
  </si>
  <si>
    <t>Claudia Ivette Mota De La Cruz</t>
  </si>
  <si>
    <t>Luis Fabio Bonelly Piña</t>
  </si>
  <si>
    <t>Vladimir Alexis Mella Feliz</t>
  </si>
  <si>
    <t>Ranyeli Frias Campusano</t>
  </si>
  <si>
    <t>Bernardo Figuereo Guzman</t>
  </si>
  <si>
    <t>Maria Mercedes Torres Guerrero</t>
  </si>
  <si>
    <t>Ramon Antonio Jaquez Felipe</t>
  </si>
  <si>
    <t>Victor Melo Reyes</t>
  </si>
  <si>
    <t>Xenia Maria Mercado Mejia</t>
  </si>
  <si>
    <t>Taimi Sugely Gonzalez Dominguez</t>
  </si>
  <si>
    <t>Fello Antonio De Leon Valdez</t>
  </si>
  <si>
    <t>Ernesto Abel Martinez Silvestre</t>
  </si>
  <si>
    <t>Lourdes Trinidad Suriel</t>
  </si>
  <si>
    <t>Analista De Seg Al Servicio D</t>
  </si>
  <si>
    <t>Analista Financiero</t>
  </si>
  <si>
    <t>Diagramador</t>
  </si>
  <si>
    <t>Supervisor De Distrito</t>
  </si>
  <si>
    <t>Masculino</t>
  </si>
  <si>
    <t>Femenino</t>
  </si>
  <si>
    <t>Género</t>
  </si>
  <si>
    <t>Regional Barahona</t>
  </si>
  <si>
    <t>Yuderkis Cabral Corcino</t>
  </si>
  <si>
    <t>Alberto Alcantara Jimenez</t>
  </si>
  <si>
    <t>Marleny Grissel Rodriguez Aquino</t>
  </si>
  <si>
    <t>Yanilda Altagracia Fernandez Baez</t>
  </si>
  <si>
    <t>Ana Paola Moran Rodriguez</t>
  </si>
  <si>
    <t>William Guillermo Perez De Dios</t>
  </si>
  <si>
    <t>Yslandy Yunilda Rodriguez Valerio</t>
  </si>
  <si>
    <t>Katty Cabrera Rodriguez</t>
  </si>
  <si>
    <t>Angela Melissa Tavarez Blanco</t>
  </si>
  <si>
    <t>Esther Martinez De La Rosa</t>
  </si>
  <si>
    <t>Lidia Encarnacion Batista</t>
  </si>
  <si>
    <t>Adamilca Franco Quezada</t>
  </si>
  <si>
    <t>Ysabel Encarnacion Encarnacion</t>
  </si>
  <si>
    <t>Porfirio Junior Rojas Casado</t>
  </si>
  <si>
    <t>Técnico De Comunicaciones</t>
  </si>
  <si>
    <t>Ruddy Miranda Peña</t>
  </si>
  <si>
    <t>Purisima Altagracia Sosa De Arias</t>
  </si>
  <si>
    <t>Clark Roy Familia Mejia</t>
  </si>
  <si>
    <t>Factima De La Cruz Brazoban</t>
  </si>
  <si>
    <t>Claudio Diogenes Medina Mendez</t>
  </si>
  <si>
    <t>Juan Emilio Tavarez Reyes</t>
  </si>
  <si>
    <t>Juan Carlos Lopez Lopez</t>
  </si>
  <si>
    <t>Jesusa Sanchez Sanchez</t>
  </si>
  <si>
    <t>Nellys Jullissa Flores Liriano</t>
  </si>
  <si>
    <t>Luis Alberto Bocio Diaz</t>
  </si>
  <si>
    <t>Maria Laura Hernandez Paulino</t>
  </si>
  <si>
    <t>Administrador De Red</t>
  </si>
  <si>
    <t>Analista Legal</t>
  </si>
  <si>
    <t>Coordinador De Uniformes Y Ut</t>
  </si>
  <si>
    <t>Ana Carolina Baez Abbott</t>
  </si>
  <si>
    <t>Sularka Maribel Perez Gomez</t>
  </si>
  <si>
    <t xml:space="preserve">Oresty Teodora Del Socorro De Leon </t>
  </si>
  <si>
    <t>Rosalba Maria Payamps Cepeda</t>
  </si>
  <si>
    <t>Juan Bautista Silven Javier</t>
  </si>
  <si>
    <t>Nery Josefina Hernandez Peña De Dia</t>
  </si>
  <si>
    <t>Jose Augusto Ramirez Nin</t>
  </si>
  <si>
    <t>Maricela Encarnacion Montero</t>
  </si>
  <si>
    <t>Johan Manuel De Oleo Jerez</t>
  </si>
  <si>
    <t>Encargado (A) Del Departament</t>
  </si>
  <si>
    <t>Analista De Sistemas Informat</t>
  </si>
  <si>
    <t>Ramona Eridania Medina Michel</t>
  </si>
  <si>
    <t>Enmanuel Feliz Espinal</t>
  </si>
  <si>
    <t xml:space="preserve">Encargado (A) De La Division </t>
  </si>
  <si>
    <t>Arjul Grassals Ramirez</t>
  </si>
  <si>
    <t>Oficial De Acceso A La Inform</t>
  </si>
  <si>
    <t>Santo Ramon Aquino Alvarez</t>
  </si>
  <si>
    <t>Promotor Social</t>
  </si>
  <si>
    <t>Sara Milagros Pimentel Garcia</t>
  </si>
  <si>
    <t>Publicista</t>
  </si>
  <si>
    <t>Gendy Abismael De Oleo Montero</t>
  </si>
  <si>
    <t>Soporte Técnico Informático</t>
  </si>
  <si>
    <t>Steven Medina Batista</t>
  </si>
  <si>
    <t>Daisy Yoselina Cerda Alvarez</t>
  </si>
  <si>
    <t>Sección de Reclutamiento y Selección de Personal</t>
  </si>
  <si>
    <t>División de Capacitación y Desarrollo</t>
  </si>
  <si>
    <t>Departamento Formulación Monitoreo Y Evaluación de PPP</t>
  </si>
  <si>
    <t>Ashley Michelle Franco Dominguez</t>
  </si>
  <si>
    <t>Mercedes Elizabeth Peña Carrasco</t>
  </si>
  <si>
    <t>Rina Bel De Los Santos Sanchez</t>
  </si>
  <si>
    <t>Massiel Judit Genao De Los Santos</t>
  </si>
  <si>
    <t>Sonia Encarnacion Alejandro</t>
  </si>
  <si>
    <t>Tecnico En Compras Y Contrata</t>
  </si>
  <si>
    <t>División de Salud Auditiva</t>
  </si>
  <si>
    <t>Anyeli Maria Hernandez De Jesus</t>
  </si>
  <si>
    <t>Técnico De Contabilidad</t>
  </si>
  <si>
    <t>División de Licitaciones</t>
  </si>
  <si>
    <t>Gerardo Lagares Montero</t>
  </si>
  <si>
    <t>Dirección Administrativa Y Financiera</t>
  </si>
  <si>
    <t>Julio Cesar Santana de Leon</t>
  </si>
  <si>
    <t>División de Tesorería</t>
  </si>
  <si>
    <t>Otros</t>
  </si>
  <si>
    <t>Descuentos</t>
  </si>
  <si>
    <t>Gisela Maria Tavarez Peña</t>
  </si>
  <si>
    <t>Analista De Desarrollo Institucional Y Calidad En la Gestion</t>
  </si>
  <si>
    <t>Maria Altagracia Sanchez Bueno</t>
  </si>
  <si>
    <t>Perla Massiel Rodriguez Santana</t>
  </si>
  <si>
    <t>Angel Joel Soriano Benitez</t>
  </si>
  <si>
    <t>Erika Samanta Peña Valoy</t>
  </si>
  <si>
    <t>Robert Andres Jimenez Montas</t>
  </si>
  <si>
    <t>Francisco Alberto Rodriguez Peña</t>
  </si>
  <si>
    <t>Encargado Division De Transpotacion</t>
  </si>
  <si>
    <t>Oscar Jesus Pozo Payano</t>
  </si>
  <si>
    <t>Encarcado De Tecnologia</t>
  </si>
  <si>
    <t>Diana Carolina Mateo Rivera</t>
  </si>
  <si>
    <t>Abrahan Stalyn Plata Mejia</t>
  </si>
  <si>
    <t>Amparo Montero Rivera</t>
  </si>
  <si>
    <t>Tecnico Analista En Compras Y Contrata</t>
  </si>
  <si>
    <t>Ana Delly Moquete Bello</t>
  </si>
  <si>
    <t>Ana Isabel Montero Montes De Oca</t>
  </si>
  <si>
    <t>Ana Silvia Torres Peña</t>
  </si>
  <si>
    <t>Anny Yanette Casado Arias</t>
  </si>
  <si>
    <t>Betsy Yasira Reyes Nieve</t>
  </si>
  <si>
    <t>Cristhian Eduardo Pichardo Gil</t>
  </si>
  <si>
    <t>Daniel Emilio Fernandez Hiciano</t>
  </si>
  <si>
    <t>Eliana Miguelina Hernandez Perez</t>
  </si>
  <si>
    <t>Elvys Mharcell Crullon Ruiz</t>
  </si>
  <si>
    <t>Estarlin Arsenio Taveras Laureano</t>
  </si>
  <si>
    <t xml:space="preserve">Gerard Radhames De Los Santos Valdez </t>
  </si>
  <si>
    <t>Director (A) de Planificación y Desarrollo</t>
  </si>
  <si>
    <t>Heidy Miguelina Herrera de la Cruz de Sánchez</t>
  </si>
  <si>
    <t>Israel Rosey Perez</t>
  </si>
  <si>
    <t>Jesus Maria Rodriguez Cuevas</t>
  </si>
  <si>
    <t>Juan Antonio Lora Aguasvivas</t>
  </si>
  <si>
    <t>Larissa Leomary Garcia Acosta</t>
  </si>
  <si>
    <t>Limbert Junior Perez Peña</t>
  </si>
  <si>
    <t>Analista De Presupuesto</t>
  </si>
  <si>
    <t>Martina De La Cruz Pinales</t>
  </si>
  <si>
    <t>Mayerlin Margarita Javier Liriano</t>
  </si>
  <si>
    <t>Nefi Rodriguez</t>
  </si>
  <si>
    <t>Noelia Minerva Cruz Matias</t>
  </si>
  <si>
    <t>Rafaelina Frias Aquino</t>
  </si>
  <si>
    <t>Rosanna Leticia Alberto Perez</t>
  </si>
  <si>
    <t>Responsable De La Oficina De Acceso A la Informacion</t>
  </si>
  <si>
    <t>Solange Crismar De Nazabeth Silva</t>
  </si>
  <si>
    <t>Tecnico Compras</t>
  </si>
  <si>
    <t>Solanyi Concepcion Sanchez Rodriguez</t>
  </si>
  <si>
    <t>Wilson Arismendy Hernandz Sosa</t>
  </si>
  <si>
    <t>Ana Chavely Valdez</t>
  </si>
  <si>
    <r>
      <t xml:space="preserve">                                                 </t>
    </r>
    <r>
      <rPr>
        <sz val="11"/>
        <rFont val="Malgun Gothic"/>
        <family val="2"/>
      </rPr>
      <t xml:space="preserve"> </t>
    </r>
    <r>
      <rPr>
        <b/>
        <sz val="11"/>
        <rFont val="Malgun Gothic"/>
        <family val="2"/>
      </rPr>
      <t xml:space="preserve">                 Sección de Registro, Control y Nómina de Personal</t>
    </r>
  </si>
  <si>
    <t>Franklyn Rafael Mirabal Rodriguez</t>
  </si>
  <si>
    <t>Genesis Michelle Tapia Ramirez</t>
  </si>
  <si>
    <t>Juana Ivelisse De Los Santos Nin</t>
  </si>
  <si>
    <t>Kimberly Erismel Castro Matos</t>
  </si>
  <si>
    <t>Mario Rafael Peña Frica</t>
  </si>
  <si>
    <t>Prisila Ortega Guzman</t>
  </si>
  <si>
    <t>Tania Beatriz Jaquez De Lara</t>
  </si>
  <si>
    <t>Analista De Planificacion Y Desarrollo</t>
  </si>
  <si>
    <t>Ysamar Matos Pantaleon</t>
  </si>
  <si>
    <t xml:space="preserve">Ada Yris Esteves De Los Santos </t>
  </si>
  <si>
    <t>Adrian Stewar Roa Espinosa</t>
  </si>
  <si>
    <t>Analista De Proyecto</t>
  </si>
  <si>
    <t>Albelis Heredia Abreu</t>
  </si>
  <si>
    <t>Tecnico Analista De Compras Y Contrataciones</t>
  </si>
  <si>
    <t>Anacely Berenice Gomez Martinez</t>
  </si>
  <si>
    <t>Tecnico  De Datos Estadisticos</t>
  </si>
  <si>
    <t xml:space="preserve">Angel F Miguel Sebastian Rodriguez    </t>
  </si>
  <si>
    <t>Clara Pastora Pimentel Candelario</t>
  </si>
  <si>
    <t>Elizabeth Margarita Frias Nuñez</t>
  </si>
  <si>
    <t>Emelinda Guerrero Vallejo</t>
  </si>
  <si>
    <t xml:space="preserve">Regional San Juan </t>
  </si>
  <si>
    <t>Ernesto Vantroy De Jesus Olmos</t>
  </si>
  <si>
    <t>Euclides Hiraldo Vargas</t>
  </si>
  <si>
    <t>División de Seguimiento al Servicio de Alimentación</t>
  </si>
  <si>
    <t>Isabel Cristina Mendez De Diaz</t>
  </si>
  <si>
    <t>Jeimy Marte German</t>
  </si>
  <si>
    <t>División de Protocolo y Eventos</t>
  </si>
  <si>
    <t>Jezabel Johanna Perez De Taveras</t>
  </si>
  <si>
    <t xml:space="preserve">Encargado (A) </t>
  </si>
  <si>
    <t>Jose Manuel Urbaez</t>
  </si>
  <si>
    <t>Karen Cristina Frometa Hernandez</t>
  </si>
  <si>
    <t>Kenia Libertina Lopez Gomez</t>
  </si>
  <si>
    <t>Laura Esther Concepcion Paulino</t>
  </si>
  <si>
    <t>Analista De Medios Digitales</t>
  </si>
  <si>
    <t>Licelot Yamilka Ramirez Goris</t>
  </si>
  <si>
    <t>Maria Hortencia Duran Capellan</t>
  </si>
  <si>
    <t xml:space="preserve">Promotor Social </t>
  </si>
  <si>
    <t>Martha Marina Diaz De Luna</t>
  </si>
  <si>
    <t>Maryeris Alvarez Natera</t>
  </si>
  <si>
    <t xml:space="preserve">Tecnico De Servicios Sociales </t>
  </si>
  <si>
    <t>Mia Espinosa Urbaez</t>
  </si>
  <si>
    <t>Rafael Veras Chacon</t>
  </si>
  <si>
    <t xml:space="preserve">Raquel Cristina Asensio Rivas </t>
  </si>
  <si>
    <t>Rina Altagracia Rodriguez DE De La Cruz</t>
  </si>
  <si>
    <t xml:space="preserve">Wendy Alexandra Encarnacion Nin </t>
  </si>
  <si>
    <t>Nómina Personal Temporal  abril 2022</t>
  </si>
  <si>
    <t>Sección de Correspondencia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</si>
</sst>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b/>
      <sz val="10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sz val="10"/>
      <name val="Malgun Gothic"/>
      <family val="2"/>
    </font>
    <font>
      <sz val="11"/>
      <name val="Malgun Gothic"/>
      <family val="2"/>
    </font>
    <font>
      <sz val="10"/>
      <name val="Calibri"/>
      <family val="2"/>
      <scheme val="minor"/>
    </font>
    <font>
      <b/>
      <sz val="10"/>
      <color theme="0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6">
    <xf numFmtId="0" fontId="0" fillId="0" borderId="0" xfId="0"/>
    <xf numFmtId="0" fontId="19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6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3" fontId="30" fillId="34" borderId="12" xfId="45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top"/>
    </xf>
    <xf numFmtId="0" fontId="32" fillId="2" borderId="1" xfId="0" applyFont="1" applyFill="1" applyBorder="1" applyAlignment="1">
      <alignment vertical="center"/>
    </xf>
    <xf numFmtId="0" fontId="32" fillId="2" borderId="1" xfId="0" applyFont="1" applyFill="1" applyBorder="1" applyAlignment="1">
      <alignment horizontal="center" vertical="center"/>
    </xf>
    <xf numFmtId="0" fontId="29" fillId="35" borderId="16" xfId="0" applyFont="1" applyFill="1" applyBorder="1" applyAlignment="1"/>
    <xf numFmtId="0" fontId="33" fillId="2" borderId="0" xfId="0" applyFont="1" applyFill="1" applyAlignment="1">
      <alignment vertical="center"/>
    </xf>
    <xf numFmtId="0" fontId="21" fillId="2" borderId="1" xfId="0" applyFont="1" applyFill="1" applyBorder="1" applyAlignment="1">
      <alignment vertical="center"/>
    </xf>
    <xf numFmtId="14" fontId="34" fillId="2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4" fontId="32" fillId="2" borderId="12" xfId="0" applyNumberFormat="1" applyFont="1" applyFill="1" applyBorder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34" fillId="2" borderId="1" xfId="0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vertical="center"/>
    </xf>
    <xf numFmtId="0" fontId="35" fillId="34" borderId="1" xfId="0" applyFont="1" applyFill="1" applyBorder="1" applyAlignment="1">
      <alignment horizontal="center" vertical="center"/>
    </xf>
    <xf numFmtId="0" fontId="21" fillId="35" borderId="16" xfId="0" applyFont="1" applyFill="1" applyBorder="1" applyAlignment="1"/>
    <xf numFmtId="0" fontId="29" fillId="35" borderId="15" xfId="0" applyFont="1" applyFill="1" applyBorder="1" applyAlignment="1">
      <alignment vertical="center"/>
    </xf>
    <xf numFmtId="0" fontId="20" fillId="36" borderId="1" xfId="0" applyFont="1" applyFill="1" applyBorder="1" applyAlignment="1">
      <alignment horizontal="center" vertical="center" wrapText="1"/>
    </xf>
    <xf numFmtId="0" fontId="30" fillId="34" borderId="1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4" fontId="34" fillId="0" borderId="1" xfId="0" applyNumberFormat="1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22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35" borderId="15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vertical="center"/>
    </xf>
    <xf numFmtId="0" fontId="32" fillId="35" borderId="16" xfId="0" applyFont="1" applyFill="1" applyBorder="1" applyAlignment="1">
      <alignment vertical="center"/>
    </xf>
    <xf numFmtId="0" fontId="32" fillId="35" borderId="16" xfId="0" applyFont="1" applyFill="1" applyBorder="1" applyAlignment="1">
      <alignment horizontal="center" vertical="center"/>
    </xf>
    <xf numFmtId="0" fontId="32" fillId="35" borderId="11" xfId="0" applyFont="1" applyFill="1" applyBorder="1" applyAlignment="1">
      <alignment horizontal="center" vertical="center"/>
    </xf>
    <xf numFmtId="14" fontId="34" fillId="35" borderId="16" xfId="0" applyNumberFormat="1" applyFont="1" applyFill="1" applyBorder="1" applyAlignment="1">
      <alignment horizontal="center" vertical="center"/>
    </xf>
    <xf numFmtId="4" fontId="32" fillId="35" borderId="16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left" vertical="center" wrapText="1"/>
    </xf>
    <xf numFmtId="4" fontId="32" fillId="2" borderId="18" xfId="0" applyNumberFormat="1" applyFont="1" applyFill="1" applyBorder="1" applyAlignment="1">
      <alignment horizontal="center" vertical="center"/>
    </xf>
    <xf numFmtId="4" fontId="32" fillId="2" borderId="19" xfId="0" applyNumberFormat="1" applyFont="1" applyFill="1" applyBorder="1" applyAlignment="1">
      <alignment horizontal="center" vertical="center"/>
    </xf>
    <xf numFmtId="4" fontId="32" fillId="35" borderId="11" xfId="0" applyNumberFormat="1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4" fontId="32" fillId="0" borderId="18" xfId="0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" fontId="32" fillId="0" borderId="19" xfId="0" applyNumberFormat="1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right" vertical="center"/>
    </xf>
    <xf numFmtId="0" fontId="29" fillId="2" borderId="13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5" fillId="2" borderId="0" xfId="1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/>
    </xf>
    <xf numFmtId="4" fontId="30" fillId="34" borderId="1" xfId="0" applyNumberFormat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top"/>
    </xf>
    <xf numFmtId="0" fontId="35" fillId="34" borderId="1" xfId="0" applyFont="1" applyFill="1" applyBorder="1" applyAlignment="1">
      <alignment horizontal="center" vertical="center"/>
    </xf>
    <xf numFmtId="0" fontId="31" fillId="2" borderId="0" xfId="1" applyFont="1" applyFill="1" applyBorder="1" applyAlignment="1">
      <alignment horizontal="center"/>
    </xf>
    <xf numFmtId="0" fontId="22" fillId="2" borderId="11" xfId="1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899085</xdr:colOff>
      <xdr:row>365</xdr:row>
      <xdr:rowOff>209550</xdr:rowOff>
    </xdr:from>
    <xdr:to>
      <xdr:col>12</xdr:col>
      <xdr:colOff>1044880</xdr:colOff>
      <xdr:row>380</xdr:row>
      <xdr:rowOff>333375</xdr:rowOff>
    </xdr:to>
    <xdr:pic>
      <xdr:nvPicPr>
        <xdr:cNvPr id="13" name="Imagen 2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0376460" y="2028825"/>
          <a:ext cx="5794120" cy="5838825"/>
        </a:xfrm>
        <a:prstGeom prst="rect">
          <a:avLst/>
        </a:prstGeom>
      </xdr:spPr>
    </xdr:pic>
    <xdr:clientData/>
  </xdr:twoCellAnchor>
  <xdr:twoCellAnchor editAs="oneCell">
    <xdr:from>
      <xdr:col>12</xdr:col>
      <xdr:colOff>1028700</xdr:colOff>
      <xdr:row>359</xdr:row>
      <xdr:rowOff>333375</xdr:rowOff>
    </xdr:from>
    <xdr:to>
      <xdr:col>19</xdr:col>
      <xdr:colOff>534349</xdr:colOff>
      <xdr:row>379</xdr:row>
      <xdr:rowOff>28575</xdr:rowOff>
    </xdr:to>
    <xdr:pic>
      <xdr:nvPicPr>
        <xdr:cNvPr id="16" name="Imagen 23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5468600" y="2676525"/>
          <a:ext cx="7268523" cy="7315200"/>
        </a:xfrm>
        <a:prstGeom prst="rect">
          <a:avLst/>
        </a:prstGeom>
      </xdr:spPr>
    </xdr:pic>
    <xdr:clientData/>
  </xdr:twoCellAnchor>
  <xdr:twoCellAnchor editAs="oneCell">
    <xdr:from>
      <xdr:col>29</xdr:col>
      <xdr:colOff>571500</xdr:colOff>
      <xdr:row>210</xdr:row>
      <xdr:rowOff>257175</xdr:rowOff>
    </xdr:from>
    <xdr:to>
      <xdr:col>41</xdr:col>
      <xdr:colOff>524823</xdr:colOff>
      <xdr:row>234</xdr:row>
      <xdr:rowOff>28575</xdr:rowOff>
    </xdr:to>
    <xdr:pic>
      <xdr:nvPicPr>
        <xdr:cNvPr id="17" name="Imagen 23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30337125" y="57654825"/>
          <a:ext cx="7268523" cy="7315200"/>
        </a:xfrm>
        <a:prstGeom prst="rect">
          <a:avLst/>
        </a:prstGeom>
      </xdr:spPr>
    </xdr:pic>
    <xdr:clientData/>
  </xdr:twoCellAnchor>
  <xdr:twoCellAnchor editAs="oneCell">
    <xdr:from>
      <xdr:col>10</xdr:col>
      <xdr:colOff>904875</xdr:colOff>
      <xdr:row>359</xdr:row>
      <xdr:rowOff>304800</xdr:rowOff>
    </xdr:from>
    <xdr:to>
      <xdr:col>15</xdr:col>
      <xdr:colOff>753423</xdr:colOff>
      <xdr:row>374</xdr:row>
      <xdr:rowOff>380799</xdr:rowOff>
    </xdr:to>
    <xdr:pic>
      <xdr:nvPicPr>
        <xdr:cNvPr id="18" name="Imagen 2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2982575" y="2647950"/>
          <a:ext cx="5754048" cy="5790999"/>
        </a:xfrm>
        <a:prstGeom prst="rect">
          <a:avLst/>
        </a:prstGeom>
      </xdr:spPr>
    </xdr:pic>
    <xdr:clientData/>
  </xdr:twoCellAnchor>
  <xdr:twoCellAnchor editAs="oneCell">
    <xdr:from>
      <xdr:col>7</xdr:col>
      <xdr:colOff>866775</xdr:colOff>
      <xdr:row>2</xdr:row>
      <xdr:rowOff>19050</xdr:rowOff>
    </xdr:from>
    <xdr:to>
      <xdr:col>12</xdr:col>
      <xdr:colOff>550068</xdr:colOff>
      <xdr:row>9</xdr:row>
      <xdr:rowOff>19050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514350"/>
          <a:ext cx="5331618" cy="173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65"/>
  <sheetViews>
    <sheetView tabSelected="1" view="pageBreakPreview" zoomScaleNormal="100" zoomScaleSheetLayoutView="100" workbookViewId="0">
      <selection activeCell="B14" sqref="B14:B16"/>
    </sheetView>
  </sheetViews>
  <sheetFormatPr defaultColWidth="9.140625" defaultRowHeight="30" customHeight="1" x14ac:dyDescent="0.25"/>
  <cols>
    <col min="1" max="1" width="5.85546875" style="3" customWidth="1"/>
    <col min="2" max="2" width="43.28515625" style="2" customWidth="1"/>
    <col min="3" max="3" width="43.42578125" style="2" customWidth="1"/>
    <col min="4" max="4" width="12.42578125" style="3" customWidth="1"/>
    <col min="5" max="5" width="12.28515625" style="3" customWidth="1"/>
    <col min="6" max="6" width="14" style="3" customWidth="1"/>
    <col min="7" max="7" width="10.7109375" style="3" customWidth="1"/>
    <col min="8" max="8" width="17" style="7" customWidth="1"/>
    <col min="9" max="9" width="17" style="3" customWidth="1"/>
    <col min="10" max="10" width="15.28515625" style="3" customWidth="1"/>
    <col min="11" max="12" width="17.7109375" style="3" customWidth="1"/>
    <col min="13" max="13" width="17.7109375" style="55" customWidth="1"/>
    <col min="14" max="15" width="17.7109375" style="3" customWidth="1"/>
    <col min="16" max="16" width="12.140625" style="3" customWidth="1"/>
    <col min="17" max="17" width="17.28515625" style="3" customWidth="1"/>
    <col min="18" max="18" width="17" style="3" customWidth="1"/>
    <col min="19" max="19" width="16.85546875" style="3" customWidth="1"/>
    <col min="20" max="20" width="24.42578125" style="3" customWidth="1"/>
    <col min="21" max="21" width="17.7109375" style="3" customWidth="1"/>
    <col min="22" max="16384" width="9.140625" style="2"/>
  </cols>
  <sheetData>
    <row r="1" spans="1:21" ht="20.100000000000001" customHeight="1" x14ac:dyDescent="0.25">
      <c r="M1" s="54"/>
    </row>
    <row r="2" spans="1:21" ht="20.100000000000001" customHeight="1" x14ac:dyDescent="0.25">
      <c r="M2" s="3"/>
    </row>
    <row r="3" spans="1:21" ht="20.100000000000001" customHeight="1" x14ac:dyDescent="0.25">
      <c r="M3" s="3"/>
    </row>
    <row r="4" spans="1:21" ht="20.100000000000001" customHeight="1" x14ac:dyDescent="0.25">
      <c r="M4" s="3"/>
    </row>
    <row r="5" spans="1:21" ht="20.100000000000001" customHeight="1" x14ac:dyDescent="0.25">
      <c r="M5" s="3"/>
    </row>
    <row r="6" spans="1:21" s="4" customFormat="1" ht="20.100000000000001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1" s="4" customFormat="1" ht="20.100000000000001" customHeight="1" x14ac:dyDescent="0.2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1" s="4" customFormat="1" ht="20.100000000000001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1" s="4" customFormat="1" ht="20.100000000000001" customHeight="1" x14ac:dyDescent="0.2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1" s="4" customFormat="1" ht="20.100000000000001" customHeight="1" x14ac:dyDescent="0.35">
      <c r="A10" s="74" t="s">
        <v>357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</row>
    <row r="11" spans="1:21" s="4" customFormat="1" ht="20.100000000000001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s="9" customFormat="1" ht="20.100000000000001" customHeight="1" x14ac:dyDescent="0.25">
      <c r="A12" s="72" t="s">
        <v>27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s="4" customFormat="1" ht="6.75" customHeight="1" x14ac:dyDescent="0.2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</row>
    <row r="14" spans="1:21" s="6" customFormat="1" ht="20.100000000000001" customHeight="1" x14ac:dyDescent="0.25">
      <c r="A14" s="67" t="s">
        <v>7</v>
      </c>
      <c r="B14" s="66" t="s">
        <v>11</v>
      </c>
      <c r="C14" s="66" t="s">
        <v>9</v>
      </c>
      <c r="D14" s="66" t="s">
        <v>1</v>
      </c>
      <c r="E14" s="66" t="s">
        <v>191</v>
      </c>
      <c r="F14" s="73" t="s">
        <v>24</v>
      </c>
      <c r="G14" s="73"/>
      <c r="H14" s="71" t="s">
        <v>18</v>
      </c>
      <c r="I14" s="67" t="s">
        <v>20</v>
      </c>
      <c r="J14" s="67" t="s">
        <v>12</v>
      </c>
      <c r="K14" s="66" t="s">
        <v>21</v>
      </c>
      <c r="L14" s="66"/>
      <c r="M14" s="66"/>
      <c r="N14" s="66"/>
      <c r="O14" s="66"/>
      <c r="P14" s="66"/>
      <c r="Q14" s="66"/>
      <c r="R14" s="27"/>
      <c r="S14" s="66" t="s">
        <v>0</v>
      </c>
      <c r="T14" s="66"/>
      <c r="U14" s="67" t="s">
        <v>19</v>
      </c>
    </row>
    <row r="15" spans="1:21" s="6" customFormat="1" ht="20.100000000000001" customHeight="1" x14ac:dyDescent="0.25">
      <c r="A15" s="67"/>
      <c r="B15" s="66"/>
      <c r="C15" s="66"/>
      <c r="D15" s="66"/>
      <c r="E15" s="66"/>
      <c r="F15" s="73"/>
      <c r="G15" s="73"/>
      <c r="H15" s="71"/>
      <c r="I15" s="67"/>
      <c r="J15" s="67"/>
      <c r="K15" s="68" t="s">
        <v>2</v>
      </c>
      <c r="L15" s="68"/>
      <c r="M15" s="68" t="s">
        <v>13</v>
      </c>
      <c r="N15" s="70" t="s">
        <v>10</v>
      </c>
      <c r="O15" s="70"/>
      <c r="P15" s="68" t="s">
        <v>14</v>
      </c>
      <c r="Q15" s="68" t="s">
        <v>8</v>
      </c>
      <c r="R15" s="26" t="s">
        <v>263</v>
      </c>
      <c r="S15" s="68" t="s">
        <v>15</v>
      </c>
      <c r="T15" s="68" t="s">
        <v>3</v>
      </c>
      <c r="U15" s="67"/>
    </row>
    <row r="16" spans="1:21" s="6" customFormat="1" ht="20.100000000000001" customHeight="1" x14ac:dyDescent="0.25">
      <c r="A16" s="67"/>
      <c r="B16" s="66"/>
      <c r="C16" s="66"/>
      <c r="D16" s="66"/>
      <c r="E16" s="66"/>
      <c r="F16" s="23" t="s">
        <v>25</v>
      </c>
      <c r="G16" s="23" t="s">
        <v>26</v>
      </c>
      <c r="H16" s="71"/>
      <c r="I16" s="67"/>
      <c r="J16" s="67"/>
      <c r="K16" s="21" t="s">
        <v>4</v>
      </c>
      <c r="L16" s="21" t="s">
        <v>22</v>
      </c>
      <c r="M16" s="69"/>
      <c r="N16" s="21" t="s">
        <v>5</v>
      </c>
      <c r="O16" s="21" t="s">
        <v>6</v>
      </c>
      <c r="P16" s="68"/>
      <c r="Q16" s="68"/>
      <c r="R16" s="26" t="s">
        <v>264</v>
      </c>
      <c r="S16" s="68"/>
      <c r="T16" s="68"/>
      <c r="U16" s="67"/>
    </row>
    <row r="17" spans="1:21" s="13" customFormat="1" ht="24.95" customHeight="1" x14ac:dyDescent="0.3">
      <c r="A17" s="25" t="s">
        <v>128</v>
      </c>
      <c r="B17" s="12"/>
      <c r="C17" s="12"/>
      <c r="D17" s="12"/>
      <c r="E17" s="12"/>
      <c r="F17" s="24"/>
      <c r="G17" s="24"/>
      <c r="H17" s="12"/>
      <c r="I17" s="12"/>
      <c r="J17" s="12"/>
      <c r="K17" s="12"/>
      <c r="L17" s="12"/>
      <c r="M17" s="48"/>
      <c r="N17" s="12"/>
      <c r="O17" s="12"/>
      <c r="P17" s="12"/>
      <c r="Q17" s="12"/>
      <c r="R17" s="12"/>
      <c r="S17" s="12"/>
      <c r="T17" s="12"/>
      <c r="U17" s="12"/>
    </row>
    <row r="18" spans="1:21" s="13" customFormat="1" ht="32.25" customHeight="1" x14ac:dyDescent="0.25">
      <c r="A18" s="20">
        <v>1</v>
      </c>
      <c r="B18" s="14" t="s">
        <v>304</v>
      </c>
      <c r="C18" s="10" t="s">
        <v>305</v>
      </c>
      <c r="D18" s="30" t="s">
        <v>23</v>
      </c>
      <c r="E18" s="31" t="s">
        <v>190</v>
      </c>
      <c r="F18" s="32">
        <v>44564</v>
      </c>
      <c r="G18" s="32">
        <v>44745</v>
      </c>
      <c r="H18" s="33">
        <v>131000</v>
      </c>
      <c r="I18" s="33">
        <v>19397.34</v>
      </c>
      <c r="J18" s="33">
        <v>0</v>
      </c>
      <c r="K18" s="33">
        <f>H18*2.87%</f>
        <v>3759.7</v>
      </c>
      <c r="L18" s="33">
        <f>H18*7.1%</f>
        <v>9301</v>
      </c>
      <c r="M18" s="17">
        <v>748.08</v>
      </c>
      <c r="N18" s="33">
        <f>H18*3.04%</f>
        <v>3982.4</v>
      </c>
      <c r="O18" s="33">
        <f>H18*7.09%</f>
        <v>9287.9</v>
      </c>
      <c r="P18" s="33">
        <v>0</v>
      </c>
      <c r="Q18" s="33">
        <f t="shared" ref="Q18" si="0">K18+L18+M18+N18+O18</f>
        <v>27079.08</v>
      </c>
      <c r="R18" s="33">
        <f t="shared" ref="R18" si="1">J18</f>
        <v>0</v>
      </c>
      <c r="S18" s="33">
        <f t="shared" ref="S18" si="2">I18+K18+N18+R18</f>
        <v>27139.439999999999</v>
      </c>
      <c r="T18" s="33">
        <f t="shared" ref="T18" si="3">L18+M18+O18</f>
        <v>19336.98</v>
      </c>
      <c r="U18" s="33">
        <f t="shared" ref="U18" si="4">H18-S18</f>
        <v>103860.56</v>
      </c>
    </row>
    <row r="19" spans="1:21" s="18" customFormat="1" ht="24.95" customHeight="1" x14ac:dyDescent="0.25">
      <c r="A19" s="11">
        <v>2</v>
      </c>
      <c r="B19" s="14" t="s">
        <v>236</v>
      </c>
      <c r="C19" s="10" t="s">
        <v>237</v>
      </c>
      <c r="D19" s="11" t="s">
        <v>23</v>
      </c>
      <c r="E19" s="11" t="s">
        <v>189</v>
      </c>
      <c r="F19" s="15">
        <v>44621</v>
      </c>
      <c r="G19" s="15">
        <v>44805</v>
      </c>
      <c r="H19" s="17">
        <v>55000</v>
      </c>
      <c r="I19" s="17">
        <v>2559.6799999999998</v>
      </c>
      <c r="J19" s="16">
        <v>0</v>
      </c>
      <c r="K19" s="17">
        <v>1578.5</v>
      </c>
      <c r="L19" s="17">
        <v>3905</v>
      </c>
      <c r="M19" s="51">
        <f>H19*1.15%</f>
        <v>632.5</v>
      </c>
      <c r="N19" s="17">
        <v>1672</v>
      </c>
      <c r="O19" s="16">
        <f>H19*7.09%</f>
        <v>3899.5</v>
      </c>
      <c r="P19" s="16">
        <v>0</v>
      </c>
      <c r="Q19" s="16">
        <f t="shared" ref="Q19:Q91" si="5">K19+L19+M19+N19+O19</f>
        <v>11687.5</v>
      </c>
      <c r="R19" s="16">
        <f t="shared" ref="R19:R88" si="6">J19</f>
        <v>0</v>
      </c>
      <c r="S19" s="16">
        <f t="shared" ref="S19:S88" si="7">I19+K19+N19+R19</f>
        <v>5810.18</v>
      </c>
      <c r="T19" s="16">
        <f t="shared" ref="T19:T91" si="8">L19+M19+O19</f>
        <v>8437</v>
      </c>
      <c r="U19" s="16">
        <f t="shared" ref="U19:U88" si="9">H19-S19</f>
        <v>49189.82</v>
      </c>
    </row>
    <row r="20" spans="1:21" s="13" customFormat="1" ht="24.95" customHeight="1" x14ac:dyDescent="0.3">
      <c r="A20" s="25" t="s">
        <v>28</v>
      </c>
      <c r="B20" s="12"/>
      <c r="C20" s="12"/>
      <c r="D20" s="12"/>
      <c r="E20" s="12"/>
      <c r="F20" s="24"/>
      <c r="G20" s="24"/>
      <c r="H20" s="12"/>
      <c r="I20" s="12"/>
      <c r="J20" s="12"/>
      <c r="K20" s="12"/>
      <c r="L20" s="12"/>
      <c r="M20" s="48"/>
      <c r="N20" s="12"/>
      <c r="O20" s="12"/>
      <c r="P20" s="12"/>
      <c r="Q20" s="12"/>
      <c r="R20" s="12"/>
      <c r="S20" s="12"/>
      <c r="T20" s="12"/>
      <c r="U20" s="12"/>
    </row>
    <row r="21" spans="1:21" s="18" customFormat="1" ht="24.95" customHeight="1" x14ac:dyDescent="0.25">
      <c r="A21" s="19">
        <v>3</v>
      </c>
      <c r="B21" s="14" t="s">
        <v>252</v>
      </c>
      <c r="C21" s="10" t="s">
        <v>168</v>
      </c>
      <c r="D21" s="11" t="s">
        <v>23</v>
      </c>
      <c r="E21" s="11" t="s">
        <v>190</v>
      </c>
      <c r="F21" s="15">
        <v>44287</v>
      </c>
      <c r="G21" s="15">
        <v>44835</v>
      </c>
      <c r="H21" s="16">
        <v>55000</v>
      </c>
      <c r="I21" s="16">
        <v>2559.6799999999998</v>
      </c>
      <c r="J21" s="16">
        <v>0</v>
      </c>
      <c r="K21" s="16">
        <v>1578.5</v>
      </c>
      <c r="L21" s="16">
        <v>3905</v>
      </c>
      <c r="M21" s="17">
        <f t="shared" ref="M21:M24" si="10">H21*1.15%</f>
        <v>632.5</v>
      </c>
      <c r="N21" s="16">
        <v>1672</v>
      </c>
      <c r="O21" s="16">
        <f t="shared" ref="O21:O23" si="11">H21*7.09%</f>
        <v>3899.5</v>
      </c>
      <c r="P21" s="16">
        <v>0</v>
      </c>
      <c r="Q21" s="16">
        <f t="shared" si="5"/>
        <v>11687.5</v>
      </c>
      <c r="R21" s="16">
        <v>1726</v>
      </c>
      <c r="S21" s="16">
        <f t="shared" si="7"/>
        <v>7536.18</v>
      </c>
      <c r="T21" s="16">
        <f t="shared" si="8"/>
        <v>8437</v>
      </c>
      <c r="U21" s="16">
        <f t="shared" si="9"/>
        <v>47463.82</v>
      </c>
    </row>
    <row r="22" spans="1:21" s="18" customFormat="1" ht="24.95" customHeight="1" x14ac:dyDescent="0.25">
      <c r="A22" s="19">
        <v>4</v>
      </c>
      <c r="B22" s="14" t="s">
        <v>240</v>
      </c>
      <c r="C22" s="10" t="s">
        <v>241</v>
      </c>
      <c r="D22" s="11" t="s">
        <v>23</v>
      </c>
      <c r="E22" s="20" t="s">
        <v>190</v>
      </c>
      <c r="F22" s="15">
        <v>44621</v>
      </c>
      <c r="G22" s="15">
        <v>44805</v>
      </c>
      <c r="H22" s="17">
        <v>55000</v>
      </c>
      <c r="I22" s="17">
        <v>2559.6799999999998</v>
      </c>
      <c r="J22" s="16">
        <v>0</v>
      </c>
      <c r="K22" s="17">
        <v>1578.5</v>
      </c>
      <c r="L22" s="17">
        <v>3905</v>
      </c>
      <c r="M22" s="16">
        <f t="shared" si="10"/>
        <v>632.5</v>
      </c>
      <c r="N22" s="17">
        <v>1672</v>
      </c>
      <c r="O22" s="16">
        <f t="shared" si="11"/>
        <v>3899.5</v>
      </c>
      <c r="P22" s="16">
        <v>0</v>
      </c>
      <c r="Q22" s="16">
        <f t="shared" si="5"/>
        <v>11687.5</v>
      </c>
      <c r="R22" s="16">
        <v>8046</v>
      </c>
      <c r="S22" s="16">
        <f t="shared" si="7"/>
        <v>13856.18</v>
      </c>
      <c r="T22" s="16">
        <f t="shared" si="8"/>
        <v>8437</v>
      </c>
      <c r="U22" s="16">
        <f t="shared" si="9"/>
        <v>41143.82</v>
      </c>
    </row>
    <row r="23" spans="1:21" s="18" customFormat="1" ht="24.95" customHeight="1" x14ac:dyDescent="0.25">
      <c r="A23" s="19">
        <v>5</v>
      </c>
      <c r="B23" s="29" t="s">
        <v>177</v>
      </c>
      <c r="C23" s="38" t="s">
        <v>187</v>
      </c>
      <c r="D23" s="30" t="s">
        <v>23</v>
      </c>
      <c r="E23" s="31" t="s">
        <v>190</v>
      </c>
      <c r="F23" s="32">
        <v>44470</v>
      </c>
      <c r="G23" s="32">
        <v>44835</v>
      </c>
      <c r="H23" s="33">
        <v>48000</v>
      </c>
      <c r="I23" s="33">
        <v>1369.21</v>
      </c>
      <c r="J23" s="33">
        <v>0</v>
      </c>
      <c r="K23" s="33">
        <v>1377.6</v>
      </c>
      <c r="L23" s="33">
        <v>3408</v>
      </c>
      <c r="M23" s="16">
        <f t="shared" si="10"/>
        <v>552</v>
      </c>
      <c r="N23" s="33">
        <v>1459.2</v>
      </c>
      <c r="O23" s="33">
        <f t="shared" si="11"/>
        <v>3403.2</v>
      </c>
      <c r="P23" s="33">
        <v>0</v>
      </c>
      <c r="Q23" s="33">
        <f t="shared" si="5"/>
        <v>10200</v>
      </c>
      <c r="R23" s="33">
        <v>1350.12</v>
      </c>
      <c r="S23" s="33">
        <f t="shared" si="7"/>
        <v>5556.13</v>
      </c>
      <c r="T23" s="33">
        <f t="shared" si="8"/>
        <v>7363.2</v>
      </c>
      <c r="U23" s="33">
        <f t="shared" si="9"/>
        <v>42443.87</v>
      </c>
    </row>
    <row r="24" spans="1:21" s="34" customFormat="1" ht="24.95" customHeight="1" x14ac:dyDescent="0.25">
      <c r="A24" s="19">
        <v>6</v>
      </c>
      <c r="B24" s="29" t="s">
        <v>313</v>
      </c>
      <c r="C24" s="38" t="s">
        <v>241</v>
      </c>
      <c r="D24" s="30" t="s">
        <v>23</v>
      </c>
      <c r="E24" s="31" t="s">
        <v>190</v>
      </c>
      <c r="F24" s="32">
        <v>44593</v>
      </c>
      <c r="G24" s="32">
        <v>44774</v>
      </c>
      <c r="H24" s="33">
        <v>55000</v>
      </c>
      <c r="I24" s="33">
        <v>2559.6799999999998</v>
      </c>
      <c r="J24" s="33">
        <v>0</v>
      </c>
      <c r="K24" s="33">
        <f>H24*2.87%</f>
        <v>1578.5</v>
      </c>
      <c r="L24" s="33">
        <f>H24*7.1%</f>
        <v>3905</v>
      </c>
      <c r="M24" s="16">
        <f t="shared" si="10"/>
        <v>632.5</v>
      </c>
      <c r="N24" s="33">
        <f>H24*3.04%</f>
        <v>1672</v>
      </c>
      <c r="O24" s="33">
        <f>H24*7.09%</f>
        <v>3899.5</v>
      </c>
      <c r="P24" s="33">
        <v>0</v>
      </c>
      <c r="Q24" s="33">
        <f t="shared" si="5"/>
        <v>11687.5</v>
      </c>
      <c r="R24" s="33">
        <f t="shared" ref="R24:R25" si="12">J24</f>
        <v>0</v>
      </c>
      <c r="S24" s="33">
        <f t="shared" si="7"/>
        <v>5810.18</v>
      </c>
      <c r="T24" s="33">
        <f t="shared" si="8"/>
        <v>8437</v>
      </c>
      <c r="U24" s="33">
        <f>H24-S24</f>
        <v>49189.82</v>
      </c>
    </row>
    <row r="25" spans="1:21" s="34" customFormat="1" ht="24.95" customHeight="1" x14ac:dyDescent="0.25">
      <c r="A25" s="56">
        <v>7</v>
      </c>
      <c r="B25" s="29" t="s">
        <v>344</v>
      </c>
      <c r="C25" s="38" t="s">
        <v>345</v>
      </c>
      <c r="D25" s="30" t="s">
        <v>23</v>
      </c>
      <c r="E25" s="30" t="s">
        <v>190</v>
      </c>
      <c r="F25" s="32">
        <v>44621</v>
      </c>
      <c r="G25" s="32">
        <v>44805</v>
      </c>
      <c r="H25" s="40">
        <v>72500</v>
      </c>
      <c r="I25" s="40">
        <v>5838.93</v>
      </c>
      <c r="J25" s="33">
        <v>0</v>
      </c>
      <c r="K25" s="40">
        <v>2080.75</v>
      </c>
      <c r="L25" s="40">
        <v>5147.5</v>
      </c>
      <c r="M25" s="33">
        <v>748.08</v>
      </c>
      <c r="N25" s="40">
        <v>2204</v>
      </c>
      <c r="O25" s="40">
        <v>5140.25</v>
      </c>
      <c r="P25" s="33">
        <v>0</v>
      </c>
      <c r="Q25" s="33">
        <f t="shared" si="5"/>
        <v>15320.58</v>
      </c>
      <c r="R25" s="33">
        <f t="shared" si="12"/>
        <v>0</v>
      </c>
      <c r="S25" s="33">
        <f t="shared" si="7"/>
        <v>10123.68</v>
      </c>
      <c r="T25" s="33">
        <f t="shared" si="8"/>
        <v>11035.83</v>
      </c>
      <c r="U25" s="33">
        <f t="shared" ref="U25" si="13">H25-S25</f>
        <v>62376.32</v>
      </c>
    </row>
    <row r="26" spans="1:21" s="34" customFormat="1" ht="24.95" customHeight="1" x14ac:dyDescent="0.25">
      <c r="A26" s="56">
        <v>8</v>
      </c>
      <c r="B26" s="29" t="s">
        <v>352</v>
      </c>
      <c r="C26" s="38" t="s">
        <v>168</v>
      </c>
      <c r="D26" s="30" t="s">
        <v>23</v>
      </c>
      <c r="E26" s="30" t="s">
        <v>190</v>
      </c>
      <c r="F26" s="32">
        <v>44621</v>
      </c>
      <c r="G26" s="32">
        <v>44805</v>
      </c>
      <c r="H26" s="40">
        <v>55000</v>
      </c>
      <c r="I26" s="40">
        <v>2559.6799999999998</v>
      </c>
      <c r="J26" s="33">
        <v>0</v>
      </c>
      <c r="K26" s="40">
        <f>H26*2.87%</f>
        <v>1578.5</v>
      </c>
      <c r="L26" s="40">
        <f>H26*7.1%</f>
        <v>3905</v>
      </c>
      <c r="M26" s="33">
        <f>H26*1.15%</f>
        <v>632.5</v>
      </c>
      <c r="N26" s="40">
        <f>H26*3.04%</f>
        <v>1672</v>
      </c>
      <c r="O26" s="40">
        <f>H26*7.09%</f>
        <v>3899.5</v>
      </c>
      <c r="P26" s="33">
        <v>0</v>
      </c>
      <c r="Q26" s="33">
        <f t="shared" ref="Q26" si="14">K26+L26+M26+N26+O26</f>
        <v>11687.5</v>
      </c>
      <c r="R26" s="33">
        <f t="shared" ref="R26" si="15">J26</f>
        <v>0</v>
      </c>
      <c r="S26" s="33">
        <f t="shared" ref="S26" si="16">I26+K26+N26+R26</f>
        <v>5810.18</v>
      </c>
      <c r="T26" s="33">
        <f t="shared" ref="T26" si="17">L26+M26+O26</f>
        <v>8437</v>
      </c>
      <c r="U26" s="33">
        <f>H26-S26</f>
        <v>49189.82</v>
      </c>
    </row>
    <row r="27" spans="1:21" s="18" customFormat="1" ht="24.95" customHeight="1" x14ac:dyDescent="0.25">
      <c r="A27" s="19">
        <v>9</v>
      </c>
      <c r="B27" s="29" t="s">
        <v>289</v>
      </c>
      <c r="C27" s="38" t="s">
        <v>30</v>
      </c>
      <c r="D27" s="30" t="s">
        <v>23</v>
      </c>
      <c r="E27" s="31" t="s">
        <v>189</v>
      </c>
      <c r="F27" s="32">
        <v>44564</v>
      </c>
      <c r="G27" s="32">
        <v>44745</v>
      </c>
      <c r="H27" s="33">
        <v>131000</v>
      </c>
      <c r="I27" s="33">
        <v>19397.34</v>
      </c>
      <c r="J27" s="33">
        <v>0</v>
      </c>
      <c r="K27" s="33">
        <f>H27*2.87%</f>
        <v>3759.7</v>
      </c>
      <c r="L27" s="33">
        <f>H27*7.1%</f>
        <v>9301</v>
      </c>
      <c r="M27" s="51">
        <v>748.08</v>
      </c>
      <c r="N27" s="33">
        <f>H27*3.04%</f>
        <v>3982.4</v>
      </c>
      <c r="O27" s="33">
        <f>H27*7.09%</f>
        <v>9287.9</v>
      </c>
      <c r="P27" s="33">
        <v>0</v>
      </c>
      <c r="Q27" s="33">
        <f t="shared" si="5"/>
        <v>27079.08</v>
      </c>
      <c r="R27" s="33">
        <v>12046</v>
      </c>
      <c r="S27" s="33">
        <f t="shared" si="7"/>
        <v>39185.440000000002</v>
      </c>
      <c r="T27" s="33">
        <f t="shared" si="8"/>
        <v>19336.98</v>
      </c>
      <c r="U27" s="33">
        <f t="shared" si="9"/>
        <v>91814.56</v>
      </c>
    </row>
    <row r="28" spans="1:21" s="13" customFormat="1" ht="24.95" customHeight="1" x14ac:dyDescent="0.3">
      <c r="A28" s="25" t="s">
        <v>169</v>
      </c>
      <c r="B28" s="12"/>
      <c r="C28" s="12"/>
      <c r="D28" s="12"/>
      <c r="E28" s="12"/>
      <c r="F28" s="24"/>
      <c r="G28" s="24"/>
      <c r="H28" s="12"/>
      <c r="I28" s="12"/>
      <c r="J28" s="12"/>
      <c r="K28" s="12"/>
      <c r="L28" s="12"/>
      <c r="M28" s="48"/>
      <c r="N28" s="12"/>
      <c r="O28" s="12"/>
      <c r="P28" s="12"/>
      <c r="Q28" s="12"/>
      <c r="R28" s="12"/>
      <c r="S28" s="12"/>
      <c r="T28" s="12"/>
      <c r="U28" s="12"/>
    </row>
    <row r="29" spans="1:21" s="18" customFormat="1" ht="24.95" customHeight="1" x14ac:dyDescent="0.25">
      <c r="A29" s="19">
        <v>10</v>
      </c>
      <c r="B29" s="14" t="s">
        <v>163</v>
      </c>
      <c r="C29" s="10" t="s">
        <v>30</v>
      </c>
      <c r="D29" s="11" t="s">
        <v>23</v>
      </c>
      <c r="E29" s="20" t="s">
        <v>190</v>
      </c>
      <c r="F29" s="15">
        <v>44621</v>
      </c>
      <c r="G29" s="15">
        <v>44805</v>
      </c>
      <c r="H29" s="16">
        <v>90000</v>
      </c>
      <c r="I29" s="16">
        <v>9753.1200000000008</v>
      </c>
      <c r="J29" s="16">
        <v>0</v>
      </c>
      <c r="K29" s="16">
        <v>2583</v>
      </c>
      <c r="L29" s="16">
        <v>6390</v>
      </c>
      <c r="M29" s="17">
        <v>748.08</v>
      </c>
      <c r="N29" s="16">
        <v>2736</v>
      </c>
      <c r="O29" s="16">
        <v>6381</v>
      </c>
      <c r="P29" s="16">
        <v>0</v>
      </c>
      <c r="Q29" s="16">
        <f t="shared" si="5"/>
        <v>18838.080000000002</v>
      </c>
      <c r="R29" s="16">
        <f t="shared" si="6"/>
        <v>0</v>
      </c>
      <c r="S29" s="16">
        <f t="shared" si="7"/>
        <v>15072.12</v>
      </c>
      <c r="T29" s="16">
        <f t="shared" si="8"/>
        <v>13519.08</v>
      </c>
      <c r="U29" s="16">
        <f t="shared" si="9"/>
        <v>74927.88</v>
      </c>
    </row>
    <row r="30" spans="1:21" s="18" customFormat="1" ht="24.95" customHeight="1" x14ac:dyDescent="0.25">
      <c r="A30" s="19">
        <v>11</v>
      </c>
      <c r="B30" s="14" t="s">
        <v>164</v>
      </c>
      <c r="C30" s="10" t="s">
        <v>168</v>
      </c>
      <c r="D30" s="11" t="s">
        <v>23</v>
      </c>
      <c r="E30" s="20" t="s">
        <v>190</v>
      </c>
      <c r="F30" s="15">
        <v>44621</v>
      </c>
      <c r="G30" s="15">
        <v>44805</v>
      </c>
      <c r="H30" s="16">
        <v>80000</v>
      </c>
      <c r="I30" s="16">
        <v>7400.87</v>
      </c>
      <c r="J30" s="16">
        <v>0</v>
      </c>
      <c r="K30" s="16">
        <v>2296</v>
      </c>
      <c r="L30" s="16">
        <v>5680</v>
      </c>
      <c r="M30" s="51">
        <v>748.08</v>
      </c>
      <c r="N30" s="16">
        <v>2432</v>
      </c>
      <c r="O30" s="16">
        <v>5672</v>
      </c>
      <c r="P30" s="16">
        <v>0</v>
      </c>
      <c r="Q30" s="16">
        <f t="shared" si="5"/>
        <v>16828.080000000002</v>
      </c>
      <c r="R30" s="16">
        <f t="shared" si="6"/>
        <v>0</v>
      </c>
      <c r="S30" s="16">
        <f t="shared" si="7"/>
        <v>12128.87</v>
      </c>
      <c r="T30" s="16">
        <f t="shared" si="8"/>
        <v>12100.08</v>
      </c>
      <c r="U30" s="16">
        <f t="shared" si="9"/>
        <v>67871.13</v>
      </c>
    </row>
    <row r="31" spans="1:21" s="13" customFormat="1" ht="24.95" customHeight="1" x14ac:dyDescent="0.3">
      <c r="A31" s="25" t="s">
        <v>129</v>
      </c>
      <c r="B31" s="12"/>
      <c r="C31" s="12"/>
      <c r="D31" s="12"/>
      <c r="E31" s="12"/>
      <c r="F31" s="24"/>
      <c r="G31" s="24"/>
      <c r="H31" s="12"/>
      <c r="I31" s="12"/>
      <c r="J31" s="12"/>
      <c r="K31" s="12"/>
      <c r="L31" s="12"/>
      <c r="M31" s="48"/>
      <c r="N31" s="12"/>
      <c r="O31" s="12"/>
      <c r="P31" s="12"/>
      <c r="Q31" s="12"/>
      <c r="R31" s="12"/>
      <c r="S31" s="12"/>
      <c r="T31" s="12"/>
      <c r="U31" s="12"/>
    </row>
    <row r="32" spans="1:21" s="39" customFormat="1" ht="24.95" customHeight="1" x14ac:dyDescent="0.25">
      <c r="A32" s="30">
        <v>12</v>
      </c>
      <c r="B32" s="29" t="s">
        <v>342</v>
      </c>
      <c r="C32" s="38" t="s">
        <v>340</v>
      </c>
      <c r="D32" s="30" t="s">
        <v>23</v>
      </c>
      <c r="E32" s="31" t="s">
        <v>190</v>
      </c>
      <c r="F32" s="32">
        <v>44615</v>
      </c>
      <c r="G32" s="32">
        <v>44796</v>
      </c>
      <c r="H32" s="33">
        <v>140000</v>
      </c>
      <c r="I32" s="33">
        <v>21514.37</v>
      </c>
      <c r="J32" s="33">
        <v>0</v>
      </c>
      <c r="K32" s="33">
        <v>4018</v>
      </c>
      <c r="L32" s="33">
        <v>9940</v>
      </c>
      <c r="M32" s="40">
        <v>748.08</v>
      </c>
      <c r="N32" s="33">
        <v>4256</v>
      </c>
      <c r="O32" s="33">
        <v>9926</v>
      </c>
      <c r="P32" s="33">
        <v>0</v>
      </c>
      <c r="Q32" s="33">
        <f t="shared" ref="Q32" si="18">K32+L32+M32+N32+O32</f>
        <v>28888.080000000002</v>
      </c>
      <c r="R32" s="33">
        <f t="shared" ref="R32" si="19">J32</f>
        <v>0</v>
      </c>
      <c r="S32" s="33">
        <f t="shared" ref="S32" si="20">I32+K32+N32+R32</f>
        <v>29788.37</v>
      </c>
      <c r="T32" s="33">
        <f t="shared" ref="T32" si="21">L32+M32+O32</f>
        <v>20614.080000000002</v>
      </c>
      <c r="U32" s="33">
        <f t="shared" ref="U32" si="22">H32-S32</f>
        <v>110211.63</v>
      </c>
    </row>
    <row r="33" spans="1:21" s="18" customFormat="1" ht="24.95" customHeight="1" x14ac:dyDescent="0.25">
      <c r="A33" s="11">
        <v>13</v>
      </c>
      <c r="B33" s="14" t="s">
        <v>104</v>
      </c>
      <c r="C33" s="10" t="s">
        <v>121</v>
      </c>
      <c r="D33" s="11" t="s">
        <v>23</v>
      </c>
      <c r="E33" s="20" t="s">
        <v>190</v>
      </c>
      <c r="F33" s="15">
        <v>44516</v>
      </c>
      <c r="G33" s="15">
        <v>44881</v>
      </c>
      <c r="H33" s="16">
        <v>90000</v>
      </c>
      <c r="I33" s="16">
        <v>9753.1200000000008</v>
      </c>
      <c r="J33" s="16">
        <v>0</v>
      </c>
      <c r="K33" s="16">
        <v>2583</v>
      </c>
      <c r="L33" s="16">
        <v>6390</v>
      </c>
      <c r="M33" s="16">
        <v>748.08</v>
      </c>
      <c r="N33" s="16">
        <v>2736</v>
      </c>
      <c r="O33" s="16">
        <v>6381</v>
      </c>
      <c r="P33" s="16">
        <v>0</v>
      </c>
      <c r="Q33" s="16">
        <f t="shared" si="5"/>
        <v>18838.080000000002</v>
      </c>
      <c r="R33" s="16">
        <f t="shared" si="6"/>
        <v>0</v>
      </c>
      <c r="S33" s="16">
        <f t="shared" si="7"/>
        <v>15072.12</v>
      </c>
      <c r="T33" s="16">
        <f t="shared" si="8"/>
        <v>13519.08</v>
      </c>
      <c r="U33" s="16">
        <f t="shared" si="9"/>
        <v>74927.88</v>
      </c>
    </row>
    <row r="34" spans="1:21" s="18" customFormat="1" ht="24.95" customHeight="1" x14ac:dyDescent="0.25">
      <c r="A34" s="11">
        <v>14</v>
      </c>
      <c r="B34" s="14" t="s">
        <v>159</v>
      </c>
      <c r="C34" s="10" t="s">
        <v>121</v>
      </c>
      <c r="D34" s="11" t="s">
        <v>23</v>
      </c>
      <c r="E34" s="20" t="s">
        <v>189</v>
      </c>
      <c r="F34" s="15">
        <v>44621</v>
      </c>
      <c r="G34" s="15">
        <v>44805</v>
      </c>
      <c r="H34" s="16">
        <v>65000</v>
      </c>
      <c r="I34" s="16">
        <v>4427.58</v>
      </c>
      <c r="J34" s="16">
        <v>0</v>
      </c>
      <c r="K34" s="16">
        <v>1865.5</v>
      </c>
      <c r="L34" s="16">
        <v>4615</v>
      </c>
      <c r="M34" s="16">
        <f t="shared" ref="M34:M40" si="23">H34*1.15%</f>
        <v>747.5</v>
      </c>
      <c r="N34" s="16">
        <v>1976</v>
      </c>
      <c r="O34" s="16">
        <f t="shared" ref="O34:O42" si="24">H34*7.09%</f>
        <v>4608.5</v>
      </c>
      <c r="P34" s="16">
        <v>0</v>
      </c>
      <c r="Q34" s="16">
        <f t="shared" si="5"/>
        <v>13812.5</v>
      </c>
      <c r="R34" s="16">
        <v>5839.3</v>
      </c>
      <c r="S34" s="16">
        <f t="shared" si="7"/>
        <v>14108.38</v>
      </c>
      <c r="T34" s="16">
        <f t="shared" si="8"/>
        <v>9971</v>
      </c>
      <c r="U34" s="16">
        <f t="shared" si="9"/>
        <v>50891.62</v>
      </c>
    </row>
    <row r="35" spans="1:21" s="18" customFormat="1" ht="24.95" customHeight="1" x14ac:dyDescent="0.25">
      <c r="A35" s="11">
        <v>15</v>
      </c>
      <c r="B35" s="14" t="s">
        <v>105</v>
      </c>
      <c r="C35" s="10" t="s">
        <v>121</v>
      </c>
      <c r="D35" s="11" t="s">
        <v>23</v>
      </c>
      <c r="E35" s="20" t="s">
        <v>190</v>
      </c>
      <c r="F35" s="15">
        <v>44516</v>
      </c>
      <c r="G35" s="15">
        <v>44881</v>
      </c>
      <c r="H35" s="16">
        <v>50000</v>
      </c>
      <c r="I35" s="16">
        <v>1854</v>
      </c>
      <c r="J35" s="16">
        <v>0</v>
      </c>
      <c r="K35" s="16">
        <v>1435</v>
      </c>
      <c r="L35" s="16">
        <v>3550</v>
      </c>
      <c r="M35" s="16">
        <f t="shared" si="23"/>
        <v>575</v>
      </c>
      <c r="N35" s="16">
        <v>1520</v>
      </c>
      <c r="O35" s="16">
        <f t="shared" si="24"/>
        <v>3545</v>
      </c>
      <c r="P35" s="16">
        <v>0</v>
      </c>
      <c r="Q35" s="16">
        <f t="shared" si="5"/>
        <v>10625</v>
      </c>
      <c r="R35" s="16">
        <f t="shared" si="6"/>
        <v>0</v>
      </c>
      <c r="S35" s="16">
        <f t="shared" si="7"/>
        <v>4809</v>
      </c>
      <c r="T35" s="16">
        <f t="shared" si="8"/>
        <v>7670</v>
      </c>
      <c r="U35" s="16">
        <f t="shared" si="9"/>
        <v>45191</v>
      </c>
    </row>
    <row r="36" spans="1:21" s="18" customFormat="1" ht="24.95" customHeight="1" x14ac:dyDescent="0.25">
      <c r="A36" s="11">
        <v>16</v>
      </c>
      <c r="B36" s="14" t="s">
        <v>227</v>
      </c>
      <c r="C36" s="10" t="s">
        <v>220</v>
      </c>
      <c r="D36" s="11" t="s">
        <v>23</v>
      </c>
      <c r="E36" s="11" t="s">
        <v>190</v>
      </c>
      <c r="F36" s="15">
        <v>44593</v>
      </c>
      <c r="G36" s="15">
        <v>44774</v>
      </c>
      <c r="H36" s="16">
        <v>50000</v>
      </c>
      <c r="I36" s="16">
        <v>1854</v>
      </c>
      <c r="J36" s="16">
        <v>0</v>
      </c>
      <c r="K36" s="16">
        <v>1435</v>
      </c>
      <c r="L36" s="16">
        <v>3550</v>
      </c>
      <c r="M36" s="16">
        <f t="shared" si="23"/>
        <v>575</v>
      </c>
      <c r="N36" s="16">
        <v>1520</v>
      </c>
      <c r="O36" s="16">
        <f t="shared" si="24"/>
        <v>3545</v>
      </c>
      <c r="P36" s="16">
        <v>0</v>
      </c>
      <c r="Q36" s="16">
        <f t="shared" si="5"/>
        <v>10625</v>
      </c>
      <c r="R36" s="16">
        <f t="shared" si="6"/>
        <v>0</v>
      </c>
      <c r="S36" s="16">
        <f t="shared" si="7"/>
        <v>4809</v>
      </c>
      <c r="T36" s="16">
        <f t="shared" si="8"/>
        <v>7670</v>
      </c>
      <c r="U36" s="16">
        <f t="shared" si="9"/>
        <v>45191</v>
      </c>
    </row>
    <row r="37" spans="1:21" s="34" customFormat="1" ht="24.95" customHeight="1" x14ac:dyDescent="0.25">
      <c r="A37" s="30">
        <v>17</v>
      </c>
      <c r="B37" s="29" t="s">
        <v>156</v>
      </c>
      <c r="C37" s="38" t="s">
        <v>32</v>
      </c>
      <c r="D37" s="30" t="s">
        <v>23</v>
      </c>
      <c r="E37" s="31" t="s">
        <v>189</v>
      </c>
      <c r="F37" s="32">
        <v>44621</v>
      </c>
      <c r="G37" s="32">
        <v>44805</v>
      </c>
      <c r="H37" s="33">
        <v>11666.67</v>
      </c>
      <c r="I37" s="33">
        <v>0</v>
      </c>
      <c r="J37" s="33">
        <v>0</v>
      </c>
      <c r="K37" s="33">
        <f>H37*2.87%</f>
        <v>334.83</v>
      </c>
      <c r="L37" s="33">
        <f>H37*7.1%</f>
        <v>828.33</v>
      </c>
      <c r="M37" s="33">
        <f t="shared" si="23"/>
        <v>134.16999999999999</v>
      </c>
      <c r="N37" s="33">
        <f>H37*3.04%</f>
        <v>354.67</v>
      </c>
      <c r="O37" s="33">
        <f>H37*7.09%</f>
        <v>827.17</v>
      </c>
      <c r="P37" s="33">
        <v>0</v>
      </c>
      <c r="Q37" s="33">
        <f t="shared" si="5"/>
        <v>2479.17</v>
      </c>
      <c r="R37" s="33">
        <f t="shared" si="6"/>
        <v>0</v>
      </c>
      <c r="S37" s="33">
        <f t="shared" si="7"/>
        <v>689.5</v>
      </c>
      <c r="T37" s="33">
        <f t="shared" si="8"/>
        <v>1789.67</v>
      </c>
      <c r="U37" s="33">
        <f>H37-S37</f>
        <v>10977.17</v>
      </c>
    </row>
    <row r="38" spans="1:21" s="18" customFormat="1" ht="24.95" customHeight="1" x14ac:dyDescent="0.25">
      <c r="A38" s="11">
        <v>18</v>
      </c>
      <c r="B38" s="14" t="s">
        <v>134</v>
      </c>
      <c r="C38" s="10" t="s">
        <v>46</v>
      </c>
      <c r="D38" s="11" t="s">
        <v>23</v>
      </c>
      <c r="E38" s="20" t="s">
        <v>190</v>
      </c>
      <c r="F38" s="15">
        <v>44593</v>
      </c>
      <c r="G38" s="15">
        <v>44774</v>
      </c>
      <c r="H38" s="16">
        <v>50000</v>
      </c>
      <c r="I38" s="16">
        <v>1854</v>
      </c>
      <c r="J38" s="16">
        <v>0</v>
      </c>
      <c r="K38" s="16">
        <v>1435</v>
      </c>
      <c r="L38" s="16">
        <v>3550</v>
      </c>
      <c r="M38" s="16">
        <f t="shared" si="23"/>
        <v>575</v>
      </c>
      <c r="N38" s="16">
        <v>1520</v>
      </c>
      <c r="O38" s="16">
        <f t="shared" si="24"/>
        <v>3545</v>
      </c>
      <c r="P38" s="16">
        <v>0</v>
      </c>
      <c r="Q38" s="16">
        <f t="shared" si="5"/>
        <v>10625</v>
      </c>
      <c r="R38" s="16">
        <f t="shared" si="6"/>
        <v>0</v>
      </c>
      <c r="S38" s="16">
        <f t="shared" si="7"/>
        <v>4809</v>
      </c>
      <c r="T38" s="16">
        <f t="shared" si="8"/>
        <v>7670</v>
      </c>
      <c r="U38" s="16">
        <f t="shared" si="9"/>
        <v>45191</v>
      </c>
    </row>
    <row r="39" spans="1:21" s="18" customFormat="1" ht="24.95" customHeight="1" x14ac:dyDescent="0.25">
      <c r="A39" s="11">
        <v>19</v>
      </c>
      <c r="B39" s="14" t="s">
        <v>150</v>
      </c>
      <c r="C39" s="10" t="s">
        <v>46</v>
      </c>
      <c r="D39" s="11" t="s">
        <v>23</v>
      </c>
      <c r="E39" s="20" t="s">
        <v>190</v>
      </c>
      <c r="F39" s="15">
        <v>44593</v>
      </c>
      <c r="G39" s="15">
        <v>44774</v>
      </c>
      <c r="H39" s="16">
        <v>50000</v>
      </c>
      <c r="I39" s="16">
        <v>1854</v>
      </c>
      <c r="J39" s="16">
        <v>0</v>
      </c>
      <c r="K39" s="16">
        <v>1435</v>
      </c>
      <c r="L39" s="16">
        <v>3550</v>
      </c>
      <c r="M39" s="16">
        <f t="shared" si="23"/>
        <v>575</v>
      </c>
      <c r="N39" s="16">
        <v>1520</v>
      </c>
      <c r="O39" s="16">
        <f t="shared" si="24"/>
        <v>3545</v>
      </c>
      <c r="P39" s="16">
        <v>0</v>
      </c>
      <c r="Q39" s="16">
        <f t="shared" si="5"/>
        <v>10625</v>
      </c>
      <c r="R39" s="16">
        <f t="shared" si="6"/>
        <v>0</v>
      </c>
      <c r="S39" s="16">
        <f t="shared" si="7"/>
        <v>4809</v>
      </c>
      <c r="T39" s="16">
        <f t="shared" si="8"/>
        <v>7670</v>
      </c>
      <c r="U39" s="16">
        <f t="shared" si="9"/>
        <v>45191</v>
      </c>
    </row>
    <row r="40" spans="1:21" s="18" customFormat="1" ht="24.95" customHeight="1" x14ac:dyDescent="0.25">
      <c r="A40" s="11">
        <v>20</v>
      </c>
      <c r="B40" s="14" t="s">
        <v>136</v>
      </c>
      <c r="C40" s="10" t="s">
        <v>46</v>
      </c>
      <c r="D40" s="11" t="s">
        <v>23</v>
      </c>
      <c r="E40" s="20" t="s">
        <v>189</v>
      </c>
      <c r="F40" s="15">
        <v>44593</v>
      </c>
      <c r="G40" s="15">
        <v>44774</v>
      </c>
      <c r="H40" s="16">
        <v>50000</v>
      </c>
      <c r="I40" s="16">
        <v>1854</v>
      </c>
      <c r="J40" s="16">
        <v>0</v>
      </c>
      <c r="K40" s="16">
        <v>1435</v>
      </c>
      <c r="L40" s="16">
        <v>3550</v>
      </c>
      <c r="M40" s="16">
        <f t="shared" si="23"/>
        <v>575</v>
      </c>
      <c r="N40" s="16">
        <v>1520</v>
      </c>
      <c r="O40" s="16">
        <f t="shared" si="24"/>
        <v>3545</v>
      </c>
      <c r="P40" s="16">
        <v>0</v>
      </c>
      <c r="Q40" s="16">
        <f t="shared" si="5"/>
        <v>10625</v>
      </c>
      <c r="R40" s="16">
        <f t="shared" si="6"/>
        <v>0</v>
      </c>
      <c r="S40" s="16">
        <f t="shared" si="7"/>
        <v>4809</v>
      </c>
      <c r="T40" s="16">
        <f t="shared" si="8"/>
        <v>7670</v>
      </c>
      <c r="U40" s="16">
        <f t="shared" si="9"/>
        <v>45191</v>
      </c>
    </row>
    <row r="41" spans="1:21" s="34" customFormat="1" ht="24.95" customHeight="1" x14ac:dyDescent="0.25">
      <c r="A41" s="30">
        <v>21</v>
      </c>
      <c r="B41" s="29" t="s">
        <v>330</v>
      </c>
      <c r="C41" s="38" t="s">
        <v>121</v>
      </c>
      <c r="D41" s="30" t="s">
        <v>23</v>
      </c>
      <c r="E41" s="31" t="s">
        <v>190</v>
      </c>
      <c r="F41" s="32">
        <v>44621</v>
      </c>
      <c r="G41" s="32">
        <v>44805</v>
      </c>
      <c r="H41" s="33">
        <v>70000</v>
      </c>
      <c r="I41" s="33">
        <v>5368.48</v>
      </c>
      <c r="J41" s="33">
        <v>0</v>
      </c>
      <c r="K41" s="33">
        <f>H41*2.87%</f>
        <v>2009</v>
      </c>
      <c r="L41" s="33">
        <f>H41*7.1%</f>
        <v>4970</v>
      </c>
      <c r="M41" s="33">
        <v>748.08</v>
      </c>
      <c r="N41" s="33">
        <f>H41*3.04%</f>
        <v>2128</v>
      </c>
      <c r="O41" s="33">
        <f>H41*7.09%</f>
        <v>4963</v>
      </c>
      <c r="P41" s="33">
        <v>0</v>
      </c>
      <c r="Q41" s="33">
        <f t="shared" ref="Q41" si="25">K41+L41+M41+N41+O41</f>
        <v>14818.08</v>
      </c>
      <c r="R41" s="33">
        <f t="shared" ref="R41" si="26">J41</f>
        <v>0</v>
      </c>
      <c r="S41" s="33">
        <f t="shared" ref="S41" si="27">I41+K41+N41+R41</f>
        <v>9505.48</v>
      </c>
      <c r="T41" s="33">
        <f t="shared" ref="T41" si="28">L41+M41+O41</f>
        <v>10681.08</v>
      </c>
      <c r="U41" s="33">
        <f>H41-S41</f>
        <v>60494.52</v>
      </c>
    </row>
    <row r="42" spans="1:21" s="18" customFormat="1" ht="24.95" customHeight="1" x14ac:dyDescent="0.25">
      <c r="A42" s="11">
        <v>22</v>
      </c>
      <c r="B42" s="14" t="s">
        <v>253</v>
      </c>
      <c r="C42" s="10" t="s">
        <v>254</v>
      </c>
      <c r="D42" s="11" t="s">
        <v>23</v>
      </c>
      <c r="E42" s="11" t="s">
        <v>190</v>
      </c>
      <c r="F42" s="15">
        <v>44470</v>
      </c>
      <c r="G42" s="32">
        <v>44835</v>
      </c>
      <c r="H42" s="16">
        <v>43000</v>
      </c>
      <c r="I42" s="16">
        <v>866.06</v>
      </c>
      <c r="J42" s="16">
        <v>0</v>
      </c>
      <c r="K42" s="16">
        <v>1234.0999999999999</v>
      </c>
      <c r="L42" s="16">
        <v>3053</v>
      </c>
      <c r="M42" s="51">
        <f>H42*1.15%</f>
        <v>494.5</v>
      </c>
      <c r="N42" s="16">
        <v>1307.2</v>
      </c>
      <c r="O42" s="16">
        <f t="shared" si="24"/>
        <v>3048.7</v>
      </c>
      <c r="P42" s="16">
        <v>0</v>
      </c>
      <c r="Q42" s="16">
        <f t="shared" si="5"/>
        <v>9137.5</v>
      </c>
      <c r="R42" s="16">
        <f t="shared" si="6"/>
        <v>0</v>
      </c>
      <c r="S42" s="16">
        <f t="shared" si="7"/>
        <v>3407.36</v>
      </c>
      <c r="T42" s="16">
        <f t="shared" si="8"/>
        <v>6596.2</v>
      </c>
      <c r="U42" s="16">
        <f t="shared" si="9"/>
        <v>39592.639999999999</v>
      </c>
    </row>
    <row r="43" spans="1:21" s="13" customFormat="1" ht="24.95" customHeight="1" x14ac:dyDescent="0.3">
      <c r="A43" s="25" t="s">
        <v>31</v>
      </c>
      <c r="B43" s="12"/>
      <c r="C43" s="12"/>
      <c r="D43" s="12"/>
      <c r="E43" s="12"/>
      <c r="F43" s="24"/>
      <c r="G43" s="24"/>
      <c r="H43" s="12"/>
      <c r="I43" s="12"/>
      <c r="J43" s="12"/>
      <c r="K43" s="12"/>
      <c r="L43" s="12"/>
      <c r="M43" s="48"/>
      <c r="N43" s="12"/>
      <c r="O43" s="12"/>
      <c r="P43" s="12"/>
      <c r="Q43" s="12"/>
      <c r="R43" s="12"/>
      <c r="S43" s="12"/>
      <c r="T43" s="12"/>
      <c r="U43" s="12"/>
    </row>
    <row r="44" spans="1:21" s="18" customFormat="1" ht="24.95" customHeight="1" x14ac:dyDescent="0.25">
      <c r="A44" s="11">
        <v>23</v>
      </c>
      <c r="B44" s="14" t="s">
        <v>259</v>
      </c>
      <c r="C44" s="10" t="s">
        <v>29</v>
      </c>
      <c r="D44" s="11" t="s">
        <v>23</v>
      </c>
      <c r="E44" s="20" t="s">
        <v>189</v>
      </c>
      <c r="F44" s="15">
        <v>44531</v>
      </c>
      <c r="G44" s="15">
        <v>44713</v>
      </c>
      <c r="H44" s="16">
        <v>140000</v>
      </c>
      <c r="I44" s="16">
        <v>21514.37</v>
      </c>
      <c r="J44" s="16">
        <v>0</v>
      </c>
      <c r="K44" s="16">
        <v>4018</v>
      </c>
      <c r="L44" s="16">
        <v>9940</v>
      </c>
      <c r="M44" s="17">
        <v>748.08</v>
      </c>
      <c r="N44" s="16">
        <v>4256</v>
      </c>
      <c r="O44" s="16">
        <v>9926</v>
      </c>
      <c r="P44" s="16">
        <v>0</v>
      </c>
      <c r="Q44" s="16">
        <f t="shared" si="5"/>
        <v>28888.080000000002</v>
      </c>
      <c r="R44" s="16">
        <f t="shared" si="6"/>
        <v>0</v>
      </c>
      <c r="S44" s="16">
        <f t="shared" si="7"/>
        <v>29788.37</v>
      </c>
      <c r="T44" s="16">
        <f t="shared" si="8"/>
        <v>20614.080000000002</v>
      </c>
      <c r="U44" s="16">
        <f t="shared" si="9"/>
        <v>110211.63</v>
      </c>
    </row>
    <row r="45" spans="1:21" s="34" customFormat="1" ht="24.95" customHeight="1" x14ac:dyDescent="0.25">
      <c r="A45" s="11">
        <v>24</v>
      </c>
      <c r="B45" s="29" t="s">
        <v>157</v>
      </c>
      <c r="C45" s="38" t="s">
        <v>32</v>
      </c>
      <c r="D45" s="30" t="s">
        <v>23</v>
      </c>
      <c r="E45" s="31" t="s">
        <v>190</v>
      </c>
      <c r="F45" s="15">
        <v>44621</v>
      </c>
      <c r="G45" s="15">
        <v>44805</v>
      </c>
      <c r="H45" s="33">
        <v>50000</v>
      </c>
      <c r="I45" s="33">
        <v>1854</v>
      </c>
      <c r="J45" s="33">
        <v>0</v>
      </c>
      <c r="K45" s="33">
        <v>1435</v>
      </c>
      <c r="L45" s="33">
        <v>3550</v>
      </c>
      <c r="M45" s="16">
        <f t="shared" ref="M45:M61" si="29">H45*1.15%</f>
        <v>575</v>
      </c>
      <c r="N45" s="33">
        <v>1520</v>
      </c>
      <c r="O45" s="16">
        <f t="shared" ref="O45:O61" si="30">H45*7.09%</f>
        <v>3545</v>
      </c>
      <c r="P45" s="33">
        <v>0</v>
      </c>
      <c r="Q45" s="33">
        <f t="shared" si="5"/>
        <v>10625</v>
      </c>
      <c r="R45" s="33">
        <f t="shared" si="6"/>
        <v>0</v>
      </c>
      <c r="S45" s="33">
        <f t="shared" si="7"/>
        <v>4809</v>
      </c>
      <c r="T45" s="33">
        <f t="shared" si="8"/>
        <v>7670</v>
      </c>
      <c r="U45" s="33">
        <f t="shared" si="9"/>
        <v>45191</v>
      </c>
    </row>
    <row r="46" spans="1:21" s="34" customFormat="1" ht="24.95" customHeight="1" x14ac:dyDescent="0.25">
      <c r="A46" s="11">
        <v>25</v>
      </c>
      <c r="B46" s="29" t="s">
        <v>158</v>
      </c>
      <c r="C46" s="38" t="s">
        <v>32</v>
      </c>
      <c r="D46" s="30" t="s">
        <v>23</v>
      </c>
      <c r="E46" s="31" t="s">
        <v>189</v>
      </c>
      <c r="F46" s="15">
        <v>44621</v>
      </c>
      <c r="G46" s="15">
        <v>44805</v>
      </c>
      <c r="H46" s="33">
        <v>50000</v>
      </c>
      <c r="I46" s="33">
        <v>1854</v>
      </c>
      <c r="J46" s="33">
        <v>0</v>
      </c>
      <c r="K46" s="33">
        <v>1435</v>
      </c>
      <c r="L46" s="33">
        <v>3550</v>
      </c>
      <c r="M46" s="16">
        <f t="shared" si="29"/>
        <v>575</v>
      </c>
      <c r="N46" s="33">
        <v>1520</v>
      </c>
      <c r="O46" s="16">
        <f t="shared" si="30"/>
        <v>3545</v>
      </c>
      <c r="P46" s="33">
        <v>0</v>
      </c>
      <c r="Q46" s="33">
        <f t="shared" si="5"/>
        <v>10625</v>
      </c>
      <c r="R46" s="33">
        <f t="shared" si="6"/>
        <v>0</v>
      </c>
      <c r="S46" s="33">
        <f t="shared" si="7"/>
        <v>4809</v>
      </c>
      <c r="T46" s="33">
        <f t="shared" si="8"/>
        <v>7670</v>
      </c>
      <c r="U46" s="33">
        <f t="shared" si="9"/>
        <v>45191</v>
      </c>
    </row>
    <row r="47" spans="1:21" s="34" customFormat="1" ht="24.95" customHeight="1" x14ac:dyDescent="0.25">
      <c r="A47" s="11">
        <v>26</v>
      </c>
      <c r="B47" s="29" t="s">
        <v>170</v>
      </c>
      <c r="C47" s="38" t="s">
        <v>32</v>
      </c>
      <c r="D47" s="30" t="s">
        <v>23</v>
      </c>
      <c r="E47" s="31" t="s">
        <v>190</v>
      </c>
      <c r="F47" s="32">
        <v>44470</v>
      </c>
      <c r="G47" s="32">
        <v>44835</v>
      </c>
      <c r="H47" s="33">
        <v>50000</v>
      </c>
      <c r="I47" s="33">
        <v>1854</v>
      </c>
      <c r="J47" s="33">
        <v>0</v>
      </c>
      <c r="K47" s="33">
        <v>1435</v>
      </c>
      <c r="L47" s="33">
        <v>3550</v>
      </c>
      <c r="M47" s="16">
        <f t="shared" si="29"/>
        <v>575</v>
      </c>
      <c r="N47" s="33">
        <v>1520</v>
      </c>
      <c r="O47" s="16">
        <f t="shared" si="30"/>
        <v>3545</v>
      </c>
      <c r="P47" s="33">
        <v>0</v>
      </c>
      <c r="Q47" s="33">
        <f t="shared" si="5"/>
        <v>10625</v>
      </c>
      <c r="R47" s="33">
        <f t="shared" si="6"/>
        <v>0</v>
      </c>
      <c r="S47" s="33">
        <f t="shared" si="7"/>
        <v>4809</v>
      </c>
      <c r="T47" s="33">
        <f t="shared" si="8"/>
        <v>7670</v>
      </c>
      <c r="U47" s="33">
        <f t="shared" si="9"/>
        <v>45191</v>
      </c>
    </row>
    <row r="48" spans="1:21" s="34" customFormat="1" ht="24.95" customHeight="1" x14ac:dyDescent="0.25">
      <c r="A48" s="11">
        <v>27</v>
      </c>
      <c r="B48" s="29" t="s">
        <v>228</v>
      </c>
      <c r="C48" s="38" t="s">
        <v>220</v>
      </c>
      <c r="D48" s="30" t="s">
        <v>23</v>
      </c>
      <c r="E48" s="30" t="s">
        <v>189</v>
      </c>
      <c r="F48" s="15">
        <v>44593</v>
      </c>
      <c r="G48" s="15">
        <v>44774</v>
      </c>
      <c r="H48" s="33">
        <v>50000</v>
      </c>
      <c r="I48" s="33">
        <v>1854</v>
      </c>
      <c r="J48" s="33">
        <v>0</v>
      </c>
      <c r="K48" s="33">
        <v>1435</v>
      </c>
      <c r="L48" s="33">
        <v>3550</v>
      </c>
      <c r="M48" s="16">
        <f t="shared" si="29"/>
        <v>575</v>
      </c>
      <c r="N48" s="33">
        <v>1520</v>
      </c>
      <c r="O48" s="16">
        <f t="shared" si="30"/>
        <v>3545</v>
      </c>
      <c r="P48" s="33">
        <v>0</v>
      </c>
      <c r="Q48" s="33">
        <f t="shared" si="5"/>
        <v>10625</v>
      </c>
      <c r="R48" s="33">
        <f t="shared" si="6"/>
        <v>0</v>
      </c>
      <c r="S48" s="33">
        <f t="shared" si="7"/>
        <v>4809</v>
      </c>
      <c r="T48" s="33">
        <f t="shared" si="8"/>
        <v>7670</v>
      </c>
      <c r="U48" s="33">
        <f t="shared" si="9"/>
        <v>45191</v>
      </c>
    </row>
    <row r="49" spans="1:21" s="34" customFormat="1" ht="24.95" customHeight="1" x14ac:dyDescent="0.25">
      <c r="A49" s="11">
        <v>28</v>
      </c>
      <c r="B49" s="29" t="s">
        <v>271</v>
      </c>
      <c r="C49" s="38" t="s">
        <v>220</v>
      </c>
      <c r="D49" s="30" t="s">
        <v>23</v>
      </c>
      <c r="E49" s="30" t="s">
        <v>189</v>
      </c>
      <c r="F49" s="32">
        <v>44470</v>
      </c>
      <c r="G49" s="32">
        <v>44835</v>
      </c>
      <c r="H49" s="33">
        <v>50000</v>
      </c>
      <c r="I49" s="33">
        <v>1854</v>
      </c>
      <c r="J49" s="33">
        <v>0</v>
      </c>
      <c r="K49" s="33">
        <f>H49*2.87%</f>
        <v>1435</v>
      </c>
      <c r="L49" s="33">
        <f>H49*7.1%</f>
        <v>3550</v>
      </c>
      <c r="M49" s="16">
        <f t="shared" si="29"/>
        <v>575</v>
      </c>
      <c r="N49" s="33">
        <f>H49*3.04%</f>
        <v>1520</v>
      </c>
      <c r="O49" s="16">
        <f t="shared" si="30"/>
        <v>3545</v>
      </c>
      <c r="P49" s="33">
        <v>0</v>
      </c>
      <c r="Q49" s="33">
        <f t="shared" si="5"/>
        <v>10625</v>
      </c>
      <c r="R49" s="33">
        <f t="shared" si="6"/>
        <v>0</v>
      </c>
      <c r="S49" s="33">
        <f t="shared" si="7"/>
        <v>4809</v>
      </c>
      <c r="T49" s="33">
        <f t="shared" si="8"/>
        <v>7670</v>
      </c>
      <c r="U49" s="33">
        <f t="shared" si="9"/>
        <v>45191</v>
      </c>
    </row>
    <row r="50" spans="1:21" s="34" customFormat="1" ht="24.95" customHeight="1" x14ac:dyDescent="0.25">
      <c r="A50" s="11">
        <v>29</v>
      </c>
      <c r="B50" s="29" t="s">
        <v>229</v>
      </c>
      <c r="C50" s="38" t="s">
        <v>220</v>
      </c>
      <c r="D50" s="30" t="s">
        <v>23</v>
      </c>
      <c r="E50" s="30" t="s">
        <v>190</v>
      </c>
      <c r="F50" s="15">
        <v>44593</v>
      </c>
      <c r="G50" s="15">
        <v>44774</v>
      </c>
      <c r="H50" s="33">
        <v>50000</v>
      </c>
      <c r="I50" s="33">
        <v>1854</v>
      </c>
      <c r="J50" s="33">
        <v>0</v>
      </c>
      <c r="K50" s="33">
        <v>1435</v>
      </c>
      <c r="L50" s="33">
        <v>3550</v>
      </c>
      <c r="M50" s="16">
        <f t="shared" si="29"/>
        <v>575</v>
      </c>
      <c r="N50" s="33">
        <v>1520</v>
      </c>
      <c r="O50" s="16">
        <f t="shared" si="30"/>
        <v>3545</v>
      </c>
      <c r="P50" s="33">
        <v>0</v>
      </c>
      <c r="Q50" s="33">
        <f t="shared" si="5"/>
        <v>10625</v>
      </c>
      <c r="R50" s="33">
        <f t="shared" si="6"/>
        <v>0</v>
      </c>
      <c r="S50" s="33">
        <f t="shared" si="7"/>
        <v>4809</v>
      </c>
      <c r="T50" s="33">
        <f t="shared" si="8"/>
        <v>7670</v>
      </c>
      <c r="U50" s="33">
        <f t="shared" si="9"/>
        <v>45191</v>
      </c>
    </row>
    <row r="51" spans="1:21" s="34" customFormat="1" ht="24.95" customHeight="1" x14ac:dyDescent="0.25">
      <c r="A51" s="11">
        <v>30</v>
      </c>
      <c r="B51" s="29" t="s">
        <v>276</v>
      </c>
      <c r="C51" s="38" t="s">
        <v>220</v>
      </c>
      <c r="D51" s="30" t="s">
        <v>23</v>
      </c>
      <c r="E51" s="30" t="s">
        <v>190</v>
      </c>
      <c r="F51" s="32">
        <v>44470</v>
      </c>
      <c r="G51" s="32">
        <v>44835</v>
      </c>
      <c r="H51" s="33">
        <v>50000</v>
      </c>
      <c r="I51" s="33">
        <v>1854</v>
      </c>
      <c r="J51" s="33">
        <v>0</v>
      </c>
      <c r="K51" s="33">
        <v>1435</v>
      </c>
      <c r="L51" s="33">
        <v>3550</v>
      </c>
      <c r="M51" s="16">
        <f t="shared" si="29"/>
        <v>575</v>
      </c>
      <c r="N51" s="33">
        <v>1520</v>
      </c>
      <c r="O51" s="16">
        <f t="shared" si="30"/>
        <v>3545</v>
      </c>
      <c r="P51" s="33">
        <v>0</v>
      </c>
      <c r="Q51" s="33">
        <f t="shared" ref="Q51:Q52" si="31">K51+L51+M51+N51+O51</f>
        <v>10625</v>
      </c>
      <c r="R51" s="33">
        <f t="shared" ref="R51:R52" si="32">J51</f>
        <v>0</v>
      </c>
      <c r="S51" s="33">
        <f t="shared" ref="S51:S52" si="33">I51+K51+N51+R51</f>
        <v>4809</v>
      </c>
      <c r="T51" s="33">
        <f t="shared" ref="T51:T52" si="34">L51+M51+O51</f>
        <v>7670</v>
      </c>
      <c r="U51" s="33">
        <f t="shared" ref="U51:U52" si="35">H51-S51</f>
        <v>45191</v>
      </c>
    </row>
    <row r="52" spans="1:21" s="34" customFormat="1" ht="24.95" customHeight="1" x14ac:dyDescent="0.25">
      <c r="A52" s="11">
        <v>31</v>
      </c>
      <c r="B52" s="29" t="s">
        <v>278</v>
      </c>
      <c r="C52" s="38" t="s">
        <v>33</v>
      </c>
      <c r="D52" s="30" t="s">
        <v>23</v>
      </c>
      <c r="E52" s="30" t="s">
        <v>190</v>
      </c>
      <c r="F52" s="32">
        <v>44586</v>
      </c>
      <c r="G52" s="32">
        <v>44767</v>
      </c>
      <c r="H52" s="33">
        <v>45000</v>
      </c>
      <c r="I52" s="33">
        <v>1148.33</v>
      </c>
      <c r="J52" s="33">
        <v>0</v>
      </c>
      <c r="K52" s="33">
        <f t="shared" ref="K52:K61" si="36">H52*2.87%</f>
        <v>1291.5</v>
      </c>
      <c r="L52" s="33">
        <f t="shared" ref="L52:L61" si="37">H52*7.1%</f>
        <v>3195</v>
      </c>
      <c r="M52" s="16">
        <f t="shared" si="29"/>
        <v>517.5</v>
      </c>
      <c r="N52" s="33">
        <f t="shared" ref="N52:N61" si="38">H52*3.04%</f>
        <v>1368</v>
      </c>
      <c r="O52" s="33">
        <f t="shared" si="30"/>
        <v>3190.5</v>
      </c>
      <c r="P52" s="33">
        <v>0</v>
      </c>
      <c r="Q52" s="33">
        <f t="shared" si="31"/>
        <v>9562.5</v>
      </c>
      <c r="R52" s="33">
        <f t="shared" si="32"/>
        <v>0</v>
      </c>
      <c r="S52" s="33">
        <f t="shared" si="33"/>
        <v>3807.83</v>
      </c>
      <c r="T52" s="33">
        <f t="shared" si="34"/>
        <v>6903</v>
      </c>
      <c r="U52" s="33">
        <f t="shared" si="35"/>
        <v>41192.17</v>
      </c>
    </row>
    <row r="53" spans="1:21" s="34" customFormat="1" ht="24.95" customHeight="1" x14ac:dyDescent="0.25">
      <c r="A53" s="11">
        <v>32</v>
      </c>
      <c r="B53" s="29" t="s">
        <v>282</v>
      </c>
      <c r="C53" s="38" t="s">
        <v>220</v>
      </c>
      <c r="D53" s="30" t="s">
        <v>23</v>
      </c>
      <c r="E53" s="30" t="s">
        <v>190</v>
      </c>
      <c r="F53" s="32">
        <v>44586</v>
      </c>
      <c r="G53" s="32">
        <v>44767</v>
      </c>
      <c r="H53" s="33">
        <v>55000</v>
      </c>
      <c r="I53" s="33">
        <v>2559.6799999999998</v>
      </c>
      <c r="J53" s="33">
        <v>0</v>
      </c>
      <c r="K53" s="33">
        <f t="shared" si="36"/>
        <v>1578.5</v>
      </c>
      <c r="L53" s="33">
        <f t="shared" si="37"/>
        <v>3905</v>
      </c>
      <c r="M53" s="16">
        <f t="shared" si="29"/>
        <v>632.5</v>
      </c>
      <c r="N53" s="33">
        <f t="shared" si="38"/>
        <v>1672</v>
      </c>
      <c r="O53" s="33">
        <f t="shared" si="30"/>
        <v>3899.5</v>
      </c>
      <c r="P53" s="33">
        <v>0</v>
      </c>
      <c r="Q53" s="33">
        <f t="shared" ref="Q53" si="39">K53+L53+M53+N53+O53</f>
        <v>11687.5</v>
      </c>
      <c r="R53" s="33">
        <f t="shared" ref="R53" si="40">J53</f>
        <v>0</v>
      </c>
      <c r="S53" s="33">
        <f t="shared" ref="S53" si="41">I53+K53+N53+R53</f>
        <v>5810.18</v>
      </c>
      <c r="T53" s="33">
        <f t="shared" ref="T53" si="42">L53+M53+O53</f>
        <v>8437</v>
      </c>
      <c r="U53" s="33">
        <f t="shared" ref="U53" si="43">H53-S53</f>
        <v>49189.82</v>
      </c>
    </row>
    <row r="54" spans="1:21" s="34" customFormat="1" ht="24.95" customHeight="1" x14ac:dyDescent="0.25">
      <c r="A54" s="11">
        <v>33</v>
      </c>
      <c r="B54" s="29" t="s">
        <v>285</v>
      </c>
      <c r="C54" s="38" t="s">
        <v>220</v>
      </c>
      <c r="D54" s="30" t="s">
        <v>23</v>
      </c>
      <c r="E54" s="30" t="s">
        <v>189</v>
      </c>
      <c r="F54" s="32">
        <v>44586</v>
      </c>
      <c r="G54" s="32">
        <v>44767</v>
      </c>
      <c r="H54" s="33">
        <v>60000</v>
      </c>
      <c r="I54" s="33">
        <v>3486.68</v>
      </c>
      <c r="J54" s="33">
        <v>0</v>
      </c>
      <c r="K54" s="33">
        <f t="shared" si="36"/>
        <v>1722</v>
      </c>
      <c r="L54" s="33">
        <f t="shared" si="37"/>
        <v>4260</v>
      </c>
      <c r="M54" s="16">
        <f t="shared" si="29"/>
        <v>690</v>
      </c>
      <c r="N54" s="33">
        <f t="shared" si="38"/>
        <v>1824</v>
      </c>
      <c r="O54" s="33">
        <f t="shared" si="30"/>
        <v>4254</v>
      </c>
      <c r="P54" s="33">
        <v>0</v>
      </c>
      <c r="Q54" s="33">
        <f t="shared" ref="Q54" si="44">K54+L54+M54+N54+O54</f>
        <v>12750</v>
      </c>
      <c r="R54" s="33">
        <f t="shared" ref="R54" si="45">J54</f>
        <v>0</v>
      </c>
      <c r="S54" s="33">
        <f t="shared" ref="S54" si="46">I54+K54+N54+R54</f>
        <v>7032.68</v>
      </c>
      <c r="T54" s="33">
        <f t="shared" ref="T54" si="47">L54+M54+O54</f>
        <v>9204</v>
      </c>
      <c r="U54" s="33">
        <f t="shared" ref="U54" si="48">H54-S54</f>
        <v>52967.32</v>
      </c>
    </row>
    <row r="55" spans="1:21" s="34" customFormat="1" ht="24.95" customHeight="1" x14ac:dyDescent="0.25">
      <c r="A55" s="11">
        <v>34</v>
      </c>
      <c r="B55" s="29" t="s">
        <v>286</v>
      </c>
      <c r="C55" s="38" t="s">
        <v>220</v>
      </c>
      <c r="D55" s="30" t="s">
        <v>23</v>
      </c>
      <c r="E55" s="30" t="s">
        <v>189</v>
      </c>
      <c r="F55" s="32">
        <v>44586</v>
      </c>
      <c r="G55" s="32">
        <v>44767</v>
      </c>
      <c r="H55" s="33">
        <v>60000</v>
      </c>
      <c r="I55" s="33">
        <v>3486.68</v>
      </c>
      <c r="J55" s="33">
        <v>0</v>
      </c>
      <c r="K55" s="33">
        <f t="shared" si="36"/>
        <v>1722</v>
      </c>
      <c r="L55" s="33">
        <f t="shared" si="37"/>
        <v>4260</v>
      </c>
      <c r="M55" s="16">
        <f t="shared" si="29"/>
        <v>690</v>
      </c>
      <c r="N55" s="33">
        <f t="shared" si="38"/>
        <v>1824</v>
      </c>
      <c r="O55" s="33">
        <f t="shared" si="30"/>
        <v>4254</v>
      </c>
      <c r="P55" s="33">
        <v>0</v>
      </c>
      <c r="Q55" s="33">
        <f t="shared" ref="Q55:Q61" si="49">K55+L55+M55+N55+O55</f>
        <v>12750</v>
      </c>
      <c r="R55" s="33">
        <f t="shared" ref="R55:R61" si="50">J55</f>
        <v>0</v>
      </c>
      <c r="S55" s="33">
        <f t="shared" ref="S55:S61" si="51">I55+K55+N55+R55</f>
        <v>7032.68</v>
      </c>
      <c r="T55" s="33">
        <f t="shared" ref="T55:T61" si="52">L55+M55+O55</f>
        <v>9204</v>
      </c>
      <c r="U55" s="33">
        <f t="shared" ref="U55:U61" si="53">H55-S55</f>
        <v>52967.32</v>
      </c>
    </row>
    <row r="56" spans="1:21" s="34" customFormat="1" ht="24.95" customHeight="1" x14ac:dyDescent="0.25">
      <c r="A56" s="11">
        <v>35</v>
      </c>
      <c r="B56" s="29" t="s">
        <v>299</v>
      </c>
      <c r="C56" s="38" t="s">
        <v>220</v>
      </c>
      <c r="D56" s="30" t="s">
        <v>23</v>
      </c>
      <c r="E56" s="30" t="s">
        <v>190</v>
      </c>
      <c r="F56" s="32">
        <v>44586</v>
      </c>
      <c r="G56" s="32">
        <v>44767</v>
      </c>
      <c r="H56" s="33">
        <v>60000</v>
      </c>
      <c r="I56" s="33">
        <v>3486.68</v>
      </c>
      <c r="J56" s="33">
        <v>0</v>
      </c>
      <c r="K56" s="33">
        <f t="shared" si="36"/>
        <v>1722</v>
      </c>
      <c r="L56" s="33">
        <f t="shared" si="37"/>
        <v>4260</v>
      </c>
      <c r="M56" s="16">
        <f t="shared" si="29"/>
        <v>690</v>
      </c>
      <c r="N56" s="33">
        <f t="shared" si="38"/>
        <v>1824</v>
      </c>
      <c r="O56" s="33">
        <f t="shared" si="30"/>
        <v>4254</v>
      </c>
      <c r="P56" s="33">
        <v>0</v>
      </c>
      <c r="Q56" s="33">
        <f t="shared" si="49"/>
        <v>12750</v>
      </c>
      <c r="R56" s="33">
        <f t="shared" si="50"/>
        <v>0</v>
      </c>
      <c r="S56" s="33">
        <f t="shared" si="51"/>
        <v>7032.68</v>
      </c>
      <c r="T56" s="33">
        <f t="shared" si="52"/>
        <v>9204</v>
      </c>
      <c r="U56" s="33">
        <f t="shared" si="53"/>
        <v>52967.32</v>
      </c>
    </row>
    <row r="57" spans="1:21" s="34" customFormat="1" ht="24.95" customHeight="1" x14ac:dyDescent="0.25">
      <c r="A57" s="11">
        <v>36</v>
      </c>
      <c r="B57" s="29" t="s">
        <v>300</v>
      </c>
      <c r="C57" s="38" t="s">
        <v>220</v>
      </c>
      <c r="D57" s="30" t="s">
        <v>23</v>
      </c>
      <c r="E57" s="30" t="s">
        <v>190</v>
      </c>
      <c r="F57" s="32">
        <v>44586</v>
      </c>
      <c r="G57" s="32">
        <v>44767</v>
      </c>
      <c r="H57" s="33">
        <v>60000</v>
      </c>
      <c r="I57" s="33">
        <v>3486.68</v>
      </c>
      <c r="J57" s="33">
        <v>0</v>
      </c>
      <c r="K57" s="33">
        <f t="shared" si="36"/>
        <v>1722</v>
      </c>
      <c r="L57" s="33">
        <f t="shared" si="37"/>
        <v>4260</v>
      </c>
      <c r="M57" s="16">
        <f t="shared" si="29"/>
        <v>690</v>
      </c>
      <c r="N57" s="33">
        <f t="shared" si="38"/>
        <v>1824</v>
      </c>
      <c r="O57" s="33">
        <f t="shared" si="30"/>
        <v>4254</v>
      </c>
      <c r="P57" s="33">
        <v>0</v>
      </c>
      <c r="Q57" s="33">
        <f t="shared" ref="Q57:Q58" si="54">K57+L57+M57+N57+O57</f>
        <v>12750</v>
      </c>
      <c r="R57" s="33">
        <f t="shared" ref="R57:R58" si="55">J57</f>
        <v>0</v>
      </c>
      <c r="S57" s="33">
        <f t="shared" ref="S57:S58" si="56">I57+K57+N57+R57</f>
        <v>7032.68</v>
      </c>
      <c r="T57" s="33">
        <f t="shared" ref="T57:T58" si="57">L57+M57+O57</f>
        <v>9204</v>
      </c>
      <c r="U57" s="33">
        <f t="shared" ref="U57:U58" si="58">H57-S57</f>
        <v>52967.32</v>
      </c>
    </row>
    <row r="58" spans="1:21" s="34" customFormat="1" ht="24.95" customHeight="1" x14ac:dyDescent="0.25">
      <c r="A58" s="11">
        <v>37</v>
      </c>
      <c r="B58" s="29" t="s">
        <v>309</v>
      </c>
      <c r="C58" s="38" t="s">
        <v>220</v>
      </c>
      <c r="D58" s="30" t="s">
        <v>23</v>
      </c>
      <c r="E58" s="30" t="s">
        <v>189</v>
      </c>
      <c r="F58" s="32">
        <v>44586</v>
      </c>
      <c r="G58" s="32">
        <v>44767</v>
      </c>
      <c r="H58" s="33">
        <v>55000</v>
      </c>
      <c r="I58" s="33">
        <v>2559.6799999999998</v>
      </c>
      <c r="J58" s="33">
        <v>0</v>
      </c>
      <c r="K58" s="33">
        <f t="shared" si="36"/>
        <v>1578.5</v>
      </c>
      <c r="L58" s="33">
        <f t="shared" si="37"/>
        <v>3905</v>
      </c>
      <c r="M58" s="16">
        <f t="shared" si="29"/>
        <v>632.5</v>
      </c>
      <c r="N58" s="33">
        <f t="shared" si="38"/>
        <v>1672</v>
      </c>
      <c r="O58" s="33">
        <f t="shared" si="30"/>
        <v>3899.5</v>
      </c>
      <c r="P58" s="33">
        <v>0</v>
      </c>
      <c r="Q58" s="33">
        <f t="shared" si="54"/>
        <v>11687.5</v>
      </c>
      <c r="R58" s="33">
        <f t="shared" si="55"/>
        <v>0</v>
      </c>
      <c r="S58" s="33">
        <f t="shared" si="56"/>
        <v>5810.18</v>
      </c>
      <c r="T58" s="33">
        <f t="shared" si="57"/>
        <v>8437</v>
      </c>
      <c r="U58" s="33">
        <f t="shared" si="58"/>
        <v>49189.82</v>
      </c>
    </row>
    <row r="59" spans="1:21" s="34" customFormat="1" ht="24.95" customHeight="1" x14ac:dyDescent="0.25">
      <c r="A59" s="30">
        <v>38</v>
      </c>
      <c r="B59" s="29" t="s">
        <v>341</v>
      </c>
      <c r="C59" s="38" t="s">
        <v>220</v>
      </c>
      <c r="D59" s="30" t="s">
        <v>23</v>
      </c>
      <c r="E59" s="30" t="s">
        <v>189</v>
      </c>
      <c r="F59" s="32">
        <v>44621</v>
      </c>
      <c r="G59" s="32">
        <v>44805</v>
      </c>
      <c r="H59" s="33">
        <v>55000</v>
      </c>
      <c r="I59" s="33">
        <v>2559.6799999999998</v>
      </c>
      <c r="J59" s="33">
        <v>0</v>
      </c>
      <c r="K59" s="33">
        <f t="shared" ref="K59" si="59">H59*2.87%</f>
        <v>1578.5</v>
      </c>
      <c r="L59" s="33">
        <f t="shared" ref="L59" si="60">H59*7.1%</f>
        <v>3905</v>
      </c>
      <c r="M59" s="33">
        <f t="shared" si="29"/>
        <v>632.5</v>
      </c>
      <c r="N59" s="33">
        <f t="shared" ref="N59" si="61">H59*3.04%</f>
        <v>1672</v>
      </c>
      <c r="O59" s="33">
        <f t="shared" ref="O59" si="62">H59*7.09%</f>
        <v>3899.5</v>
      </c>
      <c r="P59" s="33">
        <v>0</v>
      </c>
      <c r="Q59" s="33">
        <f t="shared" ref="Q59" si="63">K59+L59+M59+N59+O59</f>
        <v>11687.5</v>
      </c>
      <c r="R59" s="33">
        <f t="shared" ref="R59" si="64">J59</f>
        <v>0</v>
      </c>
      <c r="S59" s="33">
        <f t="shared" ref="S59" si="65">I59+K59+N59+R59</f>
        <v>5810.18</v>
      </c>
      <c r="T59" s="33">
        <f t="shared" ref="T59" si="66">L59+M59+O59</f>
        <v>8437</v>
      </c>
      <c r="U59" s="33">
        <f t="shared" ref="U59" si="67">H59-S59</f>
        <v>49189.82</v>
      </c>
    </row>
    <row r="60" spans="1:21" s="34" customFormat="1" ht="24.95" customHeight="1" x14ac:dyDescent="0.25">
      <c r="A60" s="30">
        <v>39</v>
      </c>
      <c r="B60" s="29" t="s">
        <v>209</v>
      </c>
      <c r="C60" s="38" t="s">
        <v>220</v>
      </c>
      <c r="D60" s="30" t="s">
        <v>23</v>
      </c>
      <c r="E60" s="31" t="s">
        <v>190</v>
      </c>
      <c r="F60" s="32">
        <v>44562</v>
      </c>
      <c r="G60" s="32">
        <v>44743</v>
      </c>
      <c r="H60" s="33">
        <v>60000</v>
      </c>
      <c r="I60" s="33">
        <v>3216.65</v>
      </c>
      <c r="J60" s="33">
        <v>0</v>
      </c>
      <c r="K60" s="33">
        <v>1722</v>
      </c>
      <c r="L60" s="33">
        <v>4260</v>
      </c>
      <c r="M60" s="57">
        <f>H60*1.15%</f>
        <v>690</v>
      </c>
      <c r="N60" s="33">
        <v>1824</v>
      </c>
      <c r="O60" s="33">
        <f>H60*7.09%</f>
        <v>4254</v>
      </c>
      <c r="P60" s="33">
        <v>0</v>
      </c>
      <c r="Q60" s="33">
        <f>K60+L60+M60+N60+O60</f>
        <v>12750</v>
      </c>
      <c r="R60" s="33">
        <v>1350.12</v>
      </c>
      <c r="S60" s="33">
        <f>I60+K60+N60+R60</f>
        <v>8112.77</v>
      </c>
      <c r="T60" s="33">
        <f>L60+M60+O60</f>
        <v>9204</v>
      </c>
      <c r="U60" s="33">
        <f>H60-S60</f>
        <v>51887.23</v>
      </c>
    </row>
    <row r="61" spans="1:21" s="34" customFormat="1" ht="24.95" customHeight="1" x14ac:dyDescent="0.25">
      <c r="A61" s="11">
        <v>40</v>
      </c>
      <c r="B61" s="29" t="s">
        <v>296</v>
      </c>
      <c r="C61" s="38" t="s">
        <v>220</v>
      </c>
      <c r="D61" s="30" t="s">
        <v>23</v>
      </c>
      <c r="E61" s="30" t="s">
        <v>190</v>
      </c>
      <c r="F61" s="32">
        <v>44586</v>
      </c>
      <c r="G61" s="32">
        <v>44767</v>
      </c>
      <c r="H61" s="33">
        <v>55000</v>
      </c>
      <c r="I61" s="33">
        <v>2559.6799999999998</v>
      </c>
      <c r="J61" s="33">
        <v>0</v>
      </c>
      <c r="K61" s="33">
        <f t="shared" si="36"/>
        <v>1578.5</v>
      </c>
      <c r="L61" s="33">
        <f t="shared" si="37"/>
        <v>3905</v>
      </c>
      <c r="M61" s="51">
        <f t="shared" si="29"/>
        <v>632.5</v>
      </c>
      <c r="N61" s="33">
        <f t="shared" si="38"/>
        <v>1672</v>
      </c>
      <c r="O61" s="33">
        <f t="shared" si="30"/>
        <v>3899.5</v>
      </c>
      <c r="P61" s="33">
        <v>0</v>
      </c>
      <c r="Q61" s="33">
        <f t="shared" si="49"/>
        <v>11687.5</v>
      </c>
      <c r="R61" s="33">
        <f t="shared" si="50"/>
        <v>0</v>
      </c>
      <c r="S61" s="33">
        <f t="shared" si="51"/>
        <v>5810.18</v>
      </c>
      <c r="T61" s="33">
        <f t="shared" si="52"/>
        <v>8437</v>
      </c>
      <c r="U61" s="33">
        <f t="shared" si="53"/>
        <v>49189.82</v>
      </c>
    </row>
    <row r="62" spans="1:21" s="13" customFormat="1" ht="24.95" customHeight="1" x14ac:dyDescent="0.3">
      <c r="A62" s="25" t="s">
        <v>34</v>
      </c>
      <c r="B62" s="12"/>
      <c r="C62" s="12"/>
      <c r="D62" s="12"/>
      <c r="E62" s="12"/>
      <c r="F62" s="24"/>
      <c r="G62" s="24"/>
      <c r="H62" s="12"/>
      <c r="I62" s="12"/>
      <c r="J62" s="12"/>
      <c r="K62" s="12"/>
      <c r="L62" s="12"/>
      <c r="M62" s="48"/>
      <c r="N62" s="12"/>
      <c r="O62" s="12"/>
      <c r="P62" s="12"/>
      <c r="Q62" s="12"/>
      <c r="R62" s="12"/>
      <c r="S62" s="12"/>
      <c r="T62" s="12"/>
      <c r="U62" s="12"/>
    </row>
    <row r="63" spans="1:21" s="18" customFormat="1" ht="24.95" customHeight="1" x14ac:dyDescent="0.25">
      <c r="A63" s="11">
        <v>41</v>
      </c>
      <c r="B63" s="14" t="s">
        <v>35</v>
      </c>
      <c r="C63" s="10" t="s">
        <v>32</v>
      </c>
      <c r="D63" s="11" t="s">
        <v>23</v>
      </c>
      <c r="E63" s="20" t="s">
        <v>189</v>
      </c>
      <c r="F63" s="15">
        <v>44470</v>
      </c>
      <c r="G63" s="32">
        <v>44835</v>
      </c>
      <c r="H63" s="16">
        <v>55000</v>
      </c>
      <c r="I63" s="16">
        <v>2559.6799999999998</v>
      </c>
      <c r="J63" s="16">
        <v>0</v>
      </c>
      <c r="K63" s="16">
        <v>1578.5</v>
      </c>
      <c r="L63" s="16">
        <v>3905</v>
      </c>
      <c r="M63" s="52">
        <f>H63*1.15%</f>
        <v>632.5</v>
      </c>
      <c r="N63" s="16">
        <v>1672</v>
      </c>
      <c r="O63" s="16">
        <f>H63*7.09%</f>
        <v>3899.5</v>
      </c>
      <c r="P63" s="16">
        <v>0</v>
      </c>
      <c r="Q63" s="16">
        <f t="shared" si="5"/>
        <v>11687.5</v>
      </c>
      <c r="R63" s="16">
        <f t="shared" si="6"/>
        <v>0</v>
      </c>
      <c r="S63" s="16">
        <f t="shared" si="7"/>
        <v>5810.18</v>
      </c>
      <c r="T63" s="16">
        <f t="shared" si="8"/>
        <v>8437</v>
      </c>
      <c r="U63" s="16">
        <f t="shared" si="9"/>
        <v>49189.82</v>
      </c>
    </row>
    <row r="64" spans="1:21" s="13" customFormat="1" ht="24.95" customHeight="1" x14ac:dyDescent="0.3">
      <c r="A64" s="25" t="s">
        <v>40</v>
      </c>
      <c r="B64" s="12"/>
      <c r="C64" s="12"/>
      <c r="D64" s="12"/>
      <c r="E64" s="12"/>
      <c r="F64" s="24"/>
      <c r="G64" s="24"/>
      <c r="H64" s="12"/>
      <c r="I64" s="12"/>
      <c r="J64" s="12"/>
      <c r="K64" s="12"/>
      <c r="L64" s="12"/>
      <c r="M64" s="48"/>
      <c r="N64" s="12"/>
      <c r="O64" s="12"/>
      <c r="P64" s="12"/>
      <c r="Q64" s="12"/>
      <c r="R64" s="12"/>
      <c r="S64" s="12"/>
      <c r="T64" s="12"/>
      <c r="U64" s="12"/>
    </row>
    <row r="65" spans="1:21" s="18" customFormat="1" ht="24.95" customHeight="1" x14ac:dyDescent="0.25">
      <c r="A65" s="11">
        <v>42</v>
      </c>
      <c r="B65" s="29" t="s">
        <v>38</v>
      </c>
      <c r="C65" s="38" t="s">
        <v>37</v>
      </c>
      <c r="D65" s="30" t="s">
        <v>23</v>
      </c>
      <c r="E65" s="31" t="s">
        <v>190</v>
      </c>
      <c r="F65" s="32">
        <v>44627</v>
      </c>
      <c r="G65" s="32">
        <v>44811</v>
      </c>
      <c r="H65" s="33">
        <v>90000</v>
      </c>
      <c r="I65" s="33">
        <v>9753.1200000000008</v>
      </c>
      <c r="J65" s="33">
        <v>0</v>
      </c>
      <c r="K65" s="33">
        <f>H65*2.87%</f>
        <v>2583</v>
      </c>
      <c r="L65" s="33">
        <f>H65*7.1%</f>
        <v>6390</v>
      </c>
      <c r="M65" s="17">
        <v>748.08</v>
      </c>
      <c r="N65" s="33">
        <f>H65*3.04%</f>
        <v>2736</v>
      </c>
      <c r="O65" s="33">
        <f>H65*7.09%</f>
        <v>6381</v>
      </c>
      <c r="P65" s="33">
        <v>0</v>
      </c>
      <c r="Q65" s="33">
        <f t="shared" ref="Q65" si="68">K65+L65+M65+N65+O65</f>
        <v>18838.080000000002</v>
      </c>
      <c r="R65" s="33">
        <f t="shared" ref="R65" si="69">J65</f>
        <v>0</v>
      </c>
      <c r="S65" s="33">
        <f t="shared" ref="S65" si="70">I65+K65+N65+R65</f>
        <v>15072.12</v>
      </c>
      <c r="T65" s="33">
        <f t="shared" ref="T65" si="71">L65+M65+O65</f>
        <v>13519.08</v>
      </c>
      <c r="U65" s="33">
        <f t="shared" ref="U65" si="72">H65-S65</f>
        <v>74927.88</v>
      </c>
    </row>
    <row r="66" spans="1:21" s="18" customFormat="1" ht="24.95" customHeight="1" x14ac:dyDescent="0.25">
      <c r="A66" s="11">
        <v>43</v>
      </c>
      <c r="B66" s="29" t="s">
        <v>283</v>
      </c>
      <c r="C66" s="38" t="s">
        <v>30</v>
      </c>
      <c r="D66" s="30" t="s">
        <v>23</v>
      </c>
      <c r="E66" s="30" t="s">
        <v>190</v>
      </c>
      <c r="F66" s="32">
        <v>44564</v>
      </c>
      <c r="G66" s="32">
        <v>44745</v>
      </c>
      <c r="H66" s="33">
        <v>140000</v>
      </c>
      <c r="I66" s="33">
        <v>21514.37</v>
      </c>
      <c r="J66" s="33">
        <v>0</v>
      </c>
      <c r="K66" s="33">
        <f>H66*2.87%</f>
        <v>4018</v>
      </c>
      <c r="L66" s="33">
        <f>H66*7.1%</f>
        <v>9940</v>
      </c>
      <c r="M66" s="16">
        <v>748.08</v>
      </c>
      <c r="N66" s="33">
        <f>H66*3.04%</f>
        <v>4256</v>
      </c>
      <c r="O66" s="33">
        <f>H66*7.09%</f>
        <v>9926</v>
      </c>
      <c r="P66" s="33">
        <v>0</v>
      </c>
      <c r="Q66" s="33">
        <f t="shared" si="5"/>
        <v>28888.080000000002</v>
      </c>
      <c r="R66" s="33">
        <v>4246</v>
      </c>
      <c r="S66" s="33">
        <f t="shared" si="7"/>
        <v>34034.370000000003</v>
      </c>
      <c r="T66" s="33">
        <f t="shared" si="8"/>
        <v>20614.080000000002</v>
      </c>
      <c r="U66" s="33">
        <f t="shared" si="9"/>
        <v>105965.63</v>
      </c>
    </row>
    <row r="67" spans="1:21" s="18" customFormat="1" ht="24.95" customHeight="1" x14ac:dyDescent="0.25">
      <c r="A67" s="11">
        <v>44</v>
      </c>
      <c r="B67" s="14" t="s">
        <v>223</v>
      </c>
      <c r="C67" s="10" t="s">
        <v>37</v>
      </c>
      <c r="D67" s="11" t="s">
        <v>23</v>
      </c>
      <c r="E67" s="20" t="s">
        <v>190</v>
      </c>
      <c r="F67" s="15">
        <v>44593</v>
      </c>
      <c r="G67" s="15">
        <v>44774</v>
      </c>
      <c r="H67" s="16">
        <v>55000</v>
      </c>
      <c r="I67" s="16">
        <v>2559.6799999999998</v>
      </c>
      <c r="J67" s="16">
        <v>0</v>
      </c>
      <c r="K67" s="16">
        <v>1578.5</v>
      </c>
      <c r="L67" s="16">
        <v>3905</v>
      </c>
      <c r="M67" s="51">
        <f>H67*1.15%</f>
        <v>632.5</v>
      </c>
      <c r="N67" s="16">
        <v>1672</v>
      </c>
      <c r="O67" s="16">
        <f>H67*7.09%</f>
        <v>3899.5</v>
      </c>
      <c r="P67" s="16">
        <v>0</v>
      </c>
      <c r="Q67" s="16">
        <f t="shared" si="5"/>
        <v>11687.5</v>
      </c>
      <c r="R67" s="16">
        <v>10046</v>
      </c>
      <c r="S67" s="16">
        <f t="shared" si="7"/>
        <v>15856.18</v>
      </c>
      <c r="T67" s="16">
        <f t="shared" si="8"/>
        <v>8437</v>
      </c>
      <c r="U67" s="16">
        <f t="shared" si="9"/>
        <v>39143.82</v>
      </c>
    </row>
    <row r="68" spans="1:21" s="18" customFormat="1" ht="24.95" customHeight="1" x14ac:dyDescent="0.25">
      <c r="A68" s="42" t="s">
        <v>311</v>
      </c>
      <c r="B68" s="43"/>
      <c r="C68" s="44"/>
      <c r="D68" s="45"/>
      <c r="E68" s="46"/>
      <c r="F68" s="47"/>
      <c r="G68" s="47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1:21" s="34" customFormat="1" ht="24.95" customHeight="1" x14ac:dyDescent="0.25">
      <c r="A69" s="28">
        <v>45</v>
      </c>
      <c r="B69" s="29" t="s">
        <v>312</v>
      </c>
      <c r="C69" s="38" t="s">
        <v>37</v>
      </c>
      <c r="D69" s="30" t="s">
        <v>23</v>
      </c>
      <c r="E69" s="31" t="s">
        <v>189</v>
      </c>
      <c r="F69" s="32">
        <v>44621</v>
      </c>
      <c r="G69" s="32">
        <v>44805</v>
      </c>
      <c r="H69" s="33">
        <v>60000</v>
      </c>
      <c r="I69" s="33">
        <v>3486.68</v>
      </c>
      <c r="J69" s="33">
        <v>0</v>
      </c>
      <c r="K69" s="33">
        <f>H69*2.87%</f>
        <v>1722</v>
      </c>
      <c r="L69" s="33">
        <f>H69*7.1%</f>
        <v>4260</v>
      </c>
      <c r="M69" s="52">
        <f>H69*1.15%</f>
        <v>690</v>
      </c>
      <c r="N69" s="33">
        <f>H69*3.04%</f>
        <v>1824</v>
      </c>
      <c r="O69" s="33">
        <f>H69*7.09%</f>
        <v>4254</v>
      </c>
      <c r="P69" s="33">
        <v>0</v>
      </c>
      <c r="Q69" s="33">
        <f t="shared" ref="Q69" si="73">K69+L69+M69+N69+O69</f>
        <v>12750</v>
      </c>
      <c r="R69" s="33">
        <f t="shared" ref="R69" si="74">J69</f>
        <v>0</v>
      </c>
      <c r="S69" s="33">
        <f t="shared" ref="S69" si="75">I69+K69+N69+R69</f>
        <v>7032.68</v>
      </c>
      <c r="T69" s="33">
        <f t="shared" ref="T69" si="76">L69+M69+O69</f>
        <v>9204</v>
      </c>
      <c r="U69" s="33">
        <f>H69-S69</f>
        <v>52967.32</v>
      </c>
    </row>
    <row r="70" spans="1:21" s="13" customFormat="1" ht="24.95" customHeight="1" x14ac:dyDescent="0.3">
      <c r="A70" s="25" t="s">
        <v>246</v>
      </c>
      <c r="B70" s="12"/>
      <c r="C70" s="12"/>
      <c r="D70" s="12"/>
      <c r="E70" s="12"/>
      <c r="F70" s="24"/>
      <c r="G70" s="24"/>
      <c r="H70" s="12"/>
      <c r="I70" s="12"/>
      <c r="J70" s="12"/>
      <c r="K70" s="12"/>
      <c r="L70" s="12"/>
      <c r="M70" s="48"/>
      <c r="N70" s="12"/>
      <c r="O70" s="12"/>
      <c r="P70" s="12"/>
      <c r="Q70" s="12"/>
      <c r="R70" s="12"/>
      <c r="S70" s="12"/>
      <c r="T70" s="12"/>
      <c r="U70" s="12"/>
    </row>
    <row r="71" spans="1:21" s="18" customFormat="1" ht="24.95" customHeight="1" x14ac:dyDescent="0.25">
      <c r="A71" s="11">
        <v>46</v>
      </c>
      <c r="B71" s="14" t="s">
        <v>36</v>
      </c>
      <c r="C71" s="10" t="s">
        <v>37</v>
      </c>
      <c r="D71" s="11" t="s">
        <v>23</v>
      </c>
      <c r="E71" s="20" t="s">
        <v>190</v>
      </c>
      <c r="F71" s="15">
        <v>44501</v>
      </c>
      <c r="G71" s="15">
        <v>44866</v>
      </c>
      <c r="H71" s="16">
        <v>65000</v>
      </c>
      <c r="I71" s="16">
        <v>4427.58</v>
      </c>
      <c r="J71" s="16">
        <v>0</v>
      </c>
      <c r="K71" s="16">
        <v>1865.5</v>
      </c>
      <c r="L71" s="16">
        <v>4615</v>
      </c>
      <c r="M71" s="52">
        <f>H71*1.15%</f>
        <v>747.5</v>
      </c>
      <c r="N71" s="16">
        <v>1976</v>
      </c>
      <c r="O71" s="16">
        <f>H71*7.09%</f>
        <v>4608.5</v>
      </c>
      <c r="P71" s="16">
        <v>0</v>
      </c>
      <c r="Q71" s="16">
        <f t="shared" si="5"/>
        <v>13812.5</v>
      </c>
      <c r="R71" s="16">
        <f t="shared" si="6"/>
        <v>0</v>
      </c>
      <c r="S71" s="16">
        <f t="shared" si="7"/>
        <v>8269.08</v>
      </c>
      <c r="T71" s="16">
        <f t="shared" si="8"/>
        <v>9971</v>
      </c>
      <c r="U71" s="16">
        <f t="shared" si="9"/>
        <v>56730.92</v>
      </c>
    </row>
    <row r="72" spans="1:21" s="13" customFormat="1" ht="24.95" customHeight="1" x14ac:dyDescent="0.3">
      <c r="A72" s="25" t="s">
        <v>247</v>
      </c>
      <c r="B72" s="12"/>
      <c r="C72" s="24"/>
      <c r="D72" s="12"/>
      <c r="E72" s="12"/>
      <c r="F72" s="24"/>
      <c r="G72" s="24"/>
      <c r="H72" s="12"/>
      <c r="I72" s="12"/>
      <c r="J72" s="12"/>
      <c r="K72" s="12"/>
      <c r="L72" s="12"/>
      <c r="M72" s="48"/>
      <c r="N72" s="12"/>
      <c r="O72" s="12"/>
      <c r="P72" s="12"/>
      <c r="Q72" s="12"/>
      <c r="R72" s="12"/>
      <c r="S72" s="12"/>
      <c r="T72" s="12"/>
      <c r="U72" s="12"/>
    </row>
    <row r="73" spans="1:21" s="18" customFormat="1" ht="24.95" customHeight="1" x14ac:dyDescent="0.25">
      <c r="A73" s="11">
        <v>47</v>
      </c>
      <c r="B73" s="14" t="s">
        <v>211</v>
      </c>
      <c r="C73" s="10" t="s">
        <v>37</v>
      </c>
      <c r="D73" s="11" t="s">
        <v>23</v>
      </c>
      <c r="E73" s="20" t="s">
        <v>190</v>
      </c>
      <c r="F73" s="15">
        <v>44562</v>
      </c>
      <c r="G73" s="15">
        <v>44743</v>
      </c>
      <c r="H73" s="16">
        <v>55000</v>
      </c>
      <c r="I73" s="16">
        <v>2559.6799999999998</v>
      </c>
      <c r="J73" s="16">
        <v>0</v>
      </c>
      <c r="K73" s="16">
        <v>1578.5</v>
      </c>
      <c r="L73" s="16">
        <v>3905</v>
      </c>
      <c r="M73" s="17">
        <f>H73*1.15%</f>
        <v>632.5</v>
      </c>
      <c r="N73" s="16">
        <v>1672</v>
      </c>
      <c r="O73" s="16">
        <f>H73*7.09%</f>
        <v>3899.5</v>
      </c>
      <c r="P73" s="16">
        <v>0</v>
      </c>
      <c r="Q73" s="16">
        <f t="shared" si="5"/>
        <v>11687.5</v>
      </c>
      <c r="R73" s="16">
        <v>14046</v>
      </c>
      <c r="S73" s="16">
        <f t="shared" si="7"/>
        <v>19856.18</v>
      </c>
      <c r="T73" s="16">
        <f t="shared" si="8"/>
        <v>8437</v>
      </c>
      <c r="U73" s="16">
        <f t="shared" si="9"/>
        <v>35143.82</v>
      </c>
    </row>
    <row r="74" spans="1:21" s="34" customFormat="1" ht="24.95" customHeight="1" x14ac:dyDescent="0.25">
      <c r="A74" s="28">
        <v>48</v>
      </c>
      <c r="B74" s="29" t="s">
        <v>317</v>
      </c>
      <c r="C74" s="38" t="s">
        <v>37</v>
      </c>
      <c r="D74" s="30" t="s">
        <v>23</v>
      </c>
      <c r="E74" s="31" t="s">
        <v>190</v>
      </c>
      <c r="F74" s="32">
        <v>44579</v>
      </c>
      <c r="G74" s="32">
        <v>44760</v>
      </c>
      <c r="H74" s="33">
        <v>80000</v>
      </c>
      <c r="I74" s="33">
        <v>7063.34</v>
      </c>
      <c r="J74" s="33">
        <v>0</v>
      </c>
      <c r="K74" s="33">
        <f>H74*2.87%</f>
        <v>2296</v>
      </c>
      <c r="L74" s="33">
        <f>H74*7.1%</f>
        <v>5680</v>
      </c>
      <c r="M74" s="51">
        <v>748.08</v>
      </c>
      <c r="N74" s="33">
        <f>H74*3.04%</f>
        <v>2432</v>
      </c>
      <c r="O74" s="33">
        <f>H74*7.09%</f>
        <v>5672</v>
      </c>
      <c r="P74" s="33">
        <v>0</v>
      </c>
      <c r="Q74" s="33">
        <f t="shared" si="5"/>
        <v>16828.080000000002</v>
      </c>
      <c r="R74" s="33">
        <v>1350.12</v>
      </c>
      <c r="S74" s="33">
        <f t="shared" si="7"/>
        <v>13141.46</v>
      </c>
      <c r="T74" s="33">
        <f t="shared" si="8"/>
        <v>12100.08</v>
      </c>
      <c r="U74" s="33">
        <f>H74-S74</f>
        <v>66858.539999999994</v>
      </c>
    </row>
    <row r="75" spans="1:21" s="13" customFormat="1" ht="24.95" customHeight="1" x14ac:dyDescent="0.3">
      <c r="A75" s="25" t="s">
        <v>260</v>
      </c>
      <c r="B75" s="12"/>
      <c r="C75" s="12"/>
      <c r="D75" s="12"/>
      <c r="E75" s="12"/>
      <c r="F75" s="24"/>
      <c r="G75" s="24"/>
      <c r="H75" s="12"/>
      <c r="I75" s="12"/>
      <c r="J75" s="12"/>
      <c r="K75" s="12"/>
      <c r="L75" s="12"/>
      <c r="M75" s="48"/>
      <c r="N75" s="12"/>
      <c r="O75" s="12"/>
      <c r="P75" s="12"/>
      <c r="Q75" s="12"/>
      <c r="R75" s="12"/>
      <c r="S75" s="12"/>
      <c r="T75" s="12"/>
      <c r="U75" s="12"/>
    </row>
    <row r="76" spans="1:21" s="18" customFormat="1" ht="24.95" customHeight="1" x14ac:dyDescent="0.25">
      <c r="A76" s="20">
        <v>49</v>
      </c>
      <c r="B76" s="14" t="s">
        <v>261</v>
      </c>
      <c r="C76" s="22" t="s">
        <v>149</v>
      </c>
      <c r="D76" s="20" t="s">
        <v>23</v>
      </c>
      <c r="E76" s="20" t="s">
        <v>189</v>
      </c>
      <c r="F76" s="15">
        <v>44531</v>
      </c>
      <c r="G76" s="15">
        <v>44713</v>
      </c>
      <c r="H76" s="17">
        <v>170000</v>
      </c>
      <c r="I76" s="17">
        <v>28627.17</v>
      </c>
      <c r="J76" s="17">
        <v>0</v>
      </c>
      <c r="K76" s="17">
        <v>4879</v>
      </c>
      <c r="L76" s="17">
        <v>12070</v>
      </c>
      <c r="M76" s="17">
        <v>748.08</v>
      </c>
      <c r="N76" s="17">
        <v>4943.8</v>
      </c>
      <c r="O76" s="17">
        <v>11530.11</v>
      </c>
      <c r="P76" s="17">
        <v>0</v>
      </c>
      <c r="Q76" s="16">
        <f t="shared" si="5"/>
        <v>34170.99</v>
      </c>
      <c r="R76" s="16">
        <f t="shared" si="6"/>
        <v>0</v>
      </c>
      <c r="S76" s="16">
        <f t="shared" si="7"/>
        <v>38449.97</v>
      </c>
      <c r="T76" s="16">
        <f t="shared" si="8"/>
        <v>24348.19</v>
      </c>
      <c r="U76" s="16">
        <f t="shared" si="9"/>
        <v>131550.03</v>
      </c>
    </row>
    <row r="77" spans="1:21" s="34" customFormat="1" ht="24.95" customHeight="1" x14ac:dyDescent="0.25">
      <c r="A77" s="58">
        <v>50</v>
      </c>
      <c r="B77" s="29" t="s">
        <v>337</v>
      </c>
      <c r="C77" s="49" t="s">
        <v>124</v>
      </c>
      <c r="D77" s="31" t="s">
        <v>23</v>
      </c>
      <c r="E77" s="31" t="s">
        <v>190</v>
      </c>
      <c r="F77" s="32">
        <v>44621</v>
      </c>
      <c r="G77" s="32">
        <v>44805</v>
      </c>
      <c r="H77" s="40">
        <v>85000</v>
      </c>
      <c r="I77" s="40">
        <v>8576.99</v>
      </c>
      <c r="J77" s="40">
        <v>0</v>
      </c>
      <c r="K77" s="40">
        <f>H77*2.87%</f>
        <v>2439.5</v>
      </c>
      <c r="L77" s="40">
        <f>H77*7.1%</f>
        <v>6035</v>
      </c>
      <c r="M77" s="57">
        <v>748.08</v>
      </c>
      <c r="N77" s="40">
        <f>H77*3.04%</f>
        <v>2584</v>
      </c>
      <c r="O77" s="40">
        <f>H77*7.09%</f>
        <v>6026.5</v>
      </c>
      <c r="P77" s="40">
        <v>0</v>
      </c>
      <c r="Q77" s="33">
        <f t="shared" ref="Q77" si="77">K77+L77+M77+N77+O77</f>
        <v>17833.080000000002</v>
      </c>
      <c r="R77" s="33">
        <v>0</v>
      </c>
      <c r="S77" s="33">
        <f t="shared" ref="S77" si="78">I77+K77+N77+R77</f>
        <v>13600.49</v>
      </c>
      <c r="T77" s="33">
        <f t="shared" ref="T77" si="79">L77+M77+O77</f>
        <v>12809.58</v>
      </c>
      <c r="U77" s="33">
        <f>H77-S77</f>
        <v>71399.509999999995</v>
      </c>
    </row>
    <row r="78" spans="1:21" s="13" customFormat="1" ht="24.95" customHeight="1" x14ac:dyDescent="0.3">
      <c r="A78" s="25" t="s">
        <v>41</v>
      </c>
      <c r="B78" s="12"/>
      <c r="C78" s="12"/>
      <c r="D78" s="12"/>
      <c r="E78" s="12"/>
      <c r="F78" s="24"/>
      <c r="G78" s="24"/>
      <c r="H78" s="12"/>
      <c r="I78" s="12"/>
      <c r="J78" s="12"/>
      <c r="K78" s="12"/>
      <c r="L78" s="12"/>
      <c r="M78" s="48"/>
      <c r="N78" s="12"/>
      <c r="O78" s="12"/>
      <c r="P78" s="12"/>
      <c r="Q78" s="12"/>
      <c r="R78" s="12"/>
      <c r="S78" s="12"/>
      <c r="T78" s="12"/>
      <c r="U78" s="12"/>
    </row>
    <row r="79" spans="1:21" s="34" customFormat="1" ht="24.95" customHeight="1" x14ac:dyDescent="0.25">
      <c r="A79" s="31">
        <v>51</v>
      </c>
      <c r="B79" s="29" t="s">
        <v>59</v>
      </c>
      <c r="C79" s="49" t="s">
        <v>146</v>
      </c>
      <c r="D79" s="31" t="s">
        <v>23</v>
      </c>
      <c r="E79" s="31" t="s">
        <v>190</v>
      </c>
      <c r="F79" s="32">
        <v>44501</v>
      </c>
      <c r="G79" s="32">
        <v>44866</v>
      </c>
      <c r="H79" s="40">
        <v>90000</v>
      </c>
      <c r="I79" s="40">
        <v>9753.1200000000008</v>
      </c>
      <c r="J79" s="40">
        <v>0</v>
      </c>
      <c r="K79" s="40">
        <v>2583</v>
      </c>
      <c r="L79" s="40">
        <v>6390</v>
      </c>
      <c r="M79" s="17">
        <v>748.08</v>
      </c>
      <c r="N79" s="40">
        <v>2736</v>
      </c>
      <c r="O79" s="40">
        <v>6381</v>
      </c>
      <c r="P79" s="40">
        <v>0</v>
      </c>
      <c r="Q79" s="33">
        <f t="shared" si="5"/>
        <v>18838.080000000002</v>
      </c>
      <c r="R79" s="33">
        <v>18875.75</v>
      </c>
      <c r="S79" s="33">
        <f t="shared" si="7"/>
        <v>33947.870000000003</v>
      </c>
      <c r="T79" s="33">
        <f t="shared" si="8"/>
        <v>13519.08</v>
      </c>
      <c r="U79" s="33">
        <f t="shared" si="9"/>
        <v>56052.13</v>
      </c>
    </row>
    <row r="80" spans="1:21" s="18" customFormat="1" ht="24.95" customHeight="1" x14ac:dyDescent="0.25">
      <c r="A80" s="31">
        <v>52</v>
      </c>
      <c r="B80" s="14" t="s">
        <v>172</v>
      </c>
      <c r="C80" s="10" t="s">
        <v>186</v>
      </c>
      <c r="D80" s="11" t="s">
        <v>23</v>
      </c>
      <c r="E80" s="20" t="s">
        <v>190</v>
      </c>
      <c r="F80" s="15">
        <v>44470</v>
      </c>
      <c r="G80" s="32">
        <v>44835</v>
      </c>
      <c r="H80" s="16">
        <v>75000</v>
      </c>
      <c r="I80" s="16">
        <v>6309.38</v>
      </c>
      <c r="J80" s="16">
        <v>0</v>
      </c>
      <c r="K80" s="16">
        <v>2152.5</v>
      </c>
      <c r="L80" s="16">
        <v>5325</v>
      </c>
      <c r="M80" s="16">
        <v>748.08</v>
      </c>
      <c r="N80" s="16">
        <v>2280</v>
      </c>
      <c r="O80" s="16">
        <v>5317.5</v>
      </c>
      <c r="P80" s="16">
        <v>0</v>
      </c>
      <c r="Q80" s="16">
        <f t="shared" si="5"/>
        <v>15823.08</v>
      </c>
      <c r="R80" s="16">
        <f t="shared" si="6"/>
        <v>0</v>
      </c>
      <c r="S80" s="16">
        <f t="shared" si="7"/>
        <v>10741.88</v>
      </c>
      <c r="T80" s="16">
        <f t="shared" si="8"/>
        <v>11390.58</v>
      </c>
      <c r="U80" s="16">
        <f t="shared" si="9"/>
        <v>64258.12</v>
      </c>
    </row>
    <row r="81" spans="1:21" s="18" customFormat="1" ht="24.95" customHeight="1" x14ac:dyDescent="0.25">
      <c r="A81" s="31">
        <v>53</v>
      </c>
      <c r="B81" s="14" t="s">
        <v>42</v>
      </c>
      <c r="C81" s="10" t="s">
        <v>52</v>
      </c>
      <c r="D81" s="11" t="s">
        <v>23</v>
      </c>
      <c r="E81" s="20" t="s">
        <v>189</v>
      </c>
      <c r="F81" s="15">
        <v>44501</v>
      </c>
      <c r="G81" s="32">
        <v>44866</v>
      </c>
      <c r="H81" s="16">
        <v>43000</v>
      </c>
      <c r="I81" s="16">
        <v>866.06</v>
      </c>
      <c r="J81" s="16">
        <v>0</v>
      </c>
      <c r="K81" s="16">
        <v>1234.0999999999999</v>
      </c>
      <c r="L81" s="16">
        <v>3053</v>
      </c>
      <c r="M81" s="16">
        <f t="shared" ref="M81:M83" si="80">H81*1.15%</f>
        <v>494.5</v>
      </c>
      <c r="N81" s="16">
        <v>1307.2</v>
      </c>
      <c r="O81" s="16">
        <f t="shared" ref="O81:O83" si="81">H81*7.09%</f>
        <v>3048.7</v>
      </c>
      <c r="P81" s="16">
        <v>0</v>
      </c>
      <c r="Q81" s="16">
        <f t="shared" si="5"/>
        <v>9137.5</v>
      </c>
      <c r="R81" s="16">
        <f t="shared" si="6"/>
        <v>0</v>
      </c>
      <c r="S81" s="16">
        <f t="shared" si="7"/>
        <v>3407.36</v>
      </c>
      <c r="T81" s="16">
        <f t="shared" si="8"/>
        <v>6596.2</v>
      </c>
      <c r="U81" s="16">
        <f t="shared" si="9"/>
        <v>39592.639999999999</v>
      </c>
    </row>
    <row r="82" spans="1:21" s="18" customFormat="1" ht="24.95" customHeight="1" x14ac:dyDescent="0.25">
      <c r="A82" s="31">
        <v>54</v>
      </c>
      <c r="B82" s="14" t="s">
        <v>56</v>
      </c>
      <c r="C82" s="10" t="s">
        <v>52</v>
      </c>
      <c r="D82" s="11" t="s">
        <v>23</v>
      </c>
      <c r="E82" s="20" t="s">
        <v>189</v>
      </c>
      <c r="F82" s="15">
        <v>44501</v>
      </c>
      <c r="G82" s="32">
        <v>44866</v>
      </c>
      <c r="H82" s="16">
        <v>43000</v>
      </c>
      <c r="I82" s="16">
        <v>866.06</v>
      </c>
      <c r="J82" s="16">
        <v>0</v>
      </c>
      <c r="K82" s="16">
        <v>1234.0999999999999</v>
      </c>
      <c r="L82" s="16">
        <v>3053</v>
      </c>
      <c r="M82" s="16">
        <f t="shared" si="80"/>
        <v>494.5</v>
      </c>
      <c r="N82" s="16">
        <v>1307.2</v>
      </c>
      <c r="O82" s="16">
        <f t="shared" si="81"/>
        <v>3048.7</v>
      </c>
      <c r="P82" s="16">
        <v>0</v>
      </c>
      <c r="Q82" s="16">
        <f t="shared" si="5"/>
        <v>9137.5</v>
      </c>
      <c r="R82" s="16">
        <f t="shared" si="6"/>
        <v>0</v>
      </c>
      <c r="S82" s="16">
        <f t="shared" si="7"/>
        <v>3407.36</v>
      </c>
      <c r="T82" s="16">
        <f t="shared" si="8"/>
        <v>6596.2</v>
      </c>
      <c r="U82" s="16">
        <f t="shared" si="9"/>
        <v>39592.639999999999</v>
      </c>
    </row>
    <row r="83" spans="1:21" s="18" customFormat="1" ht="24.95" customHeight="1" x14ac:dyDescent="0.25">
      <c r="A83" s="31">
        <v>55</v>
      </c>
      <c r="B83" s="14" t="s">
        <v>51</v>
      </c>
      <c r="C83" s="10" t="s">
        <v>52</v>
      </c>
      <c r="D83" s="11" t="s">
        <v>23</v>
      </c>
      <c r="E83" s="20" t="s">
        <v>190</v>
      </c>
      <c r="F83" s="15">
        <v>44501</v>
      </c>
      <c r="G83" s="32">
        <v>44866</v>
      </c>
      <c r="H83" s="16">
        <v>43000</v>
      </c>
      <c r="I83" s="16">
        <v>866.06</v>
      </c>
      <c r="J83" s="16">
        <v>0</v>
      </c>
      <c r="K83" s="16">
        <v>1234.0999999999999</v>
      </c>
      <c r="L83" s="16">
        <v>3053</v>
      </c>
      <c r="M83" s="16">
        <f t="shared" si="80"/>
        <v>494.5</v>
      </c>
      <c r="N83" s="16">
        <v>1307.2</v>
      </c>
      <c r="O83" s="16">
        <f t="shared" si="81"/>
        <v>3048.7</v>
      </c>
      <c r="P83" s="16">
        <v>0</v>
      </c>
      <c r="Q83" s="16">
        <f t="shared" si="5"/>
        <v>9137.5</v>
      </c>
      <c r="R83" s="16">
        <f t="shared" si="6"/>
        <v>0</v>
      </c>
      <c r="S83" s="16">
        <f t="shared" si="7"/>
        <v>3407.36</v>
      </c>
      <c r="T83" s="16">
        <f t="shared" si="8"/>
        <v>6596.2</v>
      </c>
      <c r="U83" s="16">
        <f t="shared" si="9"/>
        <v>39592.639999999999</v>
      </c>
    </row>
    <row r="84" spans="1:21" s="18" customFormat="1" ht="24.95" customHeight="1" x14ac:dyDescent="0.25">
      <c r="A84" s="31">
        <v>56</v>
      </c>
      <c r="B84" s="29" t="s">
        <v>302</v>
      </c>
      <c r="C84" s="38" t="s">
        <v>30</v>
      </c>
      <c r="D84" s="30" t="s">
        <v>23</v>
      </c>
      <c r="E84" s="31" t="s">
        <v>190</v>
      </c>
      <c r="F84" s="32">
        <v>44550</v>
      </c>
      <c r="G84" s="32">
        <v>44732</v>
      </c>
      <c r="H84" s="33">
        <v>140000</v>
      </c>
      <c r="I84" s="33">
        <v>21514.37</v>
      </c>
      <c r="J84" s="33">
        <v>0</v>
      </c>
      <c r="K84" s="33">
        <f>H84*2.87%</f>
        <v>4018</v>
      </c>
      <c r="L84" s="33">
        <f>H84*7.1%</f>
        <v>9940</v>
      </c>
      <c r="M84" s="16">
        <v>748.08</v>
      </c>
      <c r="N84" s="33">
        <f>H84*3.04%</f>
        <v>4256</v>
      </c>
      <c r="O84" s="33">
        <f>H84*7.09%</f>
        <v>9926</v>
      </c>
      <c r="P84" s="33">
        <v>0</v>
      </c>
      <c r="Q84" s="33">
        <f t="shared" si="5"/>
        <v>28888.080000000002</v>
      </c>
      <c r="R84" s="33">
        <v>15046</v>
      </c>
      <c r="S84" s="33">
        <f t="shared" si="7"/>
        <v>44834.37</v>
      </c>
      <c r="T84" s="33">
        <f t="shared" si="8"/>
        <v>20614.080000000002</v>
      </c>
      <c r="U84" s="33">
        <f t="shared" si="9"/>
        <v>95165.63</v>
      </c>
    </row>
    <row r="85" spans="1:21" s="18" customFormat="1" ht="24.95" customHeight="1" x14ac:dyDescent="0.25">
      <c r="A85" s="31">
        <v>57</v>
      </c>
      <c r="B85" s="14" t="s">
        <v>49</v>
      </c>
      <c r="C85" s="10" t="s">
        <v>46</v>
      </c>
      <c r="D85" s="11" t="s">
        <v>23</v>
      </c>
      <c r="E85" s="20" t="s">
        <v>190</v>
      </c>
      <c r="F85" s="15">
        <v>44501</v>
      </c>
      <c r="G85" s="32">
        <v>44866</v>
      </c>
      <c r="H85" s="16">
        <v>50000</v>
      </c>
      <c r="I85" s="16">
        <v>1854</v>
      </c>
      <c r="J85" s="16">
        <v>0</v>
      </c>
      <c r="K85" s="16">
        <v>1435</v>
      </c>
      <c r="L85" s="16">
        <v>3550</v>
      </c>
      <c r="M85" s="51">
        <f>H85*1.15%</f>
        <v>575</v>
      </c>
      <c r="N85" s="16">
        <v>1520</v>
      </c>
      <c r="O85" s="16">
        <f>H85*7.09%</f>
        <v>3545</v>
      </c>
      <c r="P85" s="16">
        <v>0</v>
      </c>
      <c r="Q85" s="16">
        <f t="shared" si="5"/>
        <v>10625</v>
      </c>
      <c r="R85" s="16">
        <f t="shared" si="6"/>
        <v>0</v>
      </c>
      <c r="S85" s="16">
        <f t="shared" si="7"/>
        <v>4809</v>
      </c>
      <c r="T85" s="16">
        <f t="shared" si="8"/>
        <v>7670</v>
      </c>
      <c r="U85" s="16">
        <f t="shared" si="9"/>
        <v>45191</v>
      </c>
    </row>
    <row r="86" spans="1:21" s="13" customFormat="1" ht="24.95" customHeight="1" x14ac:dyDescent="0.3">
      <c r="A86" s="25" t="s">
        <v>262</v>
      </c>
      <c r="B86" s="12"/>
      <c r="C86" s="12"/>
      <c r="D86" s="12"/>
      <c r="E86" s="12"/>
      <c r="F86" s="24"/>
      <c r="G86" s="24"/>
      <c r="H86" s="12"/>
      <c r="I86" s="12"/>
      <c r="J86" s="12"/>
      <c r="K86" s="12"/>
      <c r="L86" s="12"/>
      <c r="M86" s="48"/>
      <c r="N86" s="12"/>
      <c r="O86" s="12"/>
      <c r="P86" s="12"/>
      <c r="Q86" s="12"/>
      <c r="R86" s="12"/>
      <c r="S86" s="12"/>
      <c r="T86" s="12"/>
      <c r="U86" s="12"/>
    </row>
    <row r="87" spans="1:21" s="34" customFormat="1" ht="24.95" customHeight="1" x14ac:dyDescent="0.25">
      <c r="A87" s="30">
        <v>58</v>
      </c>
      <c r="B87" s="29" t="s">
        <v>62</v>
      </c>
      <c r="C87" s="38" t="s">
        <v>52</v>
      </c>
      <c r="D87" s="30" t="s">
        <v>23</v>
      </c>
      <c r="E87" s="31" t="s">
        <v>190</v>
      </c>
      <c r="F87" s="32">
        <v>44501</v>
      </c>
      <c r="G87" s="32">
        <v>44866</v>
      </c>
      <c r="H87" s="33">
        <v>43000</v>
      </c>
      <c r="I87" s="33">
        <v>692.79</v>
      </c>
      <c r="J87" s="33">
        <v>0</v>
      </c>
      <c r="K87" s="33">
        <v>1234.0999999999999</v>
      </c>
      <c r="L87" s="33">
        <v>3053</v>
      </c>
      <c r="M87" s="17">
        <f>H87*1.15%</f>
        <v>494.5</v>
      </c>
      <c r="N87" s="33">
        <v>1307.2</v>
      </c>
      <c r="O87" s="33">
        <f>H87*7.09%</f>
        <v>3048.7</v>
      </c>
      <c r="P87" s="33">
        <v>0</v>
      </c>
      <c r="Q87" s="33">
        <f t="shared" si="5"/>
        <v>9137.5</v>
      </c>
      <c r="R87" s="33">
        <f t="shared" si="6"/>
        <v>0</v>
      </c>
      <c r="S87" s="33">
        <f t="shared" si="7"/>
        <v>3234.09</v>
      </c>
      <c r="T87" s="33">
        <f t="shared" si="8"/>
        <v>6596.2</v>
      </c>
      <c r="U87" s="33">
        <f t="shared" si="9"/>
        <v>39765.910000000003</v>
      </c>
    </row>
    <row r="88" spans="1:21" s="34" customFormat="1" ht="24.95" customHeight="1" x14ac:dyDescent="0.25">
      <c r="A88" s="28">
        <v>59</v>
      </c>
      <c r="B88" s="29" t="s">
        <v>328</v>
      </c>
      <c r="C88" s="38" t="s">
        <v>30</v>
      </c>
      <c r="D88" s="30" t="s">
        <v>23</v>
      </c>
      <c r="E88" s="31" t="s">
        <v>189</v>
      </c>
      <c r="F88" s="32">
        <v>44628</v>
      </c>
      <c r="G88" s="32">
        <v>44812</v>
      </c>
      <c r="H88" s="33">
        <v>110000</v>
      </c>
      <c r="I88" s="33">
        <v>14457.62</v>
      </c>
      <c r="J88" s="33">
        <v>0</v>
      </c>
      <c r="K88" s="33">
        <f t="shared" ref="K88" si="82">H88*2.87%</f>
        <v>3157</v>
      </c>
      <c r="L88" s="33">
        <f t="shared" ref="L88" si="83">H88*7.1%</f>
        <v>7810</v>
      </c>
      <c r="M88" s="57">
        <v>748.08</v>
      </c>
      <c r="N88" s="33">
        <f t="shared" ref="N88" si="84">H88*3.04%</f>
        <v>3344</v>
      </c>
      <c r="O88" s="33">
        <f t="shared" ref="O88" si="85">H88*7.09%</f>
        <v>7799</v>
      </c>
      <c r="P88" s="33">
        <v>0</v>
      </c>
      <c r="Q88" s="33">
        <f t="shared" si="5"/>
        <v>22858.080000000002</v>
      </c>
      <c r="R88" s="33">
        <f t="shared" si="6"/>
        <v>0</v>
      </c>
      <c r="S88" s="33">
        <f t="shared" si="7"/>
        <v>20958.62</v>
      </c>
      <c r="T88" s="33">
        <f t="shared" si="8"/>
        <v>16357.08</v>
      </c>
      <c r="U88" s="33">
        <f t="shared" si="9"/>
        <v>89041.38</v>
      </c>
    </row>
    <row r="89" spans="1:21" s="13" customFormat="1" ht="24.95" customHeight="1" x14ac:dyDescent="0.3">
      <c r="A89" s="25" t="s">
        <v>44</v>
      </c>
      <c r="B89" s="12"/>
      <c r="C89" s="12"/>
      <c r="D89" s="12"/>
      <c r="E89" s="12"/>
      <c r="F89" s="24"/>
      <c r="G89" s="24"/>
      <c r="H89" s="12"/>
      <c r="I89" s="12"/>
      <c r="J89" s="12"/>
      <c r="K89" s="12"/>
      <c r="L89" s="12"/>
      <c r="M89" s="48"/>
      <c r="N89" s="12"/>
      <c r="O89" s="12"/>
      <c r="P89" s="12"/>
      <c r="Q89" s="12"/>
      <c r="R89" s="12"/>
      <c r="S89" s="12"/>
      <c r="T89" s="12"/>
      <c r="U89" s="12"/>
    </row>
    <row r="90" spans="1:21" s="18" customFormat="1" ht="24.95" customHeight="1" x14ac:dyDescent="0.25">
      <c r="A90" s="11">
        <v>60</v>
      </c>
      <c r="B90" s="14" t="s">
        <v>60</v>
      </c>
      <c r="C90" s="10" t="s">
        <v>124</v>
      </c>
      <c r="D90" s="11" t="s">
        <v>23</v>
      </c>
      <c r="E90" s="20" t="s">
        <v>190</v>
      </c>
      <c r="F90" s="15">
        <v>44501</v>
      </c>
      <c r="G90" s="32">
        <v>44866</v>
      </c>
      <c r="H90" s="16">
        <v>90000</v>
      </c>
      <c r="I90" s="16">
        <v>9753.1200000000008</v>
      </c>
      <c r="J90" s="16">
        <v>0</v>
      </c>
      <c r="K90" s="16">
        <v>2583</v>
      </c>
      <c r="L90" s="16">
        <v>6390</v>
      </c>
      <c r="M90" s="17">
        <v>748.08</v>
      </c>
      <c r="N90" s="16">
        <v>2736</v>
      </c>
      <c r="O90" s="16">
        <v>6381</v>
      </c>
      <c r="P90" s="16">
        <v>0</v>
      </c>
      <c r="Q90" s="16">
        <f t="shared" si="5"/>
        <v>18838.080000000002</v>
      </c>
      <c r="R90" s="16">
        <f t="shared" ref="R90:R168" si="86">J90</f>
        <v>0</v>
      </c>
      <c r="S90" s="16">
        <f t="shared" ref="S90:S170" si="87">I90+K90+N90+R90</f>
        <v>15072.12</v>
      </c>
      <c r="T90" s="16">
        <f t="shared" si="8"/>
        <v>13519.08</v>
      </c>
      <c r="U90" s="16">
        <f t="shared" ref="U90:U169" si="88">H90-S90</f>
        <v>74927.88</v>
      </c>
    </row>
    <row r="91" spans="1:21" s="18" customFormat="1" ht="24.95" customHeight="1" x14ac:dyDescent="0.25">
      <c r="A91" s="11">
        <v>61</v>
      </c>
      <c r="B91" s="14" t="s">
        <v>45</v>
      </c>
      <c r="C91" s="10" t="s">
        <v>46</v>
      </c>
      <c r="D91" s="11" t="s">
        <v>23</v>
      </c>
      <c r="E91" s="20" t="s">
        <v>189</v>
      </c>
      <c r="F91" s="15">
        <v>44470</v>
      </c>
      <c r="G91" s="32">
        <v>44835</v>
      </c>
      <c r="H91" s="16">
        <v>60000</v>
      </c>
      <c r="I91" s="16">
        <v>3486.68</v>
      </c>
      <c r="J91" s="16">
        <v>0</v>
      </c>
      <c r="K91" s="16">
        <v>1722</v>
      </c>
      <c r="L91" s="16">
        <v>4260</v>
      </c>
      <c r="M91" s="16">
        <f t="shared" ref="M91:M100" si="89">H91*1.15%</f>
        <v>690</v>
      </c>
      <c r="N91" s="16">
        <v>1824</v>
      </c>
      <c r="O91" s="16">
        <f t="shared" ref="O91:O115" si="90">H91*7.09%</f>
        <v>4254</v>
      </c>
      <c r="P91" s="16">
        <v>0</v>
      </c>
      <c r="Q91" s="16">
        <f t="shared" si="5"/>
        <v>12750</v>
      </c>
      <c r="R91" s="16">
        <f t="shared" si="86"/>
        <v>0</v>
      </c>
      <c r="S91" s="16">
        <f t="shared" si="87"/>
        <v>7032.68</v>
      </c>
      <c r="T91" s="16">
        <f t="shared" si="8"/>
        <v>9204</v>
      </c>
      <c r="U91" s="16">
        <f t="shared" si="88"/>
        <v>52967.32</v>
      </c>
    </row>
    <row r="92" spans="1:21" s="18" customFormat="1" ht="24.95" customHeight="1" x14ac:dyDescent="0.25">
      <c r="A92" s="11">
        <v>62</v>
      </c>
      <c r="B92" s="14" t="s">
        <v>47</v>
      </c>
      <c r="C92" s="10" t="s">
        <v>46</v>
      </c>
      <c r="D92" s="11" t="s">
        <v>23</v>
      </c>
      <c r="E92" s="20" t="s">
        <v>189</v>
      </c>
      <c r="F92" s="15">
        <v>44470</v>
      </c>
      <c r="G92" s="32">
        <v>44835</v>
      </c>
      <c r="H92" s="16">
        <v>60000</v>
      </c>
      <c r="I92" s="16">
        <v>3486.68</v>
      </c>
      <c r="J92" s="16">
        <v>0</v>
      </c>
      <c r="K92" s="16">
        <v>1722</v>
      </c>
      <c r="L92" s="16">
        <v>4260</v>
      </c>
      <c r="M92" s="16">
        <f t="shared" si="89"/>
        <v>690</v>
      </c>
      <c r="N92" s="16">
        <v>1824</v>
      </c>
      <c r="O92" s="16">
        <f t="shared" si="90"/>
        <v>4254</v>
      </c>
      <c r="P92" s="16">
        <v>0</v>
      </c>
      <c r="Q92" s="16">
        <f t="shared" ref="Q92:Q177" si="91">K92+L92+M92+N92+O92</f>
        <v>12750</v>
      </c>
      <c r="R92" s="16">
        <f t="shared" si="86"/>
        <v>0</v>
      </c>
      <c r="S92" s="16">
        <f t="shared" si="87"/>
        <v>7032.68</v>
      </c>
      <c r="T92" s="16">
        <f t="shared" ref="T92:T177" si="92">L92+M92+O92</f>
        <v>9204</v>
      </c>
      <c r="U92" s="16">
        <f t="shared" si="88"/>
        <v>52967.32</v>
      </c>
    </row>
    <row r="93" spans="1:21" s="18" customFormat="1" ht="24.95" customHeight="1" x14ac:dyDescent="0.25">
      <c r="A93" s="11">
        <v>63</v>
      </c>
      <c r="B93" s="14" t="s">
        <v>161</v>
      </c>
      <c r="C93" s="10" t="s">
        <v>46</v>
      </c>
      <c r="D93" s="11" t="s">
        <v>23</v>
      </c>
      <c r="E93" s="20" t="s">
        <v>190</v>
      </c>
      <c r="F93" s="15">
        <v>44621</v>
      </c>
      <c r="G93" s="15">
        <v>44805</v>
      </c>
      <c r="H93" s="16">
        <v>55000</v>
      </c>
      <c r="I93" s="16">
        <v>2559.6799999999998</v>
      </c>
      <c r="J93" s="16">
        <v>0</v>
      </c>
      <c r="K93" s="16">
        <v>1578.5</v>
      </c>
      <c r="L93" s="16">
        <v>3905</v>
      </c>
      <c r="M93" s="16">
        <f t="shared" si="89"/>
        <v>632.5</v>
      </c>
      <c r="N93" s="16">
        <v>1672</v>
      </c>
      <c r="O93" s="16">
        <f t="shared" si="90"/>
        <v>3899.5</v>
      </c>
      <c r="P93" s="16">
        <v>0</v>
      </c>
      <c r="Q93" s="16">
        <f t="shared" si="91"/>
        <v>11687.5</v>
      </c>
      <c r="R93" s="16">
        <f t="shared" si="86"/>
        <v>0</v>
      </c>
      <c r="S93" s="16">
        <f t="shared" si="87"/>
        <v>5810.18</v>
      </c>
      <c r="T93" s="16">
        <f t="shared" si="92"/>
        <v>8437</v>
      </c>
      <c r="U93" s="16">
        <f t="shared" si="88"/>
        <v>49189.82</v>
      </c>
    </row>
    <row r="94" spans="1:21" s="18" customFormat="1" ht="24.95" customHeight="1" x14ac:dyDescent="0.25">
      <c r="A94" s="11">
        <v>64</v>
      </c>
      <c r="B94" s="14" t="s">
        <v>48</v>
      </c>
      <c r="C94" s="10" t="s">
        <v>46</v>
      </c>
      <c r="D94" s="11" t="s">
        <v>23</v>
      </c>
      <c r="E94" s="20" t="s">
        <v>190</v>
      </c>
      <c r="F94" s="15">
        <v>44501</v>
      </c>
      <c r="G94" s="32">
        <v>44866</v>
      </c>
      <c r="H94" s="16">
        <v>50000</v>
      </c>
      <c r="I94" s="16">
        <v>1854</v>
      </c>
      <c r="J94" s="16">
        <v>0</v>
      </c>
      <c r="K94" s="16">
        <v>1435</v>
      </c>
      <c r="L94" s="16">
        <v>3550</v>
      </c>
      <c r="M94" s="16">
        <f t="shared" si="89"/>
        <v>575</v>
      </c>
      <c r="N94" s="16">
        <v>1520</v>
      </c>
      <c r="O94" s="16">
        <f t="shared" si="90"/>
        <v>3545</v>
      </c>
      <c r="P94" s="16">
        <v>0</v>
      </c>
      <c r="Q94" s="16">
        <f t="shared" si="91"/>
        <v>10625</v>
      </c>
      <c r="R94" s="16">
        <f t="shared" si="86"/>
        <v>0</v>
      </c>
      <c r="S94" s="16">
        <f t="shared" si="87"/>
        <v>4809</v>
      </c>
      <c r="T94" s="16">
        <f t="shared" si="92"/>
        <v>7670</v>
      </c>
      <c r="U94" s="16">
        <f t="shared" si="88"/>
        <v>45191</v>
      </c>
    </row>
    <row r="95" spans="1:21" s="18" customFormat="1" ht="24.95" customHeight="1" x14ac:dyDescent="0.25">
      <c r="A95" s="11">
        <v>65</v>
      </c>
      <c r="B95" s="14" t="s">
        <v>108</v>
      </c>
      <c r="C95" s="10" t="s">
        <v>46</v>
      </c>
      <c r="D95" s="11" t="s">
        <v>23</v>
      </c>
      <c r="E95" s="20" t="s">
        <v>189</v>
      </c>
      <c r="F95" s="15">
        <v>44501</v>
      </c>
      <c r="G95" s="32">
        <v>44866</v>
      </c>
      <c r="H95" s="16">
        <v>50000</v>
      </c>
      <c r="I95" s="16">
        <v>1854</v>
      </c>
      <c r="J95" s="16">
        <v>0</v>
      </c>
      <c r="K95" s="16">
        <v>1435</v>
      </c>
      <c r="L95" s="16">
        <v>3550</v>
      </c>
      <c r="M95" s="16">
        <f t="shared" si="89"/>
        <v>575</v>
      </c>
      <c r="N95" s="16">
        <v>1520</v>
      </c>
      <c r="O95" s="16">
        <f t="shared" si="90"/>
        <v>3545</v>
      </c>
      <c r="P95" s="16">
        <v>0</v>
      </c>
      <c r="Q95" s="16">
        <f t="shared" si="91"/>
        <v>10625</v>
      </c>
      <c r="R95" s="16">
        <f t="shared" si="86"/>
        <v>0</v>
      </c>
      <c r="S95" s="16">
        <f t="shared" si="87"/>
        <v>4809</v>
      </c>
      <c r="T95" s="16">
        <f t="shared" si="92"/>
        <v>7670</v>
      </c>
      <c r="U95" s="16">
        <f t="shared" si="88"/>
        <v>45191</v>
      </c>
    </row>
    <row r="96" spans="1:21" s="18" customFormat="1" ht="24.95" customHeight="1" x14ac:dyDescent="0.25">
      <c r="A96" s="11">
        <v>66</v>
      </c>
      <c r="B96" s="14" t="s">
        <v>135</v>
      </c>
      <c r="C96" s="10" t="s">
        <v>46</v>
      </c>
      <c r="D96" s="11" t="s">
        <v>23</v>
      </c>
      <c r="E96" s="20" t="s">
        <v>190</v>
      </c>
      <c r="F96" s="15">
        <v>44593</v>
      </c>
      <c r="G96" s="15">
        <v>44774</v>
      </c>
      <c r="H96" s="16">
        <v>50000</v>
      </c>
      <c r="I96" s="16">
        <v>1854</v>
      </c>
      <c r="J96" s="16">
        <v>0</v>
      </c>
      <c r="K96" s="16">
        <v>1435</v>
      </c>
      <c r="L96" s="16">
        <v>3550</v>
      </c>
      <c r="M96" s="16">
        <f t="shared" si="89"/>
        <v>575</v>
      </c>
      <c r="N96" s="16">
        <v>1520</v>
      </c>
      <c r="O96" s="16">
        <f t="shared" si="90"/>
        <v>3545</v>
      </c>
      <c r="P96" s="16">
        <v>0</v>
      </c>
      <c r="Q96" s="16">
        <f t="shared" si="91"/>
        <v>10625</v>
      </c>
      <c r="R96" s="16">
        <f t="shared" si="86"/>
        <v>0</v>
      </c>
      <c r="S96" s="16">
        <f t="shared" si="87"/>
        <v>4809</v>
      </c>
      <c r="T96" s="16">
        <f t="shared" si="92"/>
        <v>7670</v>
      </c>
      <c r="U96" s="16">
        <f t="shared" si="88"/>
        <v>45191</v>
      </c>
    </row>
    <row r="97" spans="1:21" s="18" customFormat="1" ht="24.95" customHeight="1" x14ac:dyDescent="0.25">
      <c r="A97" s="11">
        <v>67</v>
      </c>
      <c r="B97" s="14" t="s">
        <v>215</v>
      </c>
      <c r="C97" s="10" t="s">
        <v>46</v>
      </c>
      <c r="D97" s="11" t="s">
        <v>23</v>
      </c>
      <c r="E97" s="20" t="s">
        <v>190</v>
      </c>
      <c r="F97" s="15">
        <v>44562</v>
      </c>
      <c r="G97" s="15">
        <v>44743</v>
      </c>
      <c r="H97" s="16">
        <v>50000</v>
      </c>
      <c r="I97" s="16">
        <v>1854</v>
      </c>
      <c r="J97" s="16">
        <v>0</v>
      </c>
      <c r="K97" s="16">
        <v>1435</v>
      </c>
      <c r="L97" s="16">
        <v>3550</v>
      </c>
      <c r="M97" s="16">
        <f t="shared" si="89"/>
        <v>575</v>
      </c>
      <c r="N97" s="16">
        <v>1520</v>
      </c>
      <c r="O97" s="16">
        <f t="shared" si="90"/>
        <v>3545</v>
      </c>
      <c r="P97" s="16">
        <v>0</v>
      </c>
      <c r="Q97" s="16">
        <f t="shared" si="91"/>
        <v>10625</v>
      </c>
      <c r="R97" s="16">
        <f t="shared" si="86"/>
        <v>0</v>
      </c>
      <c r="S97" s="16">
        <f t="shared" si="87"/>
        <v>4809</v>
      </c>
      <c r="T97" s="16">
        <f t="shared" si="92"/>
        <v>7670</v>
      </c>
      <c r="U97" s="16">
        <f t="shared" si="88"/>
        <v>45191</v>
      </c>
    </row>
    <row r="98" spans="1:21" s="18" customFormat="1" ht="24.95" customHeight="1" x14ac:dyDescent="0.25">
      <c r="A98" s="11">
        <v>68</v>
      </c>
      <c r="B98" s="14" t="s">
        <v>230</v>
      </c>
      <c r="C98" s="10" t="s">
        <v>46</v>
      </c>
      <c r="D98" s="11" t="s">
        <v>23</v>
      </c>
      <c r="E98" s="11" t="s">
        <v>189</v>
      </c>
      <c r="F98" s="15">
        <v>44593</v>
      </c>
      <c r="G98" s="15">
        <v>44774</v>
      </c>
      <c r="H98" s="16">
        <v>50000</v>
      </c>
      <c r="I98" s="16">
        <v>1854</v>
      </c>
      <c r="J98" s="16">
        <v>0</v>
      </c>
      <c r="K98" s="16">
        <v>1435</v>
      </c>
      <c r="L98" s="16">
        <v>3550</v>
      </c>
      <c r="M98" s="16">
        <f t="shared" si="89"/>
        <v>575</v>
      </c>
      <c r="N98" s="16">
        <v>1520</v>
      </c>
      <c r="O98" s="16">
        <f t="shared" si="90"/>
        <v>3545</v>
      </c>
      <c r="P98" s="16">
        <v>0</v>
      </c>
      <c r="Q98" s="16">
        <f t="shared" si="91"/>
        <v>10625</v>
      </c>
      <c r="R98" s="16">
        <f t="shared" si="86"/>
        <v>0</v>
      </c>
      <c r="S98" s="16">
        <f t="shared" si="87"/>
        <v>4809</v>
      </c>
      <c r="T98" s="16">
        <f t="shared" si="92"/>
        <v>7670</v>
      </c>
      <c r="U98" s="16">
        <f t="shared" si="88"/>
        <v>45191</v>
      </c>
    </row>
    <row r="99" spans="1:21" s="18" customFormat="1" ht="24.95" customHeight="1" x14ac:dyDescent="0.25">
      <c r="A99" s="11">
        <v>69</v>
      </c>
      <c r="B99" s="14" t="s">
        <v>203</v>
      </c>
      <c r="C99" s="10" t="s">
        <v>46</v>
      </c>
      <c r="D99" s="11" t="s">
        <v>23</v>
      </c>
      <c r="E99" s="20" t="s">
        <v>190</v>
      </c>
      <c r="F99" s="15">
        <v>44501</v>
      </c>
      <c r="G99" s="32">
        <v>44866</v>
      </c>
      <c r="H99" s="16">
        <v>50000</v>
      </c>
      <c r="I99" s="16">
        <v>1854</v>
      </c>
      <c r="J99" s="16">
        <v>0</v>
      </c>
      <c r="K99" s="16">
        <v>1435</v>
      </c>
      <c r="L99" s="16">
        <v>3550</v>
      </c>
      <c r="M99" s="16">
        <f t="shared" si="89"/>
        <v>575</v>
      </c>
      <c r="N99" s="16">
        <v>1520</v>
      </c>
      <c r="O99" s="16">
        <f t="shared" si="90"/>
        <v>3545</v>
      </c>
      <c r="P99" s="16">
        <v>0</v>
      </c>
      <c r="Q99" s="16">
        <f t="shared" si="91"/>
        <v>10625</v>
      </c>
      <c r="R99" s="16">
        <f t="shared" si="86"/>
        <v>0</v>
      </c>
      <c r="S99" s="16">
        <f t="shared" si="87"/>
        <v>4809</v>
      </c>
      <c r="T99" s="16">
        <f t="shared" si="92"/>
        <v>7670</v>
      </c>
      <c r="U99" s="16">
        <f t="shared" si="88"/>
        <v>45191</v>
      </c>
    </row>
    <row r="100" spans="1:21" s="18" customFormat="1" ht="24.95" customHeight="1" x14ac:dyDescent="0.25">
      <c r="A100" s="11">
        <v>70</v>
      </c>
      <c r="B100" s="14" t="s">
        <v>250</v>
      </c>
      <c r="C100" s="10" t="s">
        <v>46</v>
      </c>
      <c r="D100" s="11" t="s">
        <v>23</v>
      </c>
      <c r="E100" s="11" t="s">
        <v>190</v>
      </c>
      <c r="F100" s="15">
        <v>44470</v>
      </c>
      <c r="G100" s="32">
        <v>44835</v>
      </c>
      <c r="H100" s="16">
        <v>50000</v>
      </c>
      <c r="I100" s="16">
        <v>1854</v>
      </c>
      <c r="J100" s="16">
        <v>0</v>
      </c>
      <c r="K100" s="16">
        <v>1435</v>
      </c>
      <c r="L100" s="16">
        <v>3550</v>
      </c>
      <c r="M100" s="16">
        <f t="shared" si="89"/>
        <v>575</v>
      </c>
      <c r="N100" s="16">
        <v>1520</v>
      </c>
      <c r="O100" s="16">
        <f t="shared" si="90"/>
        <v>3545</v>
      </c>
      <c r="P100" s="16">
        <v>0</v>
      </c>
      <c r="Q100" s="16">
        <f t="shared" si="91"/>
        <v>10625</v>
      </c>
      <c r="R100" s="16">
        <f t="shared" si="86"/>
        <v>0</v>
      </c>
      <c r="S100" s="16">
        <f t="shared" si="87"/>
        <v>4809</v>
      </c>
      <c r="T100" s="16">
        <f t="shared" si="92"/>
        <v>7670</v>
      </c>
      <c r="U100" s="16">
        <f t="shared" si="88"/>
        <v>45191</v>
      </c>
    </row>
    <row r="101" spans="1:21" s="18" customFormat="1" ht="24.95" customHeight="1" x14ac:dyDescent="0.25">
      <c r="A101" s="11">
        <v>71</v>
      </c>
      <c r="B101" s="29" t="s">
        <v>175</v>
      </c>
      <c r="C101" s="10" t="s">
        <v>46</v>
      </c>
      <c r="D101" s="11" t="s">
        <v>23</v>
      </c>
      <c r="E101" s="20" t="s">
        <v>189</v>
      </c>
      <c r="F101" s="15">
        <v>44470</v>
      </c>
      <c r="G101" s="32">
        <v>44835</v>
      </c>
      <c r="H101" s="16">
        <v>90000</v>
      </c>
      <c r="I101" s="33">
        <v>9753.1200000000008</v>
      </c>
      <c r="J101" s="33">
        <v>0</v>
      </c>
      <c r="K101" s="33">
        <f>H101*2.87%</f>
        <v>2583</v>
      </c>
      <c r="L101" s="33">
        <f>H101*7.1%</f>
        <v>6390</v>
      </c>
      <c r="M101" s="16">
        <v>748.08</v>
      </c>
      <c r="N101" s="33">
        <f>H101*3.04%</f>
        <v>2736</v>
      </c>
      <c r="O101" s="33">
        <f>H101*7.09%</f>
        <v>6381</v>
      </c>
      <c r="P101" s="33">
        <v>0</v>
      </c>
      <c r="Q101" s="33">
        <f t="shared" si="91"/>
        <v>18838.080000000002</v>
      </c>
      <c r="R101" s="33">
        <f t="shared" si="86"/>
        <v>0</v>
      </c>
      <c r="S101" s="33">
        <f t="shared" si="87"/>
        <v>15072.12</v>
      </c>
      <c r="T101" s="33">
        <f t="shared" si="92"/>
        <v>13519.08</v>
      </c>
      <c r="U101" s="33">
        <f>H101-S101</f>
        <v>74927.88</v>
      </c>
    </row>
    <row r="102" spans="1:21" s="18" customFormat="1" ht="24.95" customHeight="1" x14ac:dyDescent="0.25">
      <c r="A102" s="11">
        <v>72</v>
      </c>
      <c r="B102" s="14" t="s">
        <v>133</v>
      </c>
      <c r="C102" s="10" t="s">
        <v>46</v>
      </c>
      <c r="D102" s="11" t="s">
        <v>23</v>
      </c>
      <c r="E102" s="11" t="s">
        <v>190</v>
      </c>
      <c r="F102" s="15">
        <v>44593</v>
      </c>
      <c r="G102" s="15">
        <v>44774</v>
      </c>
      <c r="H102" s="16">
        <v>50000</v>
      </c>
      <c r="I102" s="16">
        <v>1854</v>
      </c>
      <c r="J102" s="16">
        <v>0</v>
      </c>
      <c r="K102" s="16">
        <v>1435</v>
      </c>
      <c r="L102" s="16">
        <v>3550</v>
      </c>
      <c r="M102" s="16">
        <f t="shared" ref="M102:M111" si="93">H102*1.15%</f>
        <v>575</v>
      </c>
      <c r="N102" s="16">
        <v>1520</v>
      </c>
      <c r="O102" s="16">
        <f t="shared" si="90"/>
        <v>3545</v>
      </c>
      <c r="P102" s="16">
        <v>0</v>
      </c>
      <c r="Q102" s="16">
        <f t="shared" si="91"/>
        <v>10625</v>
      </c>
      <c r="R102" s="16">
        <f t="shared" si="86"/>
        <v>0</v>
      </c>
      <c r="S102" s="16">
        <f t="shared" si="87"/>
        <v>4809</v>
      </c>
      <c r="T102" s="16">
        <f t="shared" si="92"/>
        <v>7670</v>
      </c>
      <c r="U102" s="16">
        <f t="shared" si="88"/>
        <v>45191</v>
      </c>
    </row>
    <row r="103" spans="1:21" s="18" customFormat="1" ht="24.95" customHeight="1" x14ac:dyDescent="0.25">
      <c r="A103" s="11">
        <v>73</v>
      </c>
      <c r="B103" s="14" t="s">
        <v>50</v>
      </c>
      <c r="C103" s="10" t="s">
        <v>46</v>
      </c>
      <c r="D103" s="11" t="s">
        <v>23</v>
      </c>
      <c r="E103" s="20" t="s">
        <v>190</v>
      </c>
      <c r="F103" s="15">
        <v>44501</v>
      </c>
      <c r="G103" s="32">
        <v>44866</v>
      </c>
      <c r="H103" s="16">
        <v>50000</v>
      </c>
      <c r="I103" s="16">
        <v>1854</v>
      </c>
      <c r="J103" s="16">
        <v>0</v>
      </c>
      <c r="K103" s="16">
        <v>1435</v>
      </c>
      <c r="L103" s="16">
        <v>3550</v>
      </c>
      <c r="M103" s="16">
        <f t="shared" si="93"/>
        <v>575</v>
      </c>
      <c r="N103" s="16">
        <v>1520</v>
      </c>
      <c r="O103" s="16">
        <f t="shared" si="90"/>
        <v>3545</v>
      </c>
      <c r="P103" s="16">
        <v>0</v>
      </c>
      <c r="Q103" s="16">
        <f t="shared" si="91"/>
        <v>10625</v>
      </c>
      <c r="R103" s="16">
        <f t="shared" si="86"/>
        <v>0</v>
      </c>
      <c r="S103" s="16">
        <f t="shared" si="87"/>
        <v>4809</v>
      </c>
      <c r="T103" s="16">
        <f t="shared" si="92"/>
        <v>7670</v>
      </c>
      <c r="U103" s="16">
        <f t="shared" si="88"/>
        <v>45191</v>
      </c>
    </row>
    <row r="104" spans="1:21" s="18" customFormat="1" ht="24.95" customHeight="1" x14ac:dyDescent="0.25">
      <c r="A104" s="11">
        <v>74</v>
      </c>
      <c r="B104" s="14" t="s">
        <v>173</v>
      </c>
      <c r="C104" s="10" t="s">
        <v>166</v>
      </c>
      <c r="D104" s="11" t="s">
        <v>23</v>
      </c>
      <c r="E104" s="20" t="s">
        <v>189</v>
      </c>
      <c r="F104" s="15">
        <v>44470</v>
      </c>
      <c r="G104" s="32">
        <v>44835</v>
      </c>
      <c r="H104" s="16">
        <v>48000</v>
      </c>
      <c r="I104" s="16">
        <v>1571.73</v>
      </c>
      <c r="J104" s="16">
        <v>0</v>
      </c>
      <c r="K104" s="16">
        <v>1377.6</v>
      </c>
      <c r="L104" s="16">
        <v>3408</v>
      </c>
      <c r="M104" s="16">
        <f t="shared" si="93"/>
        <v>552</v>
      </c>
      <c r="N104" s="16">
        <v>1459.2</v>
      </c>
      <c r="O104" s="16">
        <f t="shared" si="90"/>
        <v>3403.2</v>
      </c>
      <c r="P104" s="16">
        <v>0</v>
      </c>
      <c r="Q104" s="16">
        <f t="shared" si="91"/>
        <v>10200</v>
      </c>
      <c r="R104" s="16">
        <f t="shared" si="86"/>
        <v>0</v>
      </c>
      <c r="S104" s="16">
        <f t="shared" si="87"/>
        <v>4408.53</v>
      </c>
      <c r="T104" s="16">
        <f t="shared" si="92"/>
        <v>7363.2</v>
      </c>
      <c r="U104" s="16">
        <f t="shared" si="88"/>
        <v>43591.47</v>
      </c>
    </row>
    <row r="105" spans="1:21" s="18" customFormat="1" ht="24.95" customHeight="1" x14ac:dyDescent="0.25">
      <c r="A105" s="11">
        <v>75</v>
      </c>
      <c r="B105" s="14" t="s">
        <v>53</v>
      </c>
      <c r="C105" s="10" t="s">
        <v>52</v>
      </c>
      <c r="D105" s="11" t="s">
        <v>23</v>
      </c>
      <c r="E105" s="20" t="s">
        <v>190</v>
      </c>
      <c r="F105" s="15">
        <v>44501</v>
      </c>
      <c r="G105" s="32">
        <v>44866</v>
      </c>
      <c r="H105" s="16">
        <v>43000</v>
      </c>
      <c r="I105" s="16">
        <v>866.06</v>
      </c>
      <c r="J105" s="16">
        <v>0</v>
      </c>
      <c r="K105" s="16">
        <v>1234.0999999999999</v>
      </c>
      <c r="L105" s="16">
        <v>3053</v>
      </c>
      <c r="M105" s="16">
        <f t="shared" si="93"/>
        <v>494.5</v>
      </c>
      <c r="N105" s="16">
        <v>1307.2</v>
      </c>
      <c r="O105" s="16">
        <f t="shared" si="90"/>
        <v>3048.7</v>
      </c>
      <c r="P105" s="16">
        <v>0</v>
      </c>
      <c r="Q105" s="16">
        <f t="shared" si="91"/>
        <v>9137.5</v>
      </c>
      <c r="R105" s="16">
        <f t="shared" si="86"/>
        <v>0</v>
      </c>
      <c r="S105" s="16">
        <f t="shared" si="87"/>
        <v>3407.36</v>
      </c>
      <c r="T105" s="16">
        <f t="shared" si="92"/>
        <v>6596.2</v>
      </c>
      <c r="U105" s="16">
        <f t="shared" si="88"/>
        <v>39592.639999999999</v>
      </c>
    </row>
    <row r="106" spans="1:21" s="18" customFormat="1" ht="24.95" customHeight="1" x14ac:dyDescent="0.25">
      <c r="A106" s="11">
        <v>76</v>
      </c>
      <c r="B106" s="14" t="s">
        <v>54</v>
      </c>
      <c r="C106" s="10" t="s">
        <v>52</v>
      </c>
      <c r="D106" s="11" t="s">
        <v>23</v>
      </c>
      <c r="E106" s="20" t="s">
        <v>190</v>
      </c>
      <c r="F106" s="15">
        <v>44501</v>
      </c>
      <c r="G106" s="32">
        <v>44866</v>
      </c>
      <c r="H106" s="16">
        <v>43000</v>
      </c>
      <c r="I106" s="16">
        <v>866.06</v>
      </c>
      <c r="J106" s="16">
        <v>0</v>
      </c>
      <c r="K106" s="16">
        <v>1234.0999999999999</v>
      </c>
      <c r="L106" s="16">
        <v>3053</v>
      </c>
      <c r="M106" s="16">
        <f t="shared" si="93"/>
        <v>494.5</v>
      </c>
      <c r="N106" s="16">
        <v>1307.2</v>
      </c>
      <c r="O106" s="16">
        <f t="shared" si="90"/>
        <v>3048.7</v>
      </c>
      <c r="P106" s="16">
        <v>0</v>
      </c>
      <c r="Q106" s="16">
        <f t="shared" si="91"/>
        <v>9137.5</v>
      </c>
      <c r="R106" s="16">
        <f t="shared" si="86"/>
        <v>0</v>
      </c>
      <c r="S106" s="16">
        <f t="shared" si="87"/>
        <v>3407.36</v>
      </c>
      <c r="T106" s="16">
        <f t="shared" si="92"/>
        <v>6596.2</v>
      </c>
      <c r="U106" s="16">
        <f t="shared" si="88"/>
        <v>39592.639999999999</v>
      </c>
    </row>
    <row r="107" spans="1:21" s="18" customFormat="1" ht="24.95" customHeight="1" x14ac:dyDescent="0.25">
      <c r="A107" s="11">
        <v>77</v>
      </c>
      <c r="B107" s="14" t="s">
        <v>55</v>
      </c>
      <c r="C107" s="10" t="s">
        <v>52</v>
      </c>
      <c r="D107" s="11" t="s">
        <v>23</v>
      </c>
      <c r="E107" s="20" t="s">
        <v>190</v>
      </c>
      <c r="F107" s="15">
        <v>44501</v>
      </c>
      <c r="G107" s="32">
        <v>44866</v>
      </c>
      <c r="H107" s="16">
        <v>43000</v>
      </c>
      <c r="I107" s="16">
        <v>866.06</v>
      </c>
      <c r="J107" s="16">
        <v>0</v>
      </c>
      <c r="K107" s="16">
        <v>1234.0999999999999</v>
      </c>
      <c r="L107" s="16">
        <v>3053</v>
      </c>
      <c r="M107" s="16">
        <f t="shared" si="93"/>
        <v>494.5</v>
      </c>
      <c r="N107" s="16">
        <v>1307.2</v>
      </c>
      <c r="O107" s="16">
        <f t="shared" si="90"/>
        <v>3048.7</v>
      </c>
      <c r="P107" s="16">
        <v>0</v>
      </c>
      <c r="Q107" s="16">
        <f t="shared" si="91"/>
        <v>9137.5</v>
      </c>
      <c r="R107" s="16">
        <f t="shared" si="86"/>
        <v>0</v>
      </c>
      <c r="S107" s="16">
        <f t="shared" si="87"/>
        <v>3407.36</v>
      </c>
      <c r="T107" s="16">
        <f t="shared" si="92"/>
        <v>6596.2</v>
      </c>
      <c r="U107" s="16">
        <f t="shared" si="88"/>
        <v>39592.639999999999</v>
      </c>
    </row>
    <row r="108" spans="1:21" s="18" customFormat="1" ht="24.95" customHeight="1" x14ac:dyDescent="0.25">
      <c r="A108" s="11">
        <v>78</v>
      </c>
      <c r="B108" s="14" t="s">
        <v>57</v>
      </c>
      <c r="C108" s="10" t="s">
        <v>52</v>
      </c>
      <c r="D108" s="11" t="s">
        <v>23</v>
      </c>
      <c r="E108" s="20" t="s">
        <v>190</v>
      </c>
      <c r="F108" s="15">
        <v>44501</v>
      </c>
      <c r="G108" s="32">
        <v>44866</v>
      </c>
      <c r="H108" s="16">
        <v>43000</v>
      </c>
      <c r="I108" s="16">
        <v>866.06</v>
      </c>
      <c r="J108" s="16">
        <v>0</v>
      </c>
      <c r="K108" s="16">
        <v>1234.0999999999999</v>
      </c>
      <c r="L108" s="16">
        <v>3053</v>
      </c>
      <c r="M108" s="16">
        <f t="shared" si="93"/>
        <v>494.5</v>
      </c>
      <c r="N108" s="16">
        <v>1307.2</v>
      </c>
      <c r="O108" s="16">
        <f t="shared" si="90"/>
        <v>3048.7</v>
      </c>
      <c r="P108" s="16">
        <v>0</v>
      </c>
      <c r="Q108" s="16">
        <f t="shared" si="91"/>
        <v>9137.5</v>
      </c>
      <c r="R108" s="16">
        <f t="shared" si="86"/>
        <v>0</v>
      </c>
      <c r="S108" s="16">
        <f t="shared" si="87"/>
        <v>3407.36</v>
      </c>
      <c r="T108" s="16">
        <f t="shared" si="92"/>
        <v>6596.2</v>
      </c>
      <c r="U108" s="16">
        <f t="shared" si="88"/>
        <v>39592.639999999999</v>
      </c>
    </row>
    <row r="109" spans="1:21" s="18" customFormat="1" ht="24.95" customHeight="1" x14ac:dyDescent="0.25">
      <c r="A109" s="11">
        <v>79</v>
      </c>
      <c r="B109" s="14" t="s">
        <v>61</v>
      </c>
      <c r="C109" s="10" t="s">
        <v>52</v>
      </c>
      <c r="D109" s="11" t="s">
        <v>23</v>
      </c>
      <c r="E109" s="20" t="s">
        <v>190</v>
      </c>
      <c r="F109" s="15">
        <v>44501</v>
      </c>
      <c r="G109" s="32">
        <v>44866</v>
      </c>
      <c r="H109" s="16">
        <v>43000</v>
      </c>
      <c r="I109" s="16">
        <v>866.06</v>
      </c>
      <c r="J109" s="16">
        <v>0</v>
      </c>
      <c r="K109" s="16">
        <v>1234.0999999999999</v>
      </c>
      <c r="L109" s="16">
        <v>3053</v>
      </c>
      <c r="M109" s="16">
        <f t="shared" si="93"/>
        <v>494.5</v>
      </c>
      <c r="N109" s="16">
        <v>1307.2</v>
      </c>
      <c r="O109" s="16">
        <f t="shared" si="90"/>
        <v>3048.7</v>
      </c>
      <c r="P109" s="16">
        <v>0</v>
      </c>
      <c r="Q109" s="16">
        <f t="shared" si="91"/>
        <v>9137.5</v>
      </c>
      <c r="R109" s="16">
        <f t="shared" si="86"/>
        <v>0</v>
      </c>
      <c r="S109" s="16">
        <f t="shared" si="87"/>
        <v>3407.36</v>
      </c>
      <c r="T109" s="16">
        <f t="shared" si="92"/>
        <v>6596.2</v>
      </c>
      <c r="U109" s="16">
        <f t="shared" si="88"/>
        <v>39592.639999999999</v>
      </c>
    </row>
    <row r="110" spans="1:21" s="18" customFormat="1" ht="24.95" customHeight="1" x14ac:dyDescent="0.25">
      <c r="A110" s="11">
        <v>80</v>
      </c>
      <c r="B110" s="14" t="s">
        <v>256</v>
      </c>
      <c r="C110" s="10" t="s">
        <v>257</v>
      </c>
      <c r="D110" s="11" t="s">
        <v>23</v>
      </c>
      <c r="E110" s="20" t="s">
        <v>190</v>
      </c>
      <c r="F110" s="15">
        <v>44501</v>
      </c>
      <c r="G110" s="32">
        <v>44866</v>
      </c>
      <c r="H110" s="16">
        <v>43000</v>
      </c>
      <c r="I110" s="16">
        <v>461.02</v>
      </c>
      <c r="J110" s="16">
        <v>0</v>
      </c>
      <c r="K110" s="16">
        <v>1234.0999999999999</v>
      </c>
      <c r="L110" s="16">
        <v>3053</v>
      </c>
      <c r="M110" s="16">
        <f t="shared" si="93"/>
        <v>494.5</v>
      </c>
      <c r="N110" s="16">
        <v>1307.2</v>
      </c>
      <c r="O110" s="16">
        <f t="shared" si="90"/>
        <v>3048.7</v>
      </c>
      <c r="P110" s="16">
        <v>0</v>
      </c>
      <c r="Q110" s="16">
        <f t="shared" si="91"/>
        <v>9137.5</v>
      </c>
      <c r="R110" s="16">
        <v>2700.24</v>
      </c>
      <c r="S110" s="16">
        <f t="shared" si="87"/>
        <v>5702.56</v>
      </c>
      <c r="T110" s="16">
        <f t="shared" si="92"/>
        <v>6596.2</v>
      </c>
      <c r="U110" s="16">
        <f t="shared" si="88"/>
        <v>37297.440000000002</v>
      </c>
    </row>
    <row r="111" spans="1:21" s="34" customFormat="1" ht="24.95" customHeight="1" x14ac:dyDescent="0.25">
      <c r="A111" s="11">
        <v>81</v>
      </c>
      <c r="B111" s="14" t="s">
        <v>314</v>
      </c>
      <c r="C111" s="10" t="s">
        <v>257</v>
      </c>
      <c r="D111" s="11" t="s">
        <v>23</v>
      </c>
      <c r="E111" s="20" t="s">
        <v>190</v>
      </c>
      <c r="F111" s="15">
        <v>44600</v>
      </c>
      <c r="G111" s="15">
        <v>44781</v>
      </c>
      <c r="H111" s="16">
        <v>43000</v>
      </c>
      <c r="I111" s="16">
        <v>866.06</v>
      </c>
      <c r="J111" s="16">
        <v>0</v>
      </c>
      <c r="K111" s="16">
        <f>H111*2.87%</f>
        <v>1234.0999999999999</v>
      </c>
      <c r="L111" s="16">
        <f>H111*7.1%</f>
        <v>3053</v>
      </c>
      <c r="M111" s="16">
        <f t="shared" si="93"/>
        <v>494.5</v>
      </c>
      <c r="N111" s="16">
        <f>H111*3.04%</f>
        <v>1307.2</v>
      </c>
      <c r="O111" s="16">
        <f>H111*7.09%</f>
        <v>3048.7</v>
      </c>
      <c r="P111" s="16">
        <v>0</v>
      </c>
      <c r="Q111" s="16">
        <f t="shared" si="91"/>
        <v>9137.5</v>
      </c>
      <c r="R111" s="16">
        <f t="shared" ref="R111:R114" si="94">J111</f>
        <v>0</v>
      </c>
      <c r="S111" s="16">
        <f t="shared" si="87"/>
        <v>3407.36</v>
      </c>
      <c r="T111" s="16">
        <f t="shared" si="92"/>
        <v>6596.2</v>
      </c>
      <c r="U111" s="16">
        <f>H111-S111</f>
        <v>39592.639999999999</v>
      </c>
    </row>
    <row r="112" spans="1:21" s="34" customFormat="1" ht="24.95" customHeight="1" x14ac:dyDescent="0.25">
      <c r="A112" s="30">
        <v>82</v>
      </c>
      <c r="B112" s="29" t="s">
        <v>354</v>
      </c>
      <c r="C112" s="38" t="s">
        <v>46</v>
      </c>
      <c r="D112" s="30" t="s">
        <v>23</v>
      </c>
      <c r="E112" s="31" t="s">
        <v>190</v>
      </c>
      <c r="F112" s="32">
        <v>44634</v>
      </c>
      <c r="G112" s="32">
        <v>44818</v>
      </c>
      <c r="H112" s="33">
        <v>80000</v>
      </c>
      <c r="I112" s="33">
        <v>7400.87</v>
      </c>
      <c r="J112" s="33">
        <v>0</v>
      </c>
      <c r="K112" s="33">
        <f t="shared" ref="K112:K113" si="95">H112*2.87%</f>
        <v>2296</v>
      </c>
      <c r="L112" s="33">
        <f t="shared" ref="L112:L113" si="96">H112*7.1%</f>
        <v>5680</v>
      </c>
      <c r="M112" s="33">
        <v>748.08</v>
      </c>
      <c r="N112" s="33">
        <f t="shared" ref="N112:N113" si="97">H112*3.04%</f>
        <v>2432</v>
      </c>
      <c r="O112" s="33">
        <f t="shared" ref="O112:O114" si="98">H112*7.09%</f>
        <v>5672</v>
      </c>
      <c r="P112" s="33">
        <v>0</v>
      </c>
      <c r="Q112" s="33">
        <f t="shared" si="91"/>
        <v>16828.080000000002</v>
      </c>
      <c r="R112" s="33">
        <f t="shared" si="94"/>
        <v>0</v>
      </c>
      <c r="S112" s="33">
        <f t="shared" si="87"/>
        <v>12128.87</v>
      </c>
      <c r="T112" s="33">
        <f t="shared" si="92"/>
        <v>12100.08</v>
      </c>
      <c r="U112" s="33">
        <f t="shared" ref="U112:U114" si="99">H112-S112</f>
        <v>67871.13</v>
      </c>
    </row>
    <row r="113" spans="1:21" s="34" customFormat="1" ht="24.95" customHeight="1" x14ac:dyDescent="0.25">
      <c r="A113" s="30">
        <v>83</v>
      </c>
      <c r="B113" s="29" t="s">
        <v>355</v>
      </c>
      <c r="C113" s="38" t="s">
        <v>46</v>
      </c>
      <c r="D113" s="30" t="s">
        <v>23</v>
      </c>
      <c r="E113" s="30" t="s">
        <v>190</v>
      </c>
      <c r="F113" s="32">
        <v>44652</v>
      </c>
      <c r="G113" s="32">
        <v>44835</v>
      </c>
      <c r="H113" s="33">
        <v>55000</v>
      </c>
      <c r="I113" s="33">
        <v>2559.6799999999998</v>
      </c>
      <c r="J113" s="33">
        <v>0</v>
      </c>
      <c r="K113" s="33">
        <f t="shared" si="95"/>
        <v>1578.5</v>
      </c>
      <c r="L113" s="33">
        <f t="shared" si="96"/>
        <v>3905</v>
      </c>
      <c r="M113" s="33">
        <f t="shared" ref="M113:M115" si="100">H113*1.15%</f>
        <v>632.5</v>
      </c>
      <c r="N113" s="33">
        <f t="shared" si="97"/>
        <v>1672</v>
      </c>
      <c r="O113" s="33">
        <f t="shared" si="98"/>
        <v>3899.5</v>
      </c>
      <c r="P113" s="33">
        <v>0</v>
      </c>
      <c r="Q113" s="33">
        <f t="shared" si="91"/>
        <v>11687.5</v>
      </c>
      <c r="R113" s="33">
        <f t="shared" si="94"/>
        <v>0</v>
      </c>
      <c r="S113" s="33">
        <f t="shared" si="87"/>
        <v>5810.18</v>
      </c>
      <c r="T113" s="33">
        <f t="shared" si="92"/>
        <v>8437</v>
      </c>
      <c r="U113" s="33">
        <f t="shared" si="99"/>
        <v>49189.82</v>
      </c>
    </row>
    <row r="114" spans="1:21" s="34" customFormat="1" ht="24.95" customHeight="1" x14ac:dyDescent="0.25">
      <c r="A114" s="30">
        <v>84</v>
      </c>
      <c r="B114" s="29" t="s">
        <v>356</v>
      </c>
      <c r="C114" s="38" t="s">
        <v>46</v>
      </c>
      <c r="D114" s="30" t="s">
        <v>23</v>
      </c>
      <c r="E114" s="30" t="s">
        <v>190</v>
      </c>
      <c r="F114" s="32">
        <v>44621</v>
      </c>
      <c r="G114" s="32">
        <v>44805</v>
      </c>
      <c r="H114" s="33">
        <v>60000</v>
      </c>
      <c r="I114" s="33">
        <v>3486.68</v>
      </c>
      <c r="J114" s="33">
        <v>0</v>
      </c>
      <c r="K114" s="33">
        <v>1722</v>
      </c>
      <c r="L114" s="33">
        <v>4260</v>
      </c>
      <c r="M114" s="33">
        <f t="shared" si="100"/>
        <v>690</v>
      </c>
      <c r="N114" s="33">
        <v>1824</v>
      </c>
      <c r="O114" s="33">
        <f t="shared" si="98"/>
        <v>4254</v>
      </c>
      <c r="P114" s="33">
        <v>0</v>
      </c>
      <c r="Q114" s="33">
        <f t="shared" ref="Q114" si="101">K114+L114+M114+N114+O114</f>
        <v>12750</v>
      </c>
      <c r="R114" s="33">
        <f t="shared" si="94"/>
        <v>0</v>
      </c>
      <c r="S114" s="33">
        <f t="shared" ref="S114" si="102">I114+K114+N114+R114</f>
        <v>7032.68</v>
      </c>
      <c r="T114" s="33">
        <f t="shared" ref="T114" si="103">L114+M114+O114</f>
        <v>9204</v>
      </c>
      <c r="U114" s="33">
        <f t="shared" si="99"/>
        <v>52967.32</v>
      </c>
    </row>
    <row r="115" spans="1:21" s="18" customFormat="1" ht="24.95" customHeight="1" x14ac:dyDescent="0.25">
      <c r="A115" s="11">
        <v>85</v>
      </c>
      <c r="B115" s="14" t="s">
        <v>63</v>
      </c>
      <c r="C115" s="10" t="s">
        <v>43</v>
      </c>
      <c r="D115" s="11" t="s">
        <v>23</v>
      </c>
      <c r="E115" s="20" t="s">
        <v>190</v>
      </c>
      <c r="F115" s="15">
        <v>44470</v>
      </c>
      <c r="G115" s="32">
        <v>44835</v>
      </c>
      <c r="H115" s="16">
        <v>40000</v>
      </c>
      <c r="I115" s="16">
        <v>442.65</v>
      </c>
      <c r="J115" s="16">
        <v>0</v>
      </c>
      <c r="K115" s="16">
        <v>1148</v>
      </c>
      <c r="L115" s="16">
        <v>2840</v>
      </c>
      <c r="M115" s="51">
        <f t="shared" si="100"/>
        <v>460</v>
      </c>
      <c r="N115" s="16">
        <v>1216</v>
      </c>
      <c r="O115" s="16">
        <f t="shared" si="90"/>
        <v>2836</v>
      </c>
      <c r="P115" s="16">
        <v>0</v>
      </c>
      <c r="Q115" s="16">
        <f t="shared" si="91"/>
        <v>8500</v>
      </c>
      <c r="R115" s="16">
        <f t="shared" si="86"/>
        <v>0</v>
      </c>
      <c r="S115" s="16">
        <f t="shared" si="87"/>
        <v>2806.65</v>
      </c>
      <c r="T115" s="16">
        <f t="shared" si="92"/>
        <v>6136</v>
      </c>
      <c r="U115" s="16">
        <f t="shared" si="88"/>
        <v>37193.35</v>
      </c>
    </row>
    <row r="116" spans="1:21" s="13" customFormat="1" ht="24.95" customHeight="1" x14ac:dyDescent="0.3">
      <c r="A116" s="25" t="s">
        <v>65</v>
      </c>
      <c r="B116" s="12"/>
      <c r="C116" s="12"/>
      <c r="D116" s="12"/>
      <c r="E116" s="12"/>
      <c r="F116" s="24"/>
      <c r="G116" s="24"/>
      <c r="H116" s="12"/>
      <c r="I116" s="12"/>
      <c r="J116" s="12"/>
      <c r="K116" s="12"/>
      <c r="L116" s="12"/>
      <c r="M116" s="48"/>
      <c r="N116" s="12"/>
      <c r="O116" s="12"/>
      <c r="P116" s="12"/>
      <c r="Q116" s="12"/>
      <c r="R116" s="12"/>
      <c r="S116" s="12"/>
      <c r="T116" s="12"/>
      <c r="U116" s="12"/>
    </row>
    <row r="117" spans="1:21" s="18" customFormat="1" ht="24.95" customHeight="1" x14ac:dyDescent="0.25">
      <c r="A117" s="11">
        <v>86</v>
      </c>
      <c r="B117" s="14" t="s">
        <v>66</v>
      </c>
      <c r="C117" s="10" t="s">
        <v>29</v>
      </c>
      <c r="D117" s="11" t="s">
        <v>23</v>
      </c>
      <c r="E117" s="20" t="s">
        <v>189</v>
      </c>
      <c r="F117" s="15">
        <v>44627</v>
      </c>
      <c r="G117" s="15">
        <v>44811</v>
      </c>
      <c r="H117" s="16">
        <v>95000</v>
      </c>
      <c r="I117" s="16">
        <v>10591.71</v>
      </c>
      <c r="J117" s="16">
        <v>0</v>
      </c>
      <c r="K117" s="16">
        <v>2726.5</v>
      </c>
      <c r="L117" s="16">
        <v>6745</v>
      </c>
      <c r="M117" s="52">
        <v>748.08</v>
      </c>
      <c r="N117" s="16">
        <v>2888</v>
      </c>
      <c r="O117" s="16">
        <v>6735.5</v>
      </c>
      <c r="P117" s="16">
        <v>0</v>
      </c>
      <c r="Q117" s="16">
        <f t="shared" si="91"/>
        <v>19843.080000000002</v>
      </c>
      <c r="R117" s="16">
        <v>16396.12</v>
      </c>
      <c r="S117" s="16">
        <f t="shared" si="87"/>
        <v>32602.33</v>
      </c>
      <c r="T117" s="16">
        <f t="shared" si="92"/>
        <v>14228.58</v>
      </c>
      <c r="U117" s="16">
        <f t="shared" si="88"/>
        <v>62397.67</v>
      </c>
    </row>
    <row r="118" spans="1:21" s="13" customFormat="1" ht="24.95" customHeight="1" x14ac:dyDescent="0.3">
      <c r="A118" s="25" t="s">
        <v>67</v>
      </c>
      <c r="B118" s="12"/>
      <c r="C118" s="12"/>
      <c r="D118" s="12"/>
      <c r="E118" s="12"/>
      <c r="F118" s="24"/>
      <c r="G118" s="24"/>
      <c r="H118" s="12"/>
      <c r="I118" s="12"/>
      <c r="J118" s="12"/>
      <c r="K118" s="12"/>
      <c r="L118" s="12"/>
      <c r="M118" s="48"/>
      <c r="N118" s="12"/>
      <c r="O118" s="12"/>
      <c r="P118" s="12"/>
      <c r="Q118" s="12"/>
      <c r="R118" s="12"/>
      <c r="S118" s="12"/>
      <c r="T118" s="12"/>
      <c r="U118" s="12"/>
    </row>
    <row r="119" spans="1:21" s="39" customFormat="1" ht="24.95" customHeight="1" x14ac:dyDescent="0.25">
      <c r="A119" s="30">
        <v>87</v>
      </c>
      <c r="B119" s="29" t="s">
        <v>272</v>
      </c>
      <c r="C119" s="38" t="s">
        <v>273</v>
      </c>
      <c r="D119" s="30" t="s">
        <v>23</v>
      </c>
      <c r="E119" s="30" t="s">
        <v>189</v>
      </c>
      <c r="F119" s="32">
        <v>44546</v>
      </c>
      <c r="G119" s="32">
        <v>44728</v>
      </c>
      <c r="H119" s="33">
        <v>90000</v>
      </c>
      <c r="I119" s="33">
        <v>9753.1200000000008</v>
      </c>
      <c r="J119" s="33">
        <v>0</v>
      </c>
      <c r="K119" s="33">
        <f>H119*2.87%</f>
        <v>2583</v>
      </c>
      <c r="L119" s="33">
        <f>H119*7.1%</f>
        <v>6390</v>
      </c>
      <c r="M119" s="52">
        <v>748.08</v>
      </c>
      <c r="N119" s="33">
        <f>H119*3.04%</f>
        <v>2736</v>
      </c>
      <c r="O119" s="33">
        <f>H119*7.09%</f>
        <v>6381</v>
      </c>
      <c r="P119" s="33">
        <v>0</v>
      </c>
      <c r="Q119" s="33">
        <f t="shared" si="91"/>
        <v>18838.080000000002</v>
      </c>
      <c r="R119" s="33">
        <f t="shared" si="86"/>
        <v>0</v>
      </c>
      <c r="S119" s="33">
        <f t="shared" si="87"/>
        <v>15072.12</v>
      </c>
      <c r="T119" s="33">
        <f t="shared" si="92"/>
        <v>13519.08</v>
      </c>
      <c r="U119" s="33">
        <f t="shared" si="88"/>
        <v>74927.88</v>
      </c>
    </row>
    <row r="120" spans="1:21" s="13" customFormat="1" ht="24.95" customHeight="1" x14ac:dyDescent="0.3">
      <c r="A120" s="25" t="s">
        <v>68</v>
      </c>
      <c r="B120" s="12"/>
      <c r="C120" s="12"/>
      <c r="D120" s="12"/>
      <c r="E120" s="12"/>
      <c r="F120" s="24"/>
      <c r="G120" s="24"/>
      <c r="H120" s="12"/>
      <c r="I120" s="12"/>
      <c r="J120" s="12"/>
      <c r="K120" s="12"/>
      <c r="L120" s="12"/>
      <c r="M120" s="53"/>
      <c r="N120" s="12"/>
      <c r="O120" s="12"/>
      <c r="P120" s="12"/>
      <c r="Q120" s="12"/>
      <c r="R120" s="12"/>
      <c r="S120" s="12"/>
      <c r="T120" s="12"/>
      <c r="U120" s="12"/>
    </row>
    <row r="121" spans="1:21" s="34" customFormat="1" ht="24.95" customHeight="1" x14ac:dyDescent="0.25">
      <c r="A121" s="30">
        <v>88</v>
      </c>
      <c r="B121" s="29" t="s">
        <v>69</v>
      </c>
      <c r="C121" s="38" t="s">
        <v>29</v>
      </c>
      <c r="D121" s="30" t="s">
        <v>23</v>
      </c>
      <c r="E121" s="31" t="s">
        <v>189</v>
      </c>
      <c r="F121" s="32">
        <v>44501</v>
      </c>
      <c r="G121" s="32">
        <v>44866</v>
      </c>
      <c r="H121" s="33">
        <v>60000</v>
      </c>
      <c r="I121" s="33">
        <v>1749.15</v>
      </c>
      <c r="J121" s="33">
        <v>0</v>
      </c>
      <c r="K121" s="33">
        <v>1722</v>
      </c>
      <c r="L121" s="33">
        <v>4260</v>
      </c>
      <c r="M121" s="17">
        <f t="shared" ref="M121:M122" si="104">H121*1.15%</f>
        <v>690</v>
      </c>
      <c r="N121" s="33">
        <v>1824</v>
      </c>
      <c r="O121" s="33">
        <f t="shared" ref="O121:O122" si="105">H121*7.09%</f>
        <v>4254</v>
      </c>
      <c r="P121" s="33">
        <v>0</v>
      </c>
      <c r="Q121" s="33">
        <f t="shared" si="91"/>
        <v>12750</v>
      </c>
      <c r="R121" s="33">
        <f t="shared" si="86"/>
        <v>0</v>
      </c>
      <c r="S121" s="33">
        <f t="shared" si="87"/>
        <v>5295.15</v>
      </c>
      <c r="T121" s="33">
        <f t="shared" si="92"/>
        <v>9204</v>
      </c>
      <c r="U121" s="33">
        <f t="shared" si="88"/>
        <v>54704.85</v>
      </c>
    </row>
    <row r="122" spans="1:21" s="18" customFormat="1" ht="24.95" customHeight="1" x14ac:dyDescent="0.25">
      <c r="A122" s="11">
        <v>89</v>
      </c>
      <c r="B122" s="14" t="s">
        <v>64</v>
      </c>
      <c r="C122" s="10" t="s">
        <v>43</v>
      </c>
      <c r="D122" s="11" t="s">
        <v>23</v>
      </c>
      <c r="E122" s="20" t="s">
        <v>190</v>
      </c>
      <c r="F122" s="15">
        <v>44470</v>
      </c>
      <c r="G122" s="32">
        <v>44835</v>
      </c>
      <c r="H122" s="16">
        <v>48000</v>
      </c>
      <c r="I122" s="16">
        <v>1571.73</v>
      </c>
      <c r="J122" s="16">
        <v>0</v>
      </c>
      <c r="K122" s="16">
        <v>1377.6</v>
      </c>
      <c r="L122" s="16">
        <v>3408</v>
      </c>
      <c r="M122" s="51">
        <f t="shared" si="104"/>
        <v>552</v>
      </c>
      <c r="N122" s="16">
        <v>1459.2</v>
      </c>
      <c r="O122" s="16">
        <f t="shared" si="105"/>
        <v>3403.2</v>
      </c>
      <c r="P122" s="16">
        <v>0</v>
      </c>
      <c r="Q122" s="16">
        <f t="shared" si="91"/>
        <v>10200</v>
      </c>
      <c r="R122" s="16">
        <f t="shared" si="86"/>
        <v>0</v>
      </c>
      <c r="S122" s="16">
        <f t="shared" si="87"/>
        <v>4408.53</v>
      </c>
      <c r="T122" s="16">
        <f t="shared" si="92"/>
        <v>7363.2</v>
      </c>
      <c r="U122" s="16">
        <f t="shared" si="88"/>
        <v>43591.47</v>
      </c>
    </row>
    <row r="123" spans="1:21" s="13" customFormat="1" ht="24.95" customHeight="1" x14ac:dyDescent="0.3">
      <c r="A123" s="25" t="s">
        <v>70</v>
      </c>
      <c r="B123" s="12"/>
      <c r="C123" s="12"/>
      <c r="D123" s="12"/>
      <c r="E123" s="12"/>
      <c r="F123" s="24"/>
      <c r="G123" s="24"/>
      <c r="H123" s="12"/>
      <c r="I123" s="12"/>
      <c r="J123" s="12"/>
      <c r="K123" s="12"/>
      <c r="L123" s="12"/>
      <c r="M123" s="48"/>
      <c r="N123" s="12"/>
      <c r="O123" s="12"/>
      <c r="P123" s="12"/>
      <c r="Q123" s="12"/>
      <c r="R123" s="12"/>
      <c r="S123" s="12"/>
      <c r="T123" s="12"/>
      <c r="U123" s="12"/>
    </row>
    <row r="124" spans="1:21" s="13" customFormat="1" ht="24.95" customHeight="1" x14ac:dyDescent="0.25">
      <c r="A124" s="11">
        <v>90</v>
      </c>
      <c r="B124" s="29" t="s">
        <v>280</v>
      </c>
      <c r="C124" s="38" t="s">
        <v>279</v>
      </c>
      <c r="D124" s="30" t="s">
        <v>23</v>
      </c>
      <c r="E124" s="31" t="s">
        <v>190</v>
      </c>
      <c r="F124" s="32">
        <v>44573</v>
      </c>
      <c r="G124" s="32">
        <v>44754</v>
      </c>
      <c r="H124" s="33">
        <v>70000</v>
      </c>
      <c r="I124" s="33">
        <v>5368.48</v>
      </c>
      <c r="J124" s="33">
        <v>0</v>
      </c>
      <c r="K124" s="33">
        <f t="shared" ref="K124:K135" si="106">H124*2.87%</f>
        <v>2009</v>
      </c>
      <c r="L124" s="33">
        <f t="shared" ref="L124:L135" si="107">H124*7.1%</f>
        <v>4970</v>
      </c>
      <c r="M124" s="17">
        <v>748.08</v>
      </c>
      <c r="N124" s="33">
        <f t="shared" ref="N124:N135" si="108">H124*3.04%</f>
        <v>2128</v>
      </c>
      <c r="O124" s="33">
        <f t="shared" ref="O124:O135" si="109">H124*7.09%</f>
        <v>4963</v>
      </c>
      <c r="P124" s="33">
        <v>0</v>
      </c>
      <c r="Q124" s="33">
        <f t="shared" ref="Q124" si="110">K124+L124+M124+N124+O124</f>
        <v>14818.08</v>
      </c>
      <c r="R124" s="33">
        <f t="shared" ref="R124" si="111">J124</f>
        <v>0</v>
      </c>
      <c r="S124" s="33">
        <f t="shared" ref="S124" si="112">I124+K124+N124+R124</f>
        <v>9505.48</v>
      </c>
      <c r="T124" s="33">
        <f t="shared" ref="T124" si="113">L124+M124+O124</f>
        <v>10681.08</v>
      </c>
      <c r="U124" s="33">
        <f t="shared" ref="U124" si="114">H124-S124</f>
        <v>60494.52</v>
      </c>
    </row>
    <row r="125" spans="1:21" s="13" customFormat="1" ht="24.95" customHeight="1" x14ac:dyDescent="0.25">
      <c r="A125" s="11">
        <v>91</v>
      </c>
      <c r="B125" s="29" t="s">
        <v>281</v>
      </c>
      <c r="C125" s="38" t="s">
        <v>279</v>
      </c>
      <c r="D125" s="30" t="s">
        <v>23</v>
      </c>
      <c r="E125" s="31" t="s">
        <v>190</v>
      </c>
      <c r="F125" s="32">
        <v>44573</v>
      </c>
      <c r="G125" s="32">
        <v>44754</v>
      </c>
      <c r="H125" s="33">
        <v>70000</v>
      </c>
      <c r="I125" s="33">
        <v>5368.48</v>
      </c>
      <c r="J125" s="33">
        <v>0</v>
      </c>
      <c r="K125" s="33">
        <f t="shared" si="106"/>
        <v>2009</v>
      </c>
      <c r="L125" s="33">
        <f t="shared" si="107"/>
        <v>4970</v>
      </c>
      <c r="M125" s="16">
        <v>748.08</v>
      </c>
      <c r="N125" s="33">
        <f t="shared" si="108"/>
        <v>2128</v>
      </c>
      <c r="O125" s="33">
        <f t="shared" si="109"/>
        <v>4963</v>
      </c>
      <c r="P125" s="33">
        <v>0</v>
      </c>
      <c r="Q125" s="33">
        <f t="shared" ref="Q125" si="115">K125+L125+M125+N125+O125</f>
        <v>14818.08</v>
      </c>
      <c r="R125" s="33">
        <f t="shared" ref="R125" si="116">J125</f>
        <v>0</v>
      </c>
      <c r="S125" s="33">
        <f t="shared" ref="S125" si="117">I125+K125+N125+R125</f>
        <v>9505.48</v>
      </c>
      <c r="T125" s="33">
        <f t="shared" ref="T125" si="118">L125+M125+O125</f>
        <v>10681.08</v>
      </c>
      <c r="U125" s="33">
        <f t="shared" ref="U125" si="119">H125-S125</f>
        <v>60494.52</v>
      </c>
    </row>
    <row r="126" spans="1:21" s="13" customFormat="1" ht="24.95" customHeight="1" x14ac:dyDescent="0.25">
      <c r="A126" s="11">
        <v>92</v>
      </c>
      <c r="B126" s="29" t="s">
        <v>288</v>
      </c>
      <c r="C126" s="38" t="s">
        <v>279</v>
      </c>
      <c r="D126" s="30" t="s">
        <v>23</v>
      </c>
      <c r="E126" s="31" t="s">
        <v>189</v>
      </c>
      <c r="F126" s="32">
        <v>44573</v>
      </c>
      <c r="G126" s="32">
        <v>44754</v>
      </c>
      <c r="H126" s="33">
        <v>90000</v>
      </c>
      <c r="I126" s="33">
        <v>9753.1200000000008</v>
      </c>
      <c r="J126" s="33">
        <v>0</v>
      </c>
      <c r="K126" s="33">
        <f t="shared" si="106"/>
        <v>2583</v>
      </c>
      <c r="L126" s="33">
        <f t="shared" si="107"/>
        <v>6390</v>
      </c>
      <c r="M126" s="16">
        <v>748.08</v>
      </c>
      <c r="N126" s="33">
        <f t="shared" si="108"/>
        <v>2736</v>
      </c>
      <c r="O126" s="33">
        <f t="shared" si="109"/>
        <v>6381</v>
      </c>
      <c r="P126" s="33">
        <v>0</v>
      </c>
      <c r="Q126" s="33">
        <f t="shared" ref="Q126:Q128" si="120">K126+L126+M126+N126+O126</f>
        <v>18838.080000000002</v>
      </c>
      <c r="R126" s="33">
        <f t="shared" ref="R126:R128" si="121">J126</f>
        <v>0</v>
      </c>
      <c r="S126" s="33">
        <f t="shared" ref="S126:S128" si="122">I126+K126+N126+R126</f>
        <v>15072.12</v>
      </c>
      <c r="T126" s="33">
        <f t="shared" ref="T126:T128" si="123">L126+M126+O126</f>
        <v>13519.08</v>
      </c>
      <c r="U126" s="33">
        <f t="shared" ref="U126:U128" si="124">H126-S126</f>
        <v>74927.88</v>
      </c>
    </row>
    <row r="127" spans="1:21" s="13" customFormat="1" ht="24.95" customHeight="1" x14ac:dyDescent="0.25">
      <c r="A127" s="11">
        <v>93</v>
      </c>
      <c r="B127" s="29" t="s">
        <v>292</v>
      </c>
      <c r="C127" s="38" t="s">
        <v>30</v>
      </c>
      <c r="D127" s="30" t="s">
        <v>23</v>
      </c>
      <c r="E127" s="31" t="s">
        <v>190</v>
      </c>
      <c r="F127" s="32">
        <v>44564</v>
      </c>
      <c r="G127" s="32">
        <v>44745</v>
      </c>
      <c r="H127" s="33">
        <v>140000</v>
      </c>
      <c r="I127" s="33">
        <v>21514.37</v>
      </c>
      <c r="J127" s="33">
        <v>0</v>
      </c>
      <c r="K127" s="33">
        <f t="shared" si="106"/>
        <v>4018</v>
      </c>
      <c r="L127" s="33">
        <f t="shared" si="107"/>
        <v>9940</v>
      </c>
      <c r="M127" s="16">
        <v>748.08</v>
      </c>
      <c r="N127" s="33">
        <f t="shared" si="108"/>
        <v>4256</v>
      </c>
      <c r="O127" s="33">
        <f t="shared" si="109"/>
        <v>9926</v>
      </c>
      <c r="P127" s="33">
        <v>0</v>
      </c>
      <c r="Q127" s="33">
        <f t="shared" si="120"/>
        <v>28888.080000000002</v>
      </c>
      <c r="R127" s="33">
        <f t="shared" si="121"/>
        <v>0</v>
      </c>
      <c r="S127" s="33">
        <f t="shared" si="122"/>
        <v>29788.37</v>
      </c>
      <c r="T127" s="33">
        <f t="shared" si="123"/>
        <v>20614.080000000002</v>
      </c>
      <c r="U127" s="33">
        <f t="shared" si="124"/>
        <v>110211.63</v>
      </c>
    </row>
    <row r="128" spans="1:21" s="13" customFormat="1" ht="24.95" customHeight="1" x14ac:dyDescent="0.25">
      <c r="A128" s="11">
        <v>94</v>
      </c>
      <c r="B128" s="29" t="s">
        <v>306</v>
      </c>
      <c r="C128" s="38" t="s">
        <v>307</v>
      </c>
      <c r="D128" s="30" t="s">
        <v>23</v>
      </c>
      <c r="E128" s="31" t="s">
        <v>190</v>
      </c>
      <c r="F128" s="32">
        <v>44573</v>
      </c>
      <c r="G128" s="32">
        <v>44754</v>
      </c>
      <c r="H128" s="33">
        <v>48000</v>
      </c>
      <c r="I128" s="33">
        <v>1571.73</v>
      </c>
      <c r="J128" s="33">
        <v>0</v>
      </c>
      <c r="K128" s="33">
        <f t="shared" si="106"/>
        <v>1377.6</v>
      </c>
      <c r="L128" s="33">
        <f t="shared" si="107"/>
        <v>3408</v>
      </c>
      <c r="M128" s="16">
        <f>H128*1.15%</f>
        <v>552</v>
      </c>
      <c r="N128" s="33">
        <f t="shared" si="108"/>
        <v>1459.2</v>
      </c>
      <c r="O128" s="33">
        <f>H128*7.09%</f>
        <v>3403.2</v>
      </c>
      <c r="P128" s="33">
        <v>0</v>
      </c>
      <c r="Q128" s="33">
        <f t="shared" si="120"/>
        <v>10200</v>
      </c>
      <c r="R128" s="33">
        <f t="shared" si="121"/>
        <v>0</v>
      </c>
      <c r="S128" s="33">
        <f t="shared" si="122"/>
        <v>4408.53</v>
      </c>
      <c r="T128" s="33">
        <f t="shared" si="123"/>
        <v>7363.2</v>
      </c>
      <c r="U128" s="33">
        <f t="shared" si="124"/>
        <v>43591.47</v>
      </c>
    </row>
    <row r="129" spans="1:21" s="13" customFormat="1" ht="24.95" customHeight="1" x14ac:dyDescent="0.25">
      <c r="A129" s="11">
        <v>95</v>
      </c>
      <c r="B129" s="29" t="s">
        <v>308</v>
      </c>
      <c r="C129" s="38" t="s">
        <v>279</v>
      </c>
      <c r="D129" s="30" t="s">
        <v>23</v>
      </c>
      <c r="E129" s="31" t="s">
        <v>190</v>
      </c>
      <c r="F129" s="32">
        <v>44573</v>
      </c>
      <c r="G129" s="32">
        <v>44754</v>
      </c>
      <c r="H129" s="33">
        <v>70000</v>
      </c>
      <c r="I129" s="33">
        <v>5368.48</v>
      </c>
      <c r="J129" s="33">
        <v>0</v>
      </c>
      <c r="K129" s="33">
        <f t="shared" si="106"/>
        <v>2009</v>
      </c>
      <c r="L129" s="33">
        <f t="shared" si="107"/>
        <v>4970</v>
      </c>
      <c r="M129" s="16">
        <v>748.08</v>
      </c>
      <c r="N129" s="33">
        <f t="shared" si="108"/>
        <v>2128</v>
      </c>
      <c r="O129" s="33">
        <f t="shared" si="109"/>
        <v>4963</v>
      </c>
      <c r="P129" s="33">
        <v>0</v>
      </c>
      <c r="Q129" s="33">
        <f t="shared" ref="Q129" si="125">K129+L129+M129+N129+O129</f>
        <v>14818.08</v>
      </c>
      <c r="R129" s="33">
        <f t="shared" ref="R129" si="126">J129</f>
        <v>0</v>
      </c>
      <c r="S129" s="33">
        <f t="shared" ref="S129" si="127">I129+K129+N129+R129</f>
        <v>9505.48</v>
      </c>
      <c r="T129" s="33">
        <f t="shared" ref="T129" si="128">L129+M129+O129</f>
        <v>10681.08</v>
      </c>
      <c r="U129" s="33">
        <f t="shared" ref="U129" si="129">H129-S129</f>
        <v>60494.52</v>
      </c>
    </row>
    <row r="130" spans="1:21" s="39" customFormat="1" ht="24.95" customHeight="1" x14ac:dyDescent="0.25">
      <c r="A130" s="11">
        <v>96</v>
      </c>
      <c r="B130" s="29" t="s">
        <v>310</v>
      </c>
      <c r="C130" s="38" t="s">
        <v>279</v>
      </c>
      <c r="D130" s="30" t="s">
        <v>23</v>
      </c>
      <c r="E130" s="31" t="s">
        <v>190</v>
      </c>
      <c r="F130" s="32">
        <v>44593</v>
      </c>
      <c r="G130" s="32">
        <v>44774</v>
      </c>
      <c r="H130" s="33">
        <v>70000</v>
      </c>
      <c r="I130" s="33">
        <v>5368.48</v>
      </c>
      <c r="J130" s="33">
        <v>0</v>
      </c>
      <c r="K130" s="33">
        <f t="shared" ref="K130" si="130">H130*2.87%</f>
        <v>2009</v>
      </c>
      <c r="L130" s="33">
        <f t="shared" ref="L130" si="131">H130*7.1%</f>
        <v>4970</v>
      </c>
      <c r="M130" s="16">
        <v>748.08</v>
      </c>
      <c r="N130" s="33">
        <f t="shared" ref="N130" si="132">H130*3.04%</f>
        <v>2128</v>
      </c>
      <c r="O130" s="33">
        <f t="shared" ref="O130" si="133">H130*7.09%</f>
        <v>4963</v>
      </c>
      <c r="P130" s="33">
        <v>0</v>
      </c>
      <c r="Q130" s="33">
        <f t="shared" ref="Q130" si="134">K130+L130+M130+N130+O130</f>
        <v>14818.08</v>
      </c>
      <c r="R130" s="33">
        <f t="shared" ref="R130" si="135">J130</f>
        <v>0</v>
      </c>
      <c r="S130" s="33">
        <f t="shared" ref="S130" si="136">I130+K130+N130+R130</f>
        <v>9505.48</v>
      </c>
      <c r="T130" s="33">
        <f t="shared" ref="T130" si="137">L130+M130+O130</f>
        <v>10681.08</v>
      </c>
      <c r="U130" s="33">
        <f t="shared" ref="U130" si="138">H130-S130</f>
        <v>60494.52</v>
      </c>
    </row>
    <row r="131" spans="1:21" s="39" customFormat="1" ht="24.95" customHeight="1" x14ac:dyDescent="0.25">
      <c r="A131" s="30">
        <v>97</v>
      </c>
      <c r="B131" s="29" t="s">
        <v>321</v>
      </c>
      <c r="C131" s="38" t="s">
        <v>73</v>
      </c>
      <c r="D131" s="30" t="s">
        <v>23</v>
      </c>
      <c r="E131" s="31" t="s">
        <v>190</v>
      </c>
      <c r="F131" s="32">
        <v>44613</v>
      </c>
      <c r="G131" s="32">
        <v>44794</v>
      </c>
      <c r="H131" s="33">
        <v>45000</v>
      </c>
      <c r="I131" s="33">
        <v>1148.33</v>
      </c>
      <c r="J131" s="33">
        <v>0</v>
      </c>
      <c r="K131" s="33">
        <f t="shared" ref="K131" si="139">H131*2.87%</f>
        <v>1291.5</v>
      </c>
      <c r="L131" s="33">
        <f t="shared" ref="L131" si="140">H131*7.1%</f>
        <v>3195</v>
      </c>
      <c r="M131" s="33">
        <f>H131*1.15%</f>
        <v>517.5</v>
      </c>
      <c r="N131" s="33">
        <f t="shared" ref="N131" si="141">H131*3.04%</f>
        <v>1368</v>
      </c>
      <c r="O131" s="33">
        <f t="shared" ref="O131" si="142">H131*7.09%</f>
        <v>3190.5</v>
      </c>
      <c r="P131" s="33">
        <v>0</v>
      </c>
      <c r="Q131" s="33">
        <f t="shared" ref="Q131" si="143">K131+L131+M131+N131+O131</f>
        <v>9562.5</v>
      </c>
      <c r="R131" s="33">
        <f t="shared" ref="R131" si="144">J131</f>
        <v>0</v>
      </c>
      <c r="S131" s="33">
        <f t="shared" ref="S131" si="145">I131+K131+N131+R131</f>
        <v>3807.83</v>
      </c>
      <c r="T131" s="33">
        <f t="shared" ref="T131" si="146">L131+M131+O131</f>
        <v>6903</v>
      </c>
      <c r="U131" s="33">
        <f t="shared" ref="U131" si="147">H131-S131</f>
        <v>41192.17</v>
      </c>
    </row>
    <row r="132" spans="1:21" s="39" customFormat="1" ht="24.95" customHeight="1" x14ac:dyDescent="0.25">
      <c r="A132" s="30">
        <v>98</v>
      </c>
      <c r="B132" s="29" t="s">
        <v>324</v>
      </c>
      <c r="C132" s="38" t="s">
        <v>325</v>
      </c>
      <c r="D132" s="30" t="s">
        <v>23</v>
      </c>
      <c r="E132" s="31" t="s">
        <v>190</v>
      </c>
      <c r="F132" s="32">
        <v>44613</v>
      </c>
      <c r="G132" s="32">
        <v>44794</v>
      </c>
      <c r="H132" s="33">
        <v>70000</v>
      </c>
      <c r="I132" s="33">
        <v>5368.48</v>
      </c>
      <c r="J132" s="33">
        <v>0</v>
      </c>
      <c r="K132" s="33">
        <f t="shared" ref="K132" si="148">H132*2.87%</f>
        <v>2009</v>
      </c>
      <c r="L132" s="33">
        <f t="shared" ref="L132" si="149">H132*7.1%</f>
        <v>4970</v>
      </c>
      <c r="M132" s="33">
        <v>748.08</v>
      </c>
      <c r="N132" s="33">
        <f t="shared" ref="N132" si="150">H132*3.04%</f>
        <v>2128</v>
      </c>
      <c r="O132" s="33">
        <f t="shared" ref="O132" si="151">H132*7.09%</f>
        <v>4963</v>
      </c>
      <c r="P132" s="33">
        <v>0</v>
      </c>
      <c r="Q132" s="33">
        <f t="shared" ref="Q132" si="152">K132+L132+M132+N132+O132</f>
        <v>14818.08</v>
      </c>
      <c r="R132" s="33">
        <f t="shared" ref="R132" si="153">J132</f>
        <v>0</v>
      </c>
      <c r="S132" s="33">
        <f t="shared" ref="S132" si="154">I132+K132+N132+R132</f>
        <v>9505.48</v>
      </c>
      <c r="T132" s="33">
        <f t="shared" ref="T132" si="155">L132+M132+O132</f>
        <v>10681.08</v>
      </c>
      <c r="U132" s="33">
        <f t="shared" ref="U132" si="156">H132-S132</f>
        <v>60494.52</v>
      </c>
    </row>
    <row r="133" spans="1:21" s="39" customFormat="1" ht="24.95" customHeight="1" x14ac:dyDescent="0.25">
      <c r="A133" s="30">
        <v>99</v>
      </c>
      <c r="B133" s="29" t="s">
        <v>329</v>
      </c>
      <c r="C133" s="38" t="s">
        <v>325</v>
      </c>
      <c r="D133" s="30" t="s">
        <v>23</v>
      </c>
      <c r="E133" s="31" t="s">
        <v>190</v>
      </c>
      <c r="F133" s="32">
        <v>44613</v>
      </c>
      <c r="G133" s="32">
        <v>44794</v>
      </c>
      <c r="H133" s="33">
        <v>80000</v>
      </c>
      <c r="I133" s="33">
        <v>7400.87</v>
      </c>
      <c r="J133" s="33">
        <v>0</v>
      </c>
      <c r="K133" s="33">
        <f t="shared" ref="K133:K134" si="157">H133*2.87%</f>
        <v>2296</v>
      </c>
      <c r="L133" s="33">
        <f t="shared" ref="L133:L134" si="158">H133*7.1%</f>
        <v>5680</v>
      </c>
      <c r="M133" s="33">
        <v>748.08</v>
      </c>
      <c r="N133" s="33">
        <f t="shared" ref="N133:N134" si="159">H133*3.04%</f>
        <v>2432</v>
      </c>
      <c r="O133" s="33">
        <f t="shared" ref="O133:O134" si="160">H133*7.09%</f>
        <v>5672</v>
      </c>
      <c r="P133" s="33">
        <v>0</v>
      </c>
      <c r="Q133" s="33">
        <f t="shared" ref="Q133:Q134" si="161">K133+L133+M133+N133+O133</f>
        <v>16828.080000000002</v>
      </c>
      <c r="R133" s="33">
        <f t="shared" ref="R133:R134" si="162">J133</f>
        <v>0</v>
      </c>
      <c r="S133" s="33">
        <f t="shared" ref="S133:S134" si="163">I133+K133+N133+R133</f>
        <v>12128.87</v>
      </c>
      <c r="T133" s="33">
        <f t="shared" ref="T133:T134" si="164">L133+M133+O133</f>
        <v>12100.08</v>
      </c>
      <c r="U133" s="33">
        <f t="shared" ref="U133:U134" si="165">H133-S133</f>
        <v>67871.13</v>
      </c>
    </row>
    <row r="134" spans="1:21" s="39" customFormat="1" ht="24.95" customHeight="1" x14ac:dyDescent="0.25">
      <c r="A134" s="30">
        <v>100</v>
      </c>
      <c r="B134" s="29" t="s">
        <v>346</v>
      </c>
      <c r="C134" s="38" t="s">
        <v>73</v>
      </c>
      <c r="D134" s="30" t="s">
        <v>23</v>
      </c>
      <c r="E134" s="31" t="s">
        <v>190</v>
      </c>
      <c r="F134" s="32">
        <v>44613</v>
      </c>
      <c r="G134" s="32">
        <v>44794</v>
      </c>
      <c r="H134" s="33">
        <v>45000</v>
      </c>
      <c r="I134" s="33">
        <v>1148.33</v>
      </c>
      <c r="J134" s="33">
        <v>0</v>
      </c>
      <c r="K134" s="33">
        <f t="shared" si="157"/>
        <v>1291.5</v>
      </c>
      <c r="L134" s="33">
        <f t="shared" si="158"/>
        <v>3195</v>
      </c>
      <c r="M134" s="33">
        <f>H134*1.15%</f>
        <v>517.5</v>
      </c>
      <c r="N134" s="33">
        <f t="shared" si="159"/>
        <v>1368</v>
      </c>
      <c r="O134" s="33">
        <f t="shared" si="160"/>
        <v>3190.5</v>
      </c>
      <c r="P134" s="33">
        <v>0</v>
      </c>
      <c r="Q134" s="33">
        <f t="shared" si="161"/>
        <v>9562.5</v>
      </c>
      <c r="R134" s="33">
        <f t="shared" si="162"/>
        <v>0</v>
      </c>
      <c r="S134" s="33">
        <f t="shared" si="163"/>
        <v>3807.83</v>
      </c>
      <c r="T134" s="33">
        <f t="shared" si="164"/>
        <v>6903</v>
      </c>
      <c r="U134" s="33">
        <f t="shared" si="165"/>
        <v>41192.17</v>
      </c>
    </row>
    <row r="135" spans="1:21" s="13" customFormat="1" ht="24.95" customHeight="1" x14ac:dyDescent="0.25">
      <c r="A135" s="11">
        <v>101</v>
      </c>
      <c r="B135" s="29" t="s">
        <v>295</v>
      </c>
      <c r="C135" s="38" t="s">
        <v>279</v>
      </c>
      <c r="D135" s="30" t="s">
        <v>23</v>
      </c>
      <c r="E135" s="31" t="s">
        <v>189</v>
      </c>
      <c r="F135" s="32">
        <v>44573</v>
      </c>
      <c r="G135" s="32">
        <v>44754</v>
      </c>
      <c r="H135" s="33">
        <v>90000</v>
      </c>
      <c r="I135" s="33">
        <v>9753.1200000000008</v>
      </c>
      <c r="J135" s="33">
        <v>0</v>
      </c>
      <c r="K135" s="33">
        <f t="shared" si="106"/>
        <v>2583</v>
      </c>
      <c r="L135" s="33">
        <f t="shared" si="107"/>
        <v>6390</v>
      </c>
      <c r="M135" s="51">
        <v>748.08</v>
      </c>
      <c r="N135" s="33">
        <f t="shared" si="108"/>
        <v>2736</v>
      </c>
      <c r="O135" s="33">
        <f t="shared" si="109"/>
        <v>6381</v>
      </c>
      <c r="P135" s="33">
        <v>0</v>
      </c>
      <c r="Q135" s="33">
        <f t="shared" ref="Q135" si="166">K135+L135+M135+N135+O135</f>
        <v>18838.080000000002</v>
      </c>
      <c r="R135" s="33">
        <f t="shared" ref="R135" si="167">J135</f>
        <v>0</v>
      </c>
      <c r="S135" s="33">
        <f t="shared" ref="S135" si="168">I135+K135+N135+R135</f>
        <v>15072.12</v>
      </c>
      <c r="T135" s="33">
        <f t="shared" ref="T135" si="169">L135+M135+O135</f>
        <v>13519.08</v>
      </c>
      <c r="U135" s="33">
        <f t="shared" ref="U135" si="170">H135-S135</f>
        <v>74927.88</v>
      </c>
    </row>
    <row r="136" spans="1:21" s="13" customFormat="1" ht="24.95" customHeight="1" x14ac:dyDescent="0.3">
      <c r="A136" s="25" t="s">
        <v>75</v>
      </c>
      <c r="B136" s="12"/>
      <c r="C136" s="12"/>
      <c r="D136" s="12"/>
      <c r="E136" s="12"/>
      <c r="F136" s="24"/>
      <c r="G136" s="24"/>
      <c r="H136" s="12"/>
      <c r="I136" s="12"/>
      <c r="J136" s="12"/>
      <c r="K136" s="12"/>
      <c r="L136" s="12"/>
      <c r="M136" s="48"/>
      <c r="N136" s="12"/>
      <c r="O136" s="12"/>
      <c r="P136" s="12"/>
      <c r="Q136" s="12"/>
      <c r="R136" s="12"/>
      <c r="S136" s="12"/>
      <c r="T136" s="12"/>
      <c r="U136" s="12"/>
    </row>
    <row r="137" spans="1:21" s="34" customFormat="1" ht="24.95" customHeight="1" x14ac:dyDescent="0.25">
      <c r="A137" s="30">
        <v>102</v>
      </c>
      <c r="B137" s="29" t="s">
        <v>180</v>
      </c>
      <c r="C137" s="38" t="s">
        <v>71</v>
      </c>
      <c r="D137" s="30" t="s">
        <v>23</v>
      </c>
      <c r="E137" s="30" t="s">
        <v>190</v>
      </c>
      <c r="F137" s="32">
        <v>44470</v>
      </c>
      <c r="G137" s="32">
        <v>44835</v>
      </c>
      <c r="H137" s="33">
        <v>50000</v>
      </c>
      <c r="I137" s="33">
        <v>1651.48</v>
      </c>
      <c r="J137" s="33">
        <v>0</v>
      </c>
      <c r="K137" s="33">
        <v>1435</v>
      </c>
      <c r="L137" s="33">
        <v>3550</v>
      </c>
      <c r="M137" s="17">
        <f>H137*1.15%</f>
        <v>575</v>
      </c>
      <c r="N137" s="33">
        <v>1520</v>
      </c>
      <c r="O137" s="33">
        <f>H137*7.09%</f>
        <v>3545</v>
      </c>
      <c r="P137" s="33">
        <v>0</v>
      </c>
      <c r="Q137" s="33">
        <f t="shared" si="91"/>
        <v>10625</v>
      </c>
      <c r="R137" s="33">
        <v>1350.12</v>
      </c>
      <c r="S137" s="33">
        <f t="shared" si="87"/>
        <v>5956.6</v>
      </c>
      <c r="T137" s="33">
        <f t="shared" si="92"/>
        <v>7670</v>
      </c>
      <c r="U137" s="33">
        <f t="shared" si="88"/>
        <v>44043.4</v>
      </c>
    </row>
    <row r="138" spans="1:21" s="34" customFormat="1" ht="24.95" customHeight="1" x14ac:dyDescent="0.25">
      <c r="A138" s="30">
        <v>103</v>
      </c>
      <c r="B138" s="29" t="s">
        <v>287</v>
      </c>
      <c r="C138" s="38" t="s">
        <v>30</v>
      </c>
      <c r="D138" s="30" t="s">
        <v>23</v>
      </c>
      <c r="E138" s="31" t="s">
        <v>190</v>
      </c>
      <c r="F138" s="32">
        <v>44573</v>
      </c>
      <c r="G138" s="32">
        <v>44754</v>
      </c>
      <c r="H138" s="33">
        <v>110000</v>
      </c>
      <c r="I138" s="33">
        <v>14457.62</v>
      </c>
      <c r="J138" s="33">
        <v>0</v>
      </c>
      <c r="K138" s="33">
        <f>H138*2.87%</f>
        <v>3157</v>
      </c>
      <c r="L138" s="33">
        <f>H138*7.1%</f>
        <v>7810</v>
      </c>
      <c r="M138" s="16">
        <v>748.08</v>
      </c>
      <c r="N138" s="33">
        <f>H138*3.04%</f>
        <v>3344</v>
      </c>
      <c r="O138" s="33">
        <f>H138*7.09%</f>
        <v>7799</v>
      </c>
      <c r="P138" s="33">
        <v>0</v>
      </c>
      <c r="Q138" s="33">
        <f t="shared" si="91"/>
        <v>22858.080000000002</v>
      </c>
      <c r="R138" s="33">
        <f t="shared" si="86"/>
        <v>0</v>
      </c>
      <c r="S138" s="33">
        <f t="shared" si="87"/>
        <v>20958.62</v>
      </c>
      <c r="T138" s="33">
        <f t="shared" si="92"/>
        <v>16357.08</v>
      </c>
      <c r="U138" s="33">
        <f t="shared" si="88"/>
        <v>89041.38</v>
      </c>
    </row>
    <row r="139" spans="1:21" s="34" customFormat="1" ht="24.95" customHeight="1" x14ac:dyDescent="0.25">
      <c r="A139" s="30">
        <v>104</v>
      </c>
      <c r="B139" s="29" t="s">
        <v>74</v>
      </c>
      <c r="C139" s="38" t="s">
        <v>73</v>
      </c>
      <c r="D139" s="30" t="s">
        <v>23</v>
      </c>
      <c r="E139" s="31" t="s">
        <v>190</v>
      </c>
      <c r="F139" s="32">
        <v>44501</v>
      </c>
      <c r="G139" s="32">
        <v>44682</v>
      </c>
      <c r="H139" s="33">
        <v>43000</v>
      </c>
      <c r="I139" s="33">
        <v>866.06</v>
      </c>
      <c r="J139" s="33">
        <v>0</v>
      </c>
      <c r="K139" s="33">
        <v>1234.0999999999999</v>
      </c>
      <c r="L139" s="33">
        <v>3053</v>
      </c>
      <c r="M139" s="57">
        <f>H139*1.15%</f>
        <v>494.5</v>
      </c>
      <c r="N139" s="33">
        <v>1307.2</v>
      </c>
      <c r="O139" s="33">
        <f>H139*7.09%</f>
        <v>3048.7</v>
      </c>
      <c r="P139" s="33">
        <v>0</v>
      </c>
      <c r="Q139" s="33">
        <f>K139+L139+M139+N139+O139</f>
        <v>9137.5</v>
      </c>
      <c r="R139" s="33">
        <f>J139</f>
        <v>0</v>
      </c>
      <c r="S139" s="33">
        <f>I139+K139+N139+R139</f>
        <v>3407.36</v>
      </c>
      <c r="T139" s="33">
        <f>L139+M139+O139</f>
        <v>6596.2</v>
      </c>
      <c r="U139" s="33">
        <f>H139-S139</f>
        <v>39592.639999999999</v>
      </c>
    </row>
    <row r="140" spans="1:21" s="34" customFormat="1" ht="24.95" customHeight="1" x14ac:dyDescent="0.25">
      <c r="A140" s="30">
        <v>105</v>
      </c>
      <c r="B140" s="29" t="s">
        <v>72</v>
      </c>
      <c r="C140" s="38" t="s">
        <v>73</v>
      </c>
      <c r="D140" s="30" t="s">
        <v>23</v>
      </c>
      <c r="E140" s="31" t="s">
        <v>190</v>
      </c>
      <c r="F140" s="32">
        <v>44501</v>
      </c>
      <c r="G140" s="32">
        <v>44682</v>
      </c>
      <c r="H140" s="33">
        <v>26500</v>
      </c>
      <c r="I140" s="33">
        <v>0</v>
      </c>
      <c r="J140" s="33">
        <v>0</v>
      </c>
      <c r="K140" s="33">
        <v>760.55</v>
      </c>
      <c r="L140" s="33">
        <v>1881.5</v>
      </c>
      <c r="M140" s="51">
        <f>H140*1.15%</f>
        <v>304.75</v>
      </c>
      <c r="N140" s="33">
        <v>805.6</v>
      </c>
      <c r="O140" s="16">
        <f>H140*7.09%</f>
        <v>1878.85</v>
      </c>
      <c r="P140" s="33">
        <v>0</v>
      </c>
      <c r="Q140" s="33">
        <f t="shared" si="91"/>
        <v>5631.25</v>
      </c>
      <c r="R140" s="33">
        <f t="shared" si="86"/>
        <v>0</v>
      </c>
      <c r="S140" s="33">
        <f t="shared" si="87"/>
        <v>1566.15</v>
      </c>
      <c r="T140" s="33">
        <f t="shared" si="92"/>
        <v>4065.1</v>
      </c>
      <c r="U140" s="33">
        <f t="shared" si="88"/>
        <v>24933.85</v>
      </c>
    </row>
    <row r="141" spans="1:21" s="13" customFormat="1" ht="24.95" customHeight="1" x14ac:dyDescent="0.3">
      <c r="A141" s="25" t="s">
        <v>258</v>
      </c>
      <c r="B141" s="12"/>
      <c r="C141" s="12"/>
      <c r="D141" s="12"/>
      <c r="E141" s="12"/>
      <c r="F141" s="24"/>
      <c r="G141" s="24"/>
      <c r="H141" s="12"/>
      <c r="I141" s="12"/>
      <c r="J141" s="12"/>
      <c r="K141" s="12"/>
      <c r="L141" s="12"/>
      <c r="M141" s="48"/>
      <c r="N141" s="12"/>
      <c r="O141" s="12"/>
      <c r="P141" s="12"/>
      <c r="Q141" s="12"/>
      <c r="R141" s="12"/>
      <c r="S141" s="12"/>
      <c r="T141" s="12"/>
      <c r="U141" s="12"/>
    </row>
    <row r="142" spans="1:21" s="34" customFormat="1" ht="24.95" customHeight="1" x14ac:dyDescent="0.25">
      <c r="A142" s="30">
        <v>106</v>
      </c>
      <c r="B142" s="29" t="s">
        <v>216</v>
      </c>
      <c r="C142" s="38" t="s">
        <v>220</v>
      </c>
      <c r="D142" s="30" t="s">
        <v>23</v>
      </c>
      <c r="E142" s="30" t="s">
        <v>190</v>
      </c>
      <c r="F142" s="32">
        <v>44562</v>
      </c>
      <c r="G142" s="32">
        <v>44743</v>
      </c>
      <c r="H142" s="33">
        <v>50000</v>
      </c>
      <c r="I142" s="33">
        <v>1854</v>
      </c>
      <c r="J142" s="33">
        <v>0</v>
      </c>
      <c r="K142" s="33">
        <v>1435</v>
      </c>
      <c r="L142" s="33">
        <v>3550</v>
      </c>
      <c r="M142" s="17">
        <f t="shared" ref="M142:M143" si="171">H142*1.15%</f>
        <v>575</v>
      </c>
      <c r="N142" s="33">
        <v>1520</v>
      </c>
      <c r="O142" s="16">
        <f t="shared" ref="O142:O143" si="172">H142*7.09%</f>
        <v>3545</v>
      </c>
      <c r="P142" s="33">
        <v>0</v>
      </c>
      <c r="Q142" s="33">
        <f t="shared" si="91"/>
        <v>10625</v>
      </c>
      <c r="R142" s="33">
        <f t="shared" si="86"/>
        <v>0</v>
      </c>
      <c r="S142" s="33">
        <f t="shared" si="87"/>
        <v>4809</v>
      </c>
      <c r="T142" s="33">
        <f t="shared" si="92"/>
        <v>7670</v>
      </c>
      <c r="U142" s="33">
        <f t="shared" si="88"/>
        <v>45191</v>
      </c>
    </row>
    <row r="143" spans="1:21" s="34" customFormat="1" ht="24.95" customHeight="1" x14ac:dyDescent="0.25">
      <c r="A143" s="30">
        <v>107</v>
      </c>
      <c r="B143" s="29" t="s">
        <v>174</v>
      </c>
      <c r="C143" s="38" t="s">
        <v>46</v>
      </c>
      <c r="D143" s="30" t="s">
        <v>23</v>
      </c>
      <c r="E143" s="31" t="s">
        <v>189</v>
      </c>
      <c r="F143" s="32">
        <v>44470</v>
      </c>
      <c r="G143" s="32">
        <v>44835</v>
      </c>
      <c r="H143" s="33">
        <v>50000</v>
      </c>
      <c r="I143" s="33">
        <v>1854</v>
      </c>
      <c r="J143" s="33">
        <v>0</v>
      </c>
      <c r="K143" s="33">
        <v>1435</v>
      </c>
      <c r="L143" s="33">
        <v>3550</v>
      </c>
      <c r="M143" s="16">
        <f t="shared" si="171"/>
        <v>575</v>
      </c>
      <c r="N143" s="33">
        <v>1520</v>
      </c>
      <c r="O143" s="16">
        <f t="shared" si="172"/>
        <v>3545</v>
      </c>
      <c r="P143" s="33">
        <v>0</v>
      </c>
      <c r="Q143" s="33">
        <f t="shared" si="91"/>
        <v>10625</v>
      </c>
      <c r="R143" s="33">
        <f t="shared" si="86"/>
        <v>0</v>
      </c>
      <c r="S143" s="33">
        <f t="shared" si="87"/>
        <v>4809</v>
      </c>
      <c r="T143" s="33">
        <f t="shared" si="92"/>
        <v>7670</v>
      </c>
      <c r="U143" s="33">
        <f t="shared" si="88"/>
        <v>45191</v>
      </c>
    </row>
    <row r="144" spans="1:21" s="34" customFormat="1" ht="24.95" customHeight="1" x14ac:dyDescent="0.25">
      <c r="A144" s="30">
        <v>108</v>
      </c>
      <c r="B144" s="29" t="s">
        <v>301</v>
      </c>
      <c r="C144" s="38" t="s">
        <v>30</v>
      </c>
      <c r="D144" s="30" t="s">
        <v>23</v>
      </c>
      <c r="E144" s="31" t="s">
        <v>190</v>
      </c>
      <c r="F144" s="32">
        <v>44564</v>
      </c>
      <c r="G144" s="32">
        <v>44745</v>
      </c>
      <c r="H144" s="33">
        <v>110000</v>
      </c>
      <c r="I144" s="33">
        <v>14120.09</v>
      </c>
      <c r="J144" s="33">
        <v>0</v>
      </c>
      <c r="K144" s="33">
        <f>H144*2.87%</f>
        <v>3157</v>
      </c>
      <c r="L144" s="33">
        <f>H144*7.1%</f>
        <v>7810</v>
      </c>
      <c r="M144" s="16">
        <v>748.08</v>
      </c>
      <c r="N144" s="33">
        <f>H144*3.04%</f>
        <v>3344</v>
      </c>
      <c r="O144" s="33">
        <f>H144*7.09%</f>
        <v>7799</v>
      </c>
      <c r="P144" s="33">
        <v>0</v>
      </c>
      <c r="Q144" s="33">
        <f t="shared" si="91"/>
        <v>22858.080000000002</v>
      </c>
      <c r="R144" s="33">
        <v>1350.12</v>
      </c>
      <c r="S144" s="33">
        <f t="shared" si="87"/>
        <v>21971.21</v>
      </c>
      <c r="T144" s="33">
        <f t="shared" si="92"/>
        <v>16357.08</v>
      </c>
      <c r="U144" s="33">
        <f t="shared" si="88"/>
        <v>88028.79</v>
      </c>
    </row>
    <row r="145" spans="1:21" s="34" customFormat="1" ht="24.95" customHeight="1" x14ac:dyDescent="0.25">
      <c r="A145" s="30">
        <v>109</v>
      </c>
      <c r="B145" s="29" t="s">
        <v>160</v>
      </c>
      <c r="C145" s="38" t="s">
        <v>166</v>
      </c>
      <c r="D145" s="30" t="s">
        <v>23</v>
      </c>
      <c r="E145" s="31" t="s">
        <v>189</v>
      </c>
      <c r="F145" s="32">
        <v>44621</v>
      </c>
      <c r="G145" s="32">
        <v>44805</v>
      </c>
      <c r="H145" s="33">
        <v>10033.33</v>
      </c>
      <c r="I145" s="33">
        <v>0</v>
      </c>
      <c r="J145" s="33">
        <v>0</v>
      </c>
      <c r="K145" s="33">
        <f>H145*2.87%</f>
        <v>287.95999999999998</v>
      </c>
      <c r="L145" s="33">
        <f>H145*7.1%</f>
        <v>712.37</v>
      </c>
      <c r="M145" s="57">
        <f>H145*1.15%</f>
        <v>115.38</v>
      </c>
      <c r="N145" s="33">
        <f>H145*3.04%</f>
        <v>305.01</v>
      </c>
      <c r="O145" s="33">
        <f>H145*7.09%</f>
        <v>711.36</v>
      </c>
      <c r="P145" s="33">
        <v>0</v>
      </c>
      <c r="Q145" s="33">
        <f t="shared" si="91"/>
        <v>2132.08</v>
      </c>
      <c r="R145" s="33">
        <f t="shared" si="86"/>
        <v>0</v>
      </c>
      <c r="S145" s="33">
        <f t="shared" si="87"/>
        <v>592.97</v>
      </c>
      <c r="T145" s="33">
        <f t="shared" si="92"/>
        <v>1539.11</v>
      </c>
      <c r="U145" s="33">
        <f>H145-S145</f>
        <v>9440.36</v>
      </c>
    </row>
    <row r="146" spans="1:21" s="13" customFormat="1" ht="24.95" customHeight="1" x14ac:dyDescent="0.3">
      <c r="A146" s="25" t="s">
        <v>138</v>
      </c>
      <c r="B146" s="12"/>
      <c r="C146" s="12"/>
      <c r="D146" s="12"/>
      <c r="E146" s="12"/>
      <c r="F146" s="24"/>
      <c r="G146" s="24"/>
      <c r="H146" s="12"/>
      <c r="I146" s="12"/>
      <c r="J146" s="12"/>
      <c r="K146" s="12"/>
      <c r="L146" s="12"/>
      <c r="M146" s="48"/>
      <c r="N146" s="12"/>
      <c r="O146" s="12"/>
      <c r="P146" s="12"/>
      <c r="Q146" s="12"/>
      <c r="R146" s="12"/>
      <c r="S146" s="12"/>
      <c r="T146" s="12"/>
      <c r="U146" s="12"/>
    </row>
    <row r="147" spans="1:21" s="13" customFormat="1" ht="24.95" customHeight="1" x14ac:dyDescent="0.25">
      <c r="A147" s="30">
        <v>110</v>
      </c>
      <c r="B147" s="29" t="s">
        <v>290</v>
      </c>
      <c r="C147" s="38" t="s">
        <v>291</v>
      </c>
      <c r="D147" s="30" t="s">
        <v>23</v>
      </c>
      <c r="E147" s="31" t="s">
        <v>189</v>
      </c>
      <c r="F147" s="32">
        <v>44564</v>
      </c>
      <c r="G147" s="32">
        <v>44773</v>
      </c>
      <c r="H147" s="33">
        <v>170000</v>
      </c>
      <c r="I147" s="33">
        <v>28627.17</v>
      </c>
      <c r="J147" s="33">
        <v>0</v>
      </c>
      <c r="K147" s="33">
        <f>H147*2.87%</f>
        <v>4879</v>
      </c>
      <c r="L147" s="33">
        <f>H147*7.1%</f>
        <v>12070</v>
      </c>
      <c r="M147" s="17">
        <v>748.08</v>
      </c>
      <c r="N147" s="33">
        <v>4943.8</v>
      </c>
      <c r="O147" s="33">
        <v>11530.11</v>
      </c>
      <c r="P147" s="33">
        <v>0</v>
      </c>
      <c r="Q147" s="33">
        <f t="shared" ref="Q147:Q148" si="173">K147+L147+M147+N147+O147</f>
        <v>34170.99</v>
      </c>
      <c r="R147" s="33">
        <f t="shared" ref="R147:R148" si="174">J147</f>
        <v>0</v>
      </c>
      <c r="S147" s="33">
        <f t="shared" ref="S147:S148" si="175">I147+K147+N147+R147</f>
        <v>38449.97</v>
      </c>
      <c r="T147" s="33">
        <f t="shared" ref="T147:T148" si="176">L147+M147+O147</f>
        <v>24348.19</v>
      </c>
      <c r="U147" s="33">
        <f t="shared" ref="U147:U148" si="177">H147-S147</f>
        <v>131550.03</v>
      </c>
    </row>
    <row r="148" spans="1:21" s="39" customFormat="1" ht="24.95" customHeight="1" x14ac:dyDescent="0.25">
      <c r="A148" s="30">
        <v>111</v>
      </c>
      <c r="B148" s="29" t="s">
        <v>318</v>
      </c>
      <c r="C148" s="38" t="s">
        <v>319</v>
      </c>
      <c r="D148" s="30" t="s">
        <v>23</v>
      </c>
      <c r="E148" s="31" t="s">
        <v>190</v>
      </c>
      <c r="F148" s="32">
        <v>44593</v>
      </c>
      <c r="G148" s="32">
        <v>44774</v>
      </c>
      <c r="H148" s="33">
        <v>90000</v>
      </c>
      <c r="I148" s="33">
        <v>9753.1200000000008</v>
      </c>
      <c r="J148" s="33">
        <v>0</v>
      </c>
      <c r="K148" s="33">
        <f t="shared" ref="K148" si="178">H148*2.87%</f>
        <v>2583</v>
      </c>
      <c r="L148" s="33">
        <f t="shared" ref="L148" si="179">H148*7.1%</f>
        <v>6390</v>
      </c>
      <c r="M148" s="16">
        <v>748.08</v>
      </c>
      <c r="N148" s="33">
        <f t="shared" ref="N148" si="180">H148*3.04%</f>
        <v>2736</v>
      </c>
      <c r="O148" s="33">
        <f t="shared" ref="O148" si="181">H148*7.09%</f>
        <v>6381</v>
      </c>
      <c r="P148" s="33">
        <v>0</v>
      </c>
      <c r="Q148" s="33">
        <f t="shared" si="173"/>
        <v>18838.080000000002</v>
      </c>
      <c r="R148" s="33">
        <f t="shared" si="174"/>
        <v>0</v>
      </c>
      <c r="S148" s="33">
        <f t="shared" si="175"/>
        <v>15072.12</v>
      </c>
      <c r="T148" s="33">
        <f t="shared" si="176"/>
        <v>13519.08</v>
      </c>
      <c r="U148" s="33">
        <f t="shared" si="177"/>
        <v>74927.88</v>
      </c>
    </row>
    <row r="149" spans="1:21" s="39" customFormat="1" ht="24.95" customHeight="1" x14ac:dyDescent="0.25">
      <c r="A149" s="30">
        <v>112</v>
      </c>
      <c r="B149" s="29" t="s">
        <v>326</v>
      </c>
      <c r="C149" s="38" t="s">
        <v>327</v>
      </c>
      <c r="D149" s="30" t="s">
        <v>23</v>
      </c>
      <c r="E149" s="31" t="s">
        <v>190</v>
      </c>
      <c r="F149" s="32">
        <v>44652</v>
      </c>
      <c r="G149" s="32">
        <v>44835</v>
      </c>
      <c r="H149" s="33">
        <v>48000</v>
      </c>
      <c r="I149" s="33">
        <v>1571.73</v>
      </c>
      <c r="J149" s="33">
        <v>0</v>
      </c>
      <c r="K149" s="33">
        <f t="shared" ref="K149" si="182">H149*2.87%</f>
        <v>1377.6</v>
      </c>
      <c r="L149" s="33">
        <f t="shared" ref="L149" si="183">H149*7.1%</f>
        <v>3408</v>
      </c>
      <c r="M149" s="33">
        <f>H149*1.15%</f>
        <v>552</v>
      </c>
      <c r="N149" s="33">
        <f t="shared" ref="N149" si="184">H149*3.04%</f>
        <v>1459.2</v>
      </c>
      <c r="O149" s="33">
        <f t="shared" ref="O149" si="185">H149*7.09%</f>
        <v>3403.2</v>
      </c>
      <c r="P149" s="33">
        <v>0</v>
      </c>
      <c r="Q149" s="33">
        <f t="shared" ref="Q149" si="186">K149+L149+M149+N149+O149</f>
        <v>10200</v>
      </c>
      <c r="R149" s="33">
        <f t="shared" ref="R149" si="187">J149</f>
        <v>0</v>
      </c>
      <c r="S149" s="33">
        <f t="shared" ref="S149" si="188">I149+K149+N149+R149</f>
        <v>4408.53</v>
      </c>
      <c r="T149" s="33">
        <f t="shared" ref="T149" si="189">L149+M149+O149</f>
        <v>7363.2</v>
      </c>
      <c r="U149" s="33">
        <f t="shared" ref="U149" si="190">H149-S149</f>
        <v>43591.47</v>
      </c>
    </row>
    <row r="150" spans="1:21" s="13" customFormat="1" ht="24.95" customHeight="1" x14ac:dyDescent="0.3">
      <c r="A150" s="25" t="s">
        <v>248</v>
      </c>
      <c r="B150" s="12"/>
      <c r="C150" s="12"/>
      <c r="D150" s="12"/>
      <c r="E150" s="12"/>
      <c r="F150" s="24"/>
      <c r="G150" s="24"/>
      <c r="H150" s="12"/>
      <c r="I150" s="12"/>
      <c r="J150" s="12"/>
      <c r="K150" s="12"/>
      <c r="L150" s="12"/>
      <c r="M150" s="48"/>
      <c r="N150" s="12"/>
      <c r="O150" s="12"/>
      <c r="P150" s="12"/>
      <c r="Q150" s="12"/>
      <c r="R150" s="12"/>
      <c r="S150" s="12"/>
      <c r="T150" s="12"/>
      <c r="U150" s="12"/>
    </row>
    <row r="151" spans="1:21" s="13" customFormat="1" ht="24.95" customHeight="1" x14ac:dyDescent="0.25">
      <c r="A151" s="30">
        <v>113</v>
      </c>
      <c r="B151" s="29" t="s">
        <v>293</v>
      </c>
      <c r="C151" s="38" t="s">
        <v>30</v>
      </c>
      <c r="D151" s="30" t="s">
        <v>23</v>
      </c>
      <c r="E151" s="31" t="s">
        <v>189</v>
      </c>
      <c r="F151" s="32">
        <v>44564</v>
      </c>
      <c r="G151" s="32">
        <v>44773</v>
      </c>
      <c r="H151" s="33">
        <v>135000</v>
      </c>
      <c r="I151" s="33">
        <v>20000.71</v>
      </c>
      <c r="J151" s="33">
        <v>0</v>
      </c>
      <c r="K151" s="33">
        <f>H151*2.87%</f>
        <v>3874.5</v>
      </c>
      <c r="L151" s="33">
        <f>H151*7.1%</f>
        <v>9585</v>
      </c>
      <c r="M151" s="17">
        <v>748.08</v>
      </c>
      <c r="N151" s="33">
        <f>H151*3.04%</f>
        <v>4104</v>
      </c>
      <c r="O151" s="33">
        <f>H151*7.09%</f>
        <v>9571.5</v>
      </c>
      <c r="P151" s="33">
        <v>0</v>
      </c>
      <c r="Q151" s="33">
        <f t="shared" ref="Q151" si="191">K151+L151+M151+N151+O151</f>
        <v>27883.08</v>
      </c>
      <c r="R151" s="33">
        <v>1350.12</v>
      </c>
      <c r="S151" s="33">
        <f t="shared" ref="S151" si="192">I151+K151+N151+R151</f>
        <v>29329.33</v>
      </c>
      <c r="T151" s="33">
        <f t="shared" ref="T151" si="193">L151+M151+O151</f>
        <v>19904.580000000002</v>
      </c>
      <c r="U151" s="33">
        <f t="shared" ref="U151" si="194">H151-S151</f>
        <v>105670.67</v>
      </c>
    </row>
    <row r="152" spans="1:21" s="13" customFormat="1" ht="24.95" customHeight="1" x14ac:dyDescent="0.25">
      <c r="A152" s="30">
        <v>114</v>
      </c>
      <c r="B152" s="29" t="s">
        <v>297</v>
      </c>
      <c r="C152" s="38" t="s">
        <v>298</v>
      </c>
      <c r="D152" s="30" t="s">
        <v>23</v>
      </c>
      <c r="E152" s="31" t="s">
        <v>189</v>
      </c>
      <c r="F152" s="32">
        <v>44564</v>
      </c>
      <c r="G152" s="32">
        <v>44773</v>
      </c>
      <c r="H152" s="33">
        <v>90000</v>
      </c>
      <c r="I152" s="33">
        <v>9753.1200000000008</v>
      </c>
      <c r="J152" s="33">
        <v>0</v>
      </c>
      <c r="K152" s="33">
        <f>H152*2.87%</f>
        <v>2583</v>
      </c>
      <c r="L152" s="33">
        <f>H152*7.1%</f>
        <v>6390</v>
      </c>
      <c r="M152" s="16">
        <v>748.08</v>
      </c>
      <c r="N152" s="33">
        <f>H152*3.04%</f>
        <v>2736</v>
      </c>
      <c r="O152" s="33">
        <f>H152*7.09%</f>
        <v>6381</v>
      </c>
      <c r="P152" s="33">
        <v>0</v>
      </c>
      <c r="Q152" s="33">
        <f t="shared" ref="Q152" si="195">K152+L152+M152+N152+O152</f>
        <v>18838.080000000002</v>
      </c>
      <c r="R152" s="33">
        <f t="shared" ref="R152" si="196">J152</f>
        <v>0</v>
      </c>
      <c r="S152" s="33">
        <f t="shared" ref="S152" si="197">I152+K152+N152+R152</f>
        <v>15072.12</v>
      </c>
      <c r="T152" s="33">
        <f t="shared" ref="T152" si="198">L152+M152+O152</f>
        <v>13519.08</v>
      </c>
      <c r="U152" s="33">
        <f t="shared" ref="U152" si="199">H152-S152</f>
        <v>74927.88</v>
      </c>
    </row>
    <row r="153" spans="1:21" s="13" customFormat="1" ht="24.95" customHeight="1" x14ac:dyDescent="0.3">
      <c r="A153" s="25" t="s">
        <v>76</v>
      </c>
      <c r="B153" s="12"/>
      <c r="C153" s="12"/>
      <c r="D153" s="12"/>
      <c r="E153" s="12"/>
      <c r="F153" s="24"/>
      <c r="G153" s="24"/>
      <c r="H153" s="12"/>
      <c r="I153" s="12"/>
      <c r="J153" s="12"/>
      <c r="K153" s="12"/>
      <c r="L153" s="12"/>
      <c r="M153" s="48"/>
      <c r="N153" s="12"/>
      <c r="O153" s="12"/>
      <c r="P153" s="12"/>
      <c r="Q153" s="12"/>
      <c r="R153" s="12"/>
      <c r="S153" s="12"/>
      <c r="T153" s="12"/>
      <c r="U153" s="12"/>
    </row>
    <row r="154" spans="1:21" s="39" customFormat="1" ht="24.95" customHeight="1" x14ac:dyDescent="0.25">
      <c r="A154" s="30">
        <v>115</v>
      </c>
      <c r="B154" s="29" t="s">
        <v>331</v>
      </c>
      <c r="C154" s="38" t="s">
        <v>29</v>
      </c>
      <c r="D154" s="30" t="s">
        <v>23</v>
      </c>
      <c r="E154" s="31" t="s">
        <v>190</v>
      </c>
      <c r="F154" s="32">
        <v>44602</v>
      </c>
      <c r="G154" s="32">
        <v>44783</v>
      </c>
      <c r="H154" s="33">
        <v>135000</v>
      </c>
      <c r="I154" s="33">
        <v>20338.240000000002</v>
      </c>
      <c r="J154" s="33">
        <v>0</v>
      </c>
      <c r="K154" s="33">
        <f t="shared" ref="K154" si="200">H154*2.87%</f>
        <v>3874.5</v>
      </c>
      <c r="L154" s="33">
        <f t="shared" ref="L154" si="201">H154*7.1%</f>
        <v>9585</v>
      </c>
      <c r="M154" s="40">
        <v>748.08</v>
      </c>
      <c r="N154" s="33">
        <f t="shared" ref="N154" si="202">H154*3.04%</f>
        <v>4104</v>
      </c>
      <c r="O154" s="33">
        <f t="shared" ref="O154" si="203">H154*7.09%</f>
        <v>9571.5</v>
      </c>
      <c r="P154" s="33">
        <v>0</v>
      </c>
      <c r="Q154" s="33">
        <f t="shared" ref="Q154" si="204">K154+L154+M154+N154+O154</f>
        <v>27883.08</v>
      </c>
      <c r="R154" s="33">
        <f t="shared" ref="R154" si="205">J154</f>
        <v>0</v>
      </c>
      <c r="S154" s="33">
        <f t="shared" ref="S154" si="206">I154+K154+N154+R154</f>
        <v>28316.74</v>
      </c>
      <c r="T154" s="33">
        <f t="shared" ref="T154" si="207">L154+M154+O154</f>
        <v>19904.580000000002</v>
      </c>
      <c r="U154" s="33">
        <f t="shared" ref="U154" si="208">H154-S154</f>
        <v>106683.26</v>
      </c>
    </row>
    <row r="155" spans="1:21" s="34" customFormat="1" ht="24.95" customHeight="1" x14ac:dyDescent="0.25">
      <c r="A155" s="30">
        <v>116</v>
      </c>
      <c r="B155" s="29" t="s">
        <v>265</v>
      </c>
      <c r="C155" s="41" t="s">
        <v>266</v>
      </c>
      <c r="D155" s="30" t="s">
        <v>23</v>
      </c>
      <c r="E155" s="31" t="s">
        <v>190</v>
      </c>
      <c r="F155" s="32">
        <v>44574</v>
      </c>
      <c r="G155" s="32">
        <v>44755</v>
      </c>
      <c r="H155" s="33">
        <v>80000</v>
      </c>
      <c r="I155" s="33">
        <v>7400.87</v>
      </c>
      <c r="J155" s="33">
        <v>0</v>
      </c>
      <c r="K155" s="33">
        <f>H155*2.87%</f>
        <v>2296</v>
      </c>
      <c r="L155" s="33">
        <f>H155*7.1%</f>
        <v>5680</v>
      </c>
      <c r="M155" s="16">
        <v>748.08</v>
      </c>
      <c r="N155" s="33">
        <f>H155*3.04%</f>
        <v>2432</v>
      </c>
      <c r="O155" s="33">
        <f>H155*7.09%</f>
        <v>5672</v>
      </c>
      <c r="P155" s="33">
        <v>0</v>
      </c>
      <c r="Q155" s="33">
        <f t="shared" si="91"/>
        <v>16828.080000000002</v>
      </c>
      <c r="R155" s="33">
        <f t="shared" ref="R155:R156" si="209">J155</f>
        <v>0</v>
      </c>
      <c r="S155" s="33">
        <f t="shared" si="87"/>
        <v>12128.87</v>
      </c>
      <c r="T155" s="33">
        <f t="shared" si="92"/>
        <v>12100.08</v>
      </c>
      <c r="U155" s="33">
        <f t="shared" si="88"/>
        <v>67871.13</v>
      </c>
    </row>
    <row r="156" spans="1:21" s="34" customFormat="1" ht="24.95" customHeight="1" x14ac:dyDescent="0.25">
      <c r="A156" s="30">
        <v>117</v>
      </c>
      <c r="B156" s="29" t="s">
        <v>268</v>
      </c>
      <c r="C156" s="41" t="s">
        <v>266</v>
      </c>
      <c r="D156" s="30" t="s">
        <v>23</v>
      </c>
      <c r="E156" s="30" t="s">
        <v>190</v>
      </c>
      <c r="F156" s="32">
        <v>44565</v>
      </c>
      <c r="G156" s="32">
        <v>44746</v>
      </c>
      <c r="H156" s="33">
        <v>80000</v>
      </c>
      <c r="I156" s="33">
        <v>7400.87</v>
      </c>
      <c r="J156" s="33">
        <v>0</v>
      </c>
      <c r="K156" s="33">
        <f>H156*2.87%</f>
        <v>2296</v>
      </c>
      <c r="L156" s="33">
        <f>H156*7.1%</f>
        <v>5680</v>
      </c>
      <c r="M156" s="16">
        <v>748.08</v>
      </c>
      <c r="N156" s="33">
        <f>H156*3.04%</f>
        <v>2432</v>
      </c>
      <c r="O156" s="33">
        <f>H156*7.09%</f>
        <v>5672</v>
      </c>
      <c r="P156" s="33">
        <v>0</v>
      </c>
      <c r="Q156" s="33">
        <f t="shared" si="91"/>
        <v>16828.080000000002</v>
      </c>
      <c r="R156" s="33">
        <f t="shared" si="209"/>
        <v>0</v>
      </c>
      <c r="S156" s="33">
        <f t="shared" si="87"/>
        <v>12128.87</v>
      </c>
      <c r="T156" s="33">
        <f t="shared" si="92"/>
        <v>12100.08</v>
      </c>
      <c r="U156" s="33">
        <f t="shared" si="88"/>
        <v>67871.13</v>
      </c>
    </row>
    <row r="157" spans="1:21" s="34" customFormat="1" ht="24.95" customHeight="1" x14ac:dyDescent="0.25">
      <c r="A157" s="30">
        <v>118</v>
      </c>
      <c r="B157" s="29" t="s">
        <v>334</v>
      </c>
      <c r="C157" s="41" t="s">
        <v>266</v>
      </c>
      <c r="D157" s="30" t="s">
        <v>23</v>
      </c>
      <c r="E157" s="30" t="s">
        <v>189</v>
      </c>
      <c r="F157" s="32">
        <v>44652</v>
      </c>
      <c r="G157" s="32">
        <v>44835</v>
      </c>
      <c r="H157" s="33">
        <v>80000</v>
      </c>
      <c r="I157" s="33">
        <v>7400.87</v>
      </c>
      <c r="J157" s="33">
        <v>0</v>
      </c>
      <c r="K157" s="33">
        <f>H157*2.87%</f>
        <v>2296</v>
      </c>
      <c r="L157" s="33">
        <f>H157*7.1%</f>
        <v>5680</v>
      </c>
      <c r="M157" s="33">
        <v>748.08</v>
      </c>
      <c r="N157" s="33">
        <f>H157*3.04%</f>
        <v>2432</v>
      </c>
      <c r="O157" s="33">
        <f>H157*7.09%</f>
        <v>5672</v>
      </c>
      <c r="P157" s="33">
        <v>0</v>
      </c>
      <c r="Q157" s="33">
        <f t="shared" ref="Q157:Q158" si="210">K157+L157+M157+N157+O157</f>
        <v>16828.080000000002</v>
      </c>
      <c r="R157" s="33">
        <f t="shared" ref="R157:R158" si="211">J157</f>
        <v>0</v>
      </c>
      <c r="S157" s="33">
        <f t="shared" ref="S157:S158" si="212">I157+K157+N157+R157</f>
        <v>12128.87</v>
      </c>
      <c r="T157" s="33">
        <f t="shared" ref="T157:T158" si="213">L157+M157+O157</f>
        <v>12100.08</v>
      </c>
      <c r="U157" s="33">
        <f t="shared" ref="U157:U158" si="214">H157-S157</f>
        <v>67871.13</v>
      </c>
    </row>
    <row r="158" spans="1:21" s="34" customFormat="1" ht="24.95" customHeight="1" x14ac:dyDescent="0.25">
      <c r="A158" s="30">
        <v>119</v>
      </c>
      <c r="B158" s="29" t="s">
        <v>347</v>
      </c>
      <c r="C158" s="41" t="s">
        <v>266</v>
      </c>
      <c r="D158" s="30" t="s">
        <v>23</v>
      </c>
      <c r="E158" s="31" t="s">
        <v>190</v>
      </c>
      <c r="F158" s="32">
        <v>44652</v>
      </c>
      <c r="G158" s="32">
        <v>44835</v>
      </c>
      <c r="H158" s="33">
        <v>75000</v>
      </c>
      <c r="I158" s="33">
        <v>6309.38</v>
      </c>
      <c r="J158" s="33">
        <v>0</v>
      </c>
      <c r="K158" s="33">
        <v>2152.5</v>
      </c>
      <c r="L158" s="33">
        <v>5325</v>
      </c>
      <c r="M158" s="33">
        <v>748.08</v>
      </c>
      <c r="N158" s="33">
        <v>2280</v>
      </c>
      <c r="O158" s="33">
        <v>5317.5</v>
      </c>
      <c r="P158" s="33">
        <v>0</v>
      </c>
      <c r="Q158" s="33">
        <f t="shared" si="210"/>
        <v>15823.08</v>
      </c>
      <c r="R158" s="33">
        <f t="shared" si="211"/>
        <v>0</v>
      </c>
      <c r="S158" s="33">
        <f t="shared" si="212"/>
        <v>10741.88</v>
      </c>
      <c r="T158" s="33">
        <f t="shared" si="213"/>
        <v>11390.58</v>
      </c>
      <c r="U158" s="33">
        <f t="shared" si="214"/>
        <v>64258.12</v>
      </c>
    </row>
    <row r="159" spans="1:21" s="39" customFormat="1" ht="24.95" customHeight="1" x14ac:dyDescent="0.25">
      <c r="A159" s="30">
        <v>120</v>
      </c>
      <c r="B159" s="29" t="s">
        <v>277</v>
      </c>
      <c r="C159" s="38" t="s">
        <v>122</v>
      </c>
      <c r="D159" s="30" t="s">
        <v>23</v>
      </c>
      <c r="E159" s="31" t="s">
        <v>189</v>
      </c>
      <c r="F159" s="32">
        <v>44564</v>
      </c>
      <c r="G159" s="32">
        <v>44773</v>
      </c>
      <c r="H159" s="33">
        <v>90000</v>
      </c>
      <c r="I159" s="33">
        <v>9753.1200000000008</v>
      </c>
      <c r="J159" s="33">
        <v>0</v>
      </c>
      <c r="K159" s="33">
        <f>H159*2.87%</f>
        <v>2583</v>
      </c>
      <c r="L159" s="33">
        <f>H159*7.1%</f>
        <v>6390</v>
      </c>
      <c r="M159" s="57">
        <v>748.08</v>
      </c>
      <c r="N159" s="33">
        <f>H159*3.04%</f>
        <v>2736</v>
      </c>
      <c r="O159" s="33">
        <f>H159*7.09%</f>
        <v>6381</v>
      </c>
      <c r="P159" s="33">
        <v>0</v>
      </c>
      <c r="Q159" s="33">
        <f t="shared" ref="Q159" si="215">K159+L159+M159+N159+O159</f>
        <v>18838.080000000002</v>
      </c>
      <c r="R159" s="33">
        <f t="shared" ref="R159" si="216">J159</f>
        <v>0</v>
      </c>
      <c r="S159" s="33">
        <f t="shared" ref="S159" si="217">I159+K159+N159+R159</f>
        <v>15072.12</v>
      </c>
      <c r="T159" s="33">
        <f t="shared" ref="T159" si="218">L159+M159+O159</f>
        <v>13519.08</v>
      </c>
      <c r="U159" s="33">
        <f t="shared" ref="U159" si="219">H159-S159</f>
        <v>74927.88</v>
      </c>
    </row>
    <row r="160" spans="1:21" s="18" customFormat="1" ht="24.95" customHeight="1" x14ac:dyDescent="0.25">
      <c r="A160" s="30">
        <v>121</v>
      </c>
      <c r="B160" s="14" t="s">
        <v>114</v>
      </c>
      <c r="C160" s="10" t="s">
        <v>125</v>
      </c>
      <c r="D160" s="11" t="s">
        <v>23</v>
      </c>
      <c r="E160" s="20" t="s">
        <v>189</v>
      </c>
      <c r="F160" s="15">
        <v>44516</v>
      </c>
      <c r="G160" s="15">
        <v>44697</v>
      </c>
      <c r="H160" s="16">
        <v>48000</v>
      </c>
      <c r="I160" s="16">
        <v>1571.73</v>
      </c>
      <c r="J160" s="16">
        <v>0</v>
      </c>
      <c r="K160" s="16">
        <v>1377.6</v>
      </c>
      <c r="L160" s="16">
        <v>3408</v>
      </c>
      <c r="M160" s="51">
        <f>H160*1.15%</f>
        <v>552</v>
      </c>
      <c r="N160" s="16">
        <v>1459.2</v>
      </c>
      <c r="O160" s="16">
        <f>H160*7.09%</f>
        <v>3403.2</v>
      </c>
      <c r="P160" s="16">
        <v>0</v>
      </c>
      <c r="Q160" s="16">
        <f t="shared" si="91"/>
        <v>10200</v>
      </c>
      <c r="R160" s="16">
        <f t="shared" si="86"/>
        <v>0</v>
      </c>
      <c r="S160" s="16">
        <f t="shared" si="87"/>
        <v>4408.53</v>
      </c>
      <c r="T160" s="16">
        <f t="shared" si="92"/>
        <v>7363.2</v>
      </c>
      <c r="U160" s="16">
        <f t="shared" si="88"/>
        <v>43591.47</v>
      </c>
    </row>
    <row r="161" spans="1:21" s="13" customFormat="1" ht="24.95" customHeight="1" x14ac:dyDescent="0.3">
      <c r="A161" s="25" t="s">
        <v>130</v>
      </c>
      <c r="B161" s="12"/>
      <c r="C161" s="12"/>
      <c r="D161" s="12"/>
      <c r="E161" s="12"/>
      <c r="F161" s="24"/>
      <c r="G161" s="24"/>
      <c r="H161" s="12"/>
      <c r="I161" s="12"/>
      <c r="J161" s="12"/>
      <c r="K161" s="12"/>
      <c r="L161" s="12"/>
      <c r="M161" s="48"/>
      <c r="N161" s="12"/>
      <c r="O161" s="12"/>
      <c r="P161" s="12"/>
      <c r="Q161" s="12"/>
      <c r="R161" s="12"/>
      <c r="S161" s="12"/>
      <c r="T161" s="12"/>
      <c r="U161" s="12"/>
    </row>
    <row r="162" spans="1:21" s="13" customFormat="1" ht="24.95" customHeight="1" x14ac:dyDescent="0.25">
      <c r="A162" s="11">
        <v>122</v>
      </c>
      <c r="B162" s="29" t="s">
        <v>294</v>
      </c>
      <c r="C162" s="38" t="s">
        <v>30</v>
      </c>
      <c r="D162" s="30" t="s">
        <v>23</v>
      </c>
      <c r="E162" s="31" t="s">
        <v>189</v>
      </c>
      <c r="F162" s="32">
        <v>44564</v>
      </c>
      <c r="G162" s="32">
        <v>44773</v>
      </c>
      <c r="H162" s="33">
        <v>140000</v>
      </c>
      <c r="I162" s="33">
        <v>21514.37</v>
      </c>
      <c r="J162" s="33">
        <v>0</v>
      </c>
      <c r="K162" s="33">
        <f>H162*2.87%</f>
        <v>4018</v>
      </c>
      <c r="L162" s="33">
        <f>H162*7.1%</f>
        <v>9940</v>
      </c>
      <c r="M162" s="17">
        <v>748.08</v>
      </c>
      <c r="N162" s="33">
        <f>H162*3.04%</f>
        <v>4256</v>
      </c>
      <c r="O162" s="33">
        <f>H162*7.09%</f>
        <v>9926</v>
      </c>
      <c r="P162" s="33">
        <v>0</v>
      </c>
      <c r="Q162" s="33">
        <f t="shared" ref="Q162:Q163" si="220">K162+L162+M162+N162+O162</f>
        <v>28888.080000000002</v>
      </c>
      <c r="R162" s="33">
        <f t="shared" ref="R162:R163" si="221">J162</f>
        <v>0</v>
      </c>
      <c r="S162" s="33">
        <f t="shared" ref="S162:S163" si="222">I162+K162+N162+R162</f>
        <v>29788.37</v>
      </c>
      <c r="T162" s="33">
        <f t="shared" ref="T162:T163" si="223">L162+M162+O162</f>
        <v>20614.080000000002</v>
      </c>
      <c r="U162" s="33">
        <f t="shared" ref="U162" si="224">H162-S162</f>
        <v>110211.63</v>
      </c>
    </row>
    <row r="163" spans="1:21" s="39" customFormat="1" ht="24.95" customHeight="1" x14ac:dyDescent="0.25">
      <c r="A163" s="28">
        <v>123</v>
      </c>
      <c r="B163" s="29" t="s">
        <v>322</v>
      </c>
      <c r="C163" s="38" t="s">
        <v>323</v>
      </c>
      <c r="D163" s="30" t="s">
        <v>23</v>
      </c>
      <c r="E163" s="31" t="s">
        <v>189</v>
      </c>
      <c r="F163" s="32">
        <v>44593</v>
      </c>
      <c r="G163" s="32">
        <v>44774</v>
      </c>
      <c r="H163" s="33">
        <v>80000</v>
      </c>
      <c r="I163" s="33">
        <v>7400.87</v>
      </c>
      <c r="J163" s="33">
        <v>0</v>
      </c>
      <c r="K163" s="33">
        <f>H163*2.87%</f>
        <v>2296</v>
      </c>
      <c r="L163" s="33">
        <f>H163*7.1%</f>
        <v>5680</v>
      </c>
      <c r="M163" s="57">
        <v>748.08</v>
      </c>
      <c r="N163" s="33">
        <f>H163*3.04%</f>
        <v>2432</v>
      </c>
      <c r="O163" s="33">
        <f>H163*7.09%</f>
        <v>5672</v>
      </c>
      <c r="P163" s="33">
        <v>0</v>
      </c>
      <c r="Q163" s="33">
        <f t="shared" si="220"/>
        <v>16828.080000000002</v>
      </c>
      <c r="R163" s="33">
        <f t="shared" si="221"/>
        <v>0</v>
      </c>
      <c r="S163" s="33">
        <f t="shared" si="222"/>
        <v>12128.87</v>
      </c>
      <c r="T163" s="33">
        <f t="shared" si="223"/>
        <v>12100.08</v>
      </c>
      <c r="U163" s="33">
        <f>H163-S163</f>
        <v>67871.13</v>
      </c>
    </row>
    <row r="164" spans="1:21" s="13" customFormat="1" ht="24.95" customHeight="1" x14ac:dyDescent="0.3">
      <c r="A164" s="25" t="s">
        <v>127</v>
      </c>
      <c r="B164" s="12"/>
      <c r="C164" s="12"/>
      <c r="D164" s="12"/>
      <c r="E164" s="12"/>
      <c r="F164" s="24"/>
      <c r="G164" s="24"/>
      <c r="H164" s="12"/>
      <c r="I164" s="12"/>
      <c r="J164" s="12"/>
      <c r="K164" s="12"/>
      <c r="L164" s="12"/>
      <c r="M164" s="48"/>
      <c r="N164" s="12"/>
      <c r="O164" s="12"/>
      <c r="P164" s="12"/>
      <c r="Q164" s="12"/>
      <c r="R164" s="12"/>
      <c r="S164" s="12"/>
      <c r="T164" s="12"/>
      <c r="U164" s="12"/>
    </row>
    <row r="165" spans="1:21" s="13" customFormat="1" ht="24.95" customHeight="1" x14ac:dyDescent="0.25">
      <c r="A165" s="11">
        <v>124</v>
      </c>
      <c r="B165" s="29" t="s">
        <v>274</v>
      </c>
      <c r="C165" s="50" t="s">
        <v>275</v>
      </c>
      <c r="D165" s="30" t="s">
        <v>23</v>
      </c>
      <c r="E165" s="30" t="s">
        <v>189</v>
      </c>
      <c r="F165" s="32">
        <v>44564</v>
      </c>
      <c r="G165" s="32">
        <v>44743</v>
      </c>
      <c r="H165" s="33">
        <v>140000</v>
      </c>
      <c r="I165" s="33">
        <v>21514.37</v>
      </c>
      <c r="J165" s="33">
        <v>0</v>
      </c>
      <c r="K165" s="33">
        <f>H165*2.87%</f>
        <v>4018</v>
      </c>
      <c r="L165" s="33">
        <f>H165*7.1%</f>
        <v>9940</v>
      </c>
      <c r="M165" s="17">
        <v>748.08</v>
      </c>
      <c r="N165" s="33">
        <f>H165*3.04%</f>
        <v>4256</v>
      </c>
      <c r="O165" s="33">
        <f>H165*7.09%</f>
        <v>9926</v>
      </c>
      <c r="P165" s="33">
        <v>0</v>
      </c>
      <c r="Q165" s="33">
        <f>K165+L165+M165+N165+O165</f>
        <v>28888.080000000002</v>
      </c>
      <c r="R165" s="33">
        <f t="shared" ref="R165" si="225">J165</f>
        <v>0</v>
      </c>
      <c r="S165" s="33">
        <f t="shared" ref="S165" si="226">I165+K165+N165+R165</f>
        <v>29788.37</v>
      </c>
      <c r="T165" s="33">
        <f>L165+M165+O165</f>
        <v>20614.080000000002</v>
      </c>
      <c r="U165" s="33">
        <f t="shared" ref="U165" si="227">H165-S165</f>
        <v>110211.63</v>
      </c>
    </row>
    <row r="166" spans="1:21" s="18" customFormat="1" ht="24.95" customHeight="1" x14ac:dyDescent="0.25">
      <c r="A166" s="11">
        <v>125</v>
      </c>
      <c r="B166" s="14" t="s">
        <v>151</v>
      </c>
      <c r="C166" s="10" t="s">
        <v>152</v>
      </c>
      <c r="D166" s="11" t="s">
        <v>23</v>
      </c>
      <c r="E166" s="20" t="s">
        <v>189</v>
      </c>
      <c r="F166" s="15">
        <v>44593</v>
      </c>
      <c r="G166" s="15">
        <v>44774</v>
      </c>
      <c r="H166" s="16">
        <v>90000</v>
      </c>
      <c r="I166" s="16">
        <v>9753.1200000000008</v>
      </c>
      <c r="J166" s="16">
        <v>0</v>
      </c>
      <c r="K166" s="16">
        <v>2583</v>
      </c>
      <c r="L166" s="16">
        <v>6390</v>
      </c>
      <c r="M166" s="16">
        <v>748.08</v>
      </c>
      <c r="N166" s="16">
        <v>2736</v>
      </c>
      <c r="O166" s="16">
        <v>6381</v>
      </c>
      <c r="P166" s="16">
        <v>0</v>
      </c>
      <c r="Q166" s="16">
        <f t="shared" si="91"/>
        <v>18838.080000000002</v>
      </c>
      <c r="R166" s="16">
        <f t="shared" si="86"/>
        <v>0</v>
      </c>
      <c r="S166" s="16">
        <f t="shared" si="87"/>
        <v>15072.12</v>
      </c>
      <c r="T166" s="16">
        <f t="shared" si="92"/>
        <v>13519.08</v>
      </c>
      <c r="U166" s="16">
        <f t="shared" si="88"/>
        <v>74927.88</v>
      </c>
    </row>
    <row r="167" spans="1:21" s="18" customFormat="1" ht="24.95" customHeight="1" x14ac:dyDescent="0.25">
      <c r="A167" s="11">
        <v>126</v>
      </c>
      <c r="B167" s="14" t="s">
        <v>234</v>
      </c>
      <c r="C167" s="10" t="s">
        <v>232</v>
      </c>
      <c r="D167" s="11" t="s">
        <v>23</v>
      </c>
      <c r="E167" s="11" t="s">
        <v>189</v>
      </c>
      <c r="F167" s="15">
        <v>44621</v>
      </c>
      <c r="G167" s="15">
        <v>44805</v>
      </c>
      <c r="H167" s="17">
        <v>72500</v>
      </c>
      <c r="I167" s="17">
        <v>5838.93</v>
      </c>
      <c r="J167" s="16">
        <v>0</v>
      </c>
      <c r="K167" s="17">
        <v>2080.75</v>
      </c>
      <c r="L167" s="17">
        <v>5147.5</v>
      </c>
      <c r="M167" s="16">
        <v>748.08</v>
      </c>
      <c r="N167" s="17">
        <v>2204</v>
      </c>
      <c r="O167" s="17">
        <v>5140.25</v>
      </c>
      <c r="P167" s="16">
        <v>0</v>
      </c>
      <c r="Q167" s="16">
        <f t="shared" si="91"/>
        <v>15320.58</v>
      </c>
      <c r="R167" s="16">
        <f t="shared" si="86"/>
        <v>0</v>
      </c>
      <c r="S167" s="16">
        <f t="shared" si="87"/>
        <v>10123.68</v>
      </c>
      <c r="T167" s="16">
        <f t="shared" si="92"/>
        <v>11035.83</v>
      </c>
      <c r="U167" s="16">
        <f t="shared" si="88"/>
        <v>62376.32</v>
      </c>
    </row>
    <row r="168" spans="1:21" s="34" customFormat="1" ht="24.95" customHeight="1" x14ac:dyDescent="0.25">
      <c r="A168" s="11">
        <v>127</v>
      </c>
      <c r="B168" s="29" t="s">
        <v>226</v>
      </c>
      <c r="C168" s="38" t="s">
        <v>219</v>
      </c>
      <c r="D168" s="30" t="s">
        <v>23</v>
      </c>
      <c r="E168" s="30" t="s">
        <v>189</v>
      </c>
      <c r="F168" s="32">
        <v>44593</v>
      </c>
      <c r="G168" s="32">
        <v>44774</v>
      </c>
      <c r="H168" s="33">
        <v>55000</v>
      </c>
      <c r="I168" s="33">
        <v>2559.6799999999998</v>
      </c>
      <c r="J168" s="33">
        <v>0</v>
      </c>
      <c r="K168" s="33">
        <v>1578.5</v>
      </c>
      <c r="L168" s="33">
        <v>3905</v>
      </c>
      <c r="M168" s="16">
        <f t="shared" ref="M168:M174" si="228">H168*1.15%</f>
        <v>632.5</v>
      </c>
      <c r="N168" s="33">
        <v>1672</v>
      </c>
      <c r="O168" s="33">
        <f t="shared" ref="O168:O169" si="229">H168*7.09%</f>
        <v>3899.5</v>
      </c>
      <c r="P168" s="33">
        <v>0</v>
      </c>
      <c r="Q168" s="33">
        <f t="shared" si="91"/>
        <v>11687.5</v>
      </c>
      <c r="R168" s="33">
        <f t="shared" si="86"/>
        <v>0</v>
      </c>
      <c r="S168" s="33">
        <f t="shared" si="87"/>
        <v>5810.18</v>
      </c>
      <c r="T168" s="33">
        <f t="shared" si="92"/>
        <v>8437</v>
      </c>
      <c r="U168" s="33">
        <f t="shared" si="88"/>
        <v>49189.82</v>
      </c>
    </row>
    <row r="169" spans="1:21" s="34" customFormat="1" ht="24.95" customHeight="1" x14ac:dyDescent="0.25">
      <c r="A169" s="11">
        <v>128</v>
      </c>
      <c r="B169" s="29" t="s">
        <v>78</v>
      </c>
      <c r="C169" s="38" t="s">
        <v>79</v>
      </c>
      <c r="D169" s="30" t="s">
        <v>23</v>
      </c>
      <c r="E169" s="31" t="s">
        <v>189</v>
      </c>
      <c r="F169" s="32">
        <v>44645</v>
      </c>
      <c r="G169" s="32">
        <v>44829</v>
      </c>
      <c r="H169" s="33">
        <v>45000</v>
      </c>
      <c r="I169" s="33">
        <v>945.81</v>
      </c>
      <c r="J169" s="33">
        <v>0</v>
      </c>
      <c r="K169" s="33">
        <v>1291.5</v>
      </c>
      <c r="L169" s="33">
        <v>3195</v>
      </c>
      <c r="M169" s="16">
        <f t="shared" si="228"/>
        <v>517.5</v>
      </c>
      <c r="N169" s="33">
        <v>1368</v>
      </c>
      <c r="O169" s="33">
        <f t="shared" si="229"/>
        <v>3190.5</v>
      </c>
      <c r="P169" s="33">
        <v>0</v>
      </c>
      <c r="Q169" s="33">
        <f t="shared" si="91"/>
        <v>9562.5</v>
      </c>
      <c r="R169" s="33">
        <v>1350.12</v>
      </c>
      <c r="S169" s="33">
        <f t="shared" si="87"/>
        <v>4955.43</v>
      </c>
      <c r="T169" s="33">
        <f t="shared" si="92"/>
        <v>6903</v>
      </c>
      <c r="U169" s="33">
        <f t="shared" si="88"/>
        <v>40044.57</v>
      </c>
    </row>
    <row r="170" spans="1:21" s="34" customFormat="1" ht="24.95" customHeight="1" x14ac:dyDescent="0.25">
      <c r="A170" s="11">
        <v>129</v>
      </c>
      <c r="B170" s="29" t="s">
        <v>242</v>
      </c>
      <c r="C170" s="38" t="s">
        <v>243</v>
      </c>
      <c r="D170" s="30" t="s">
        <v>23</v>
      </c>
      <c r="E170" s="30" t="s">
        <v>189</v>
      </c>
      <c r="F170" s="32">
        <v>44621</v>
      </c>
      <c r="G170" s="32">
        <v>44805</v>
      </c>
      <c r="H170" s="40">
        <v>48000</v>
      </c>
      <c r="I170" s="33">
        <v>1571.73</v>
      </c>
      <c r="J170" s="33">
        <v>0</v>
      </c>
      <c r="K170" s="33">
        <f>H170*2.87%</f>
        <v>1377.6</v>
      </c>
      <c r="L170" s="33">
        <f>H170*7.1%</f>
        <v>3408</v>
      </c>
      <c r="M170" s="16">
        <f t="shared" si="228"/>
        <v>552</v>
      </c>
      <c r="N170" s="33">
        <f>H170*3.04%</f>
        <v>1459.2</v>
      </c>
      <c r="O170" s="33">
        <f>H170*7.09%</f>
        <v>3403.2</v>
      </c>
      <c r="P170" s="33">
        <v>0</v>
      </c>
      <c r="Q170" s="33">
        <f t="shared" si="91"/>
        <v>10200</v>
      </c>
      <c r="R170" s="33">
        <f t="shared" ref="R170" si="230">J170</f>
        <v>0</v>
      </c>
      <c r="S170" s="33">
        <f t="shared" si="87"/>
        <v>4408.53</v>
      </c>
      <c r="T170" s="33">
        <f t="shared" si="92"/>
        <v>7363.2</v>
      </c>
      <c r="U170" s="33">
        <f>H170-S170</f>
        <v>43591.47</v>
      </c>
    </row>
    <row r="171" spans="1:21" s="34" customFormat="1" ht="24.95" customHeight="1" x14ac:dyDescent="0.25">
      <c r="A171" s="11">
        <v>130</v>
      </c>
      <c r="B171" s="29" t="s">
        <v>244</v>
      </c>
      <c r="C171" s="38" t="s">
        <v>243</v>
      </c>
      <c r="D171" s="30" t="s">
        <v>23</v>
      </c>
      <c r="E171" s="30" t="s">
        <v>189</v>
      </c>
      <c r="F171" s="32">
        <v>44621</v>
      </c>
      <c r="G171" s="32">
        <v>44805</v>
      </c>
      <c r="H171" s="40">
        <v>48000</v>
      </c>
      <c r="I171" s="33">
        <v>1571.73</v>
      </c>
      <c r="J171" s="33">
        <v>0</v>
      </c>
      <c r="K171" s="33">
        <f>H171*2.87%</f>
        <v>1377.6</v>
      </c>
      <c r="L171" s="33">
        <f>H171*7.1%</f>
        <v>3408</v>
      </c>
      <c r="M171" s="16">
        <f t="shared" si="228"/>
        <v>552</v>
      </c>
      <c r="N171" s="33">
        <f>H171*3.04%</f>
        <v>1459.2</v>
      </c>
      <c r="O171" s="33">
        <f>H171*7.09%</f>
        <v>3403.2</v>
      </c>
      <c r="P171" s="33">
        <v>0</v>
      </c>
      <c r="Q171" s="33">
        <f t="shared" ref="Q171" si="231">K171+L171+M171+N171+O171</f>
        <v>10200</v>
      </c>
      <c r="R171" s="33">
        <f t="shared" ref="R171" si="232">J171</f>
        <v>0</v>
      </c>
      <c r="S171" s="33">
        <f t="shared" ref="S171" si="233">I171+K171+N171+R171</f>
        <v>4408.53</v>
      </c>
      <c r="T171" s="33">
        <f t="shared" ref="T171" si="234">L171+M171+O171</f>
        <v>7363.2</v>
      </c>
      <c r="U171" s="33">
        <f>H171-S171</f>
        <v>43591.47</v>
      </c>
    </row>
    <row r="172" spans="1:21" s="34" customFormat="1" ht="24.95" customHeight="1" x14ac:dyDescent="0.25">
      <c r="A172" s="11">
        <v>131</v>
      </c>
      <c r="B172" s="29" t="s">
        <v>315</v>
      </c>
      <c r="C172" s="38" t="s">
        <v>243</v>
      </c>
      <c r="D172" s="30" t="s">
        <v>23</v>
      </c>
      <c r="E172" s="31" t="s">
        <v>190</v>
      </c>
      <c r="F172" s="32">
        <v>44594</v>
      </c>
      <c r="G172" s="32">
        <v>44775</v>
      </c>
      <c r="H172" s="33">
        <v>43000</v>
      </c>
      <c r="I172" s="33">
        <v>866.06</v>
      </c>
      <c r="J172" s="33">
        <v>0</v>
      </c>
      <c r="K172" s="33">
        <f>H172*2.87%</f>
        <v>1234.0999999999999</v>
      </c>
      <c r="L172" s="33">
        <f>H172*7.1%</f>
        <v>3053</v>
      </c>
      <c r="M172" s="16">
        <f t="shared" si="228"/>
        <v>494.5</v>
      </c>
      <c r="N172" s="33">
        <f>H172*3.04%</f>
        <v>1307.2</v>
      </c>
      <c r="O172" s="33">
        <f>H172*7.09%</f>
        <v>3048.7</v>
      </c>
      <c r="P172" s="33">
        <v>0</v>
      </c>
      <c r="Q172" s="33">
        <f t="shared" si="91"/>
        <v>9137.5</v>
      </c>
      <c r="R172" s="33">
        <f t="shared" ref="R172" si="235">J172</f>
        <v>0</v>
      </c>
      <c r="S172" s="33">
        <f t="shared" ref="S172" si="236">I172+K172+N172+R172</f>
        <v>3407.36</v>
      </c>
      <c r="T172" s="33">
        <f t="shared" si="92"/>
        <v>6596.2</v>
      </c>
      <c r="U172" s="33">
        <f>H172-S172</f>
        <v>39592.639999999999</v>
      </c>
    </row>
    <row r="173" spans="1:21" s="34" customFormat="1" ht="24.95" customHeight="1" x14ac:dyDescent="0.25">
      <c r="A173" s="11">
        <v>132</v>
      </c>
      <c r="B173" s="29" t="s">
        <v>316</v>
      </c>
      <c r="C173" s="38" t="s">
        <v>243</v>
      </c>
      <c r="D173" s="30" t="s">
        <v>23</v>
      </c>
      <c r="E173" s="30" t="s">
        <v>189</v>
      </c>
      <c r="F173" s="32">
        <v>44596</v>
      </c>
      <c r="G173" s="32">
        <v>44777</v>
      </c>
      <c r="H173" s="33">
        <v>43000</v>
      </c>
      <c r="I173" s="33">
        <v>866.06</v>
      </c>
      <c r="J173" s="33">
        <v>0</v>
      </c>
      <c r="K173" s="33">
        <f>H173*2.87%</f>
        <v>1234.0999999999999</v>
      </c>
      <c r="L173" s="33">
        <f>H173*7.1%</f>
        <v>3053</v>
      </c>
      <c r="M173" s="16">
        <f t="shared" si="228"/>
        <v>494.5</v>
      </c>
      <c r="N173" s="33">
        <f>H173*3.04%</f>
        <v>1307.2</v>
      </c>
      <c r="O173" s="33">
        <f>H173*7.09%</f>
        <v>3048.7</v>
      </c>
      <c r="P173" s="33">
        <v>0</v>
      </c>
      <c r="Q173" s="33">
        <f t="shared" ref="Q173" si="237">K173+L173+M173+N173+O173</f>
        <v>9137.5</v>
      </c>
      <c r="R173" s="33">
        <f t="shared" ref="R173" si="238">J173</f>
        <v>0</v>
      </c>
      <c r="S173" s="33">
        <f t="shared" ref="S173" si="239">I173+K173+N173+R173</f>
        <v>3407.36</v>
      </c>
      <c r="T173" s="33">
        <f t="shared" ref="T173" si="240">L173+M173+O173</f>
        <v>6596.2</v>
      </c>
      <c r="U173" s="33">
        <f>H173-S173</f>
        <v>39592.639999999999</v>
      </c>
    </row>
    <row r="174" spans="1:21" s="34" customFormat="1" ht="24.95" customHeight="1" x14ac:dyDescent="0.25">
      <c r="A174" s="11">
        <v>133</v>
      </c>
      <c r="B174" s="29" t="s">
        <v>320</v>
      </c>
      <c r="C174" s="38" t="s">
        <v>243</v>
      </c>
      <c r="D174" s="30" t="s">
        <v>23</v>
      </c>
      <c r="E174" s="31" t="s">
        <v>190</v>
      </c>
      <c r="F174" s="32">
        <v>44593</v>
      </c>
      <c r="G174" s="32">
        <v>44774</v>
      </c>
      <c r="H174" s="33">
        <v>43000</v>
      </c>
      <c r="I174" s="33">
        <v>866.06</v>
      </c>
      <c r="J174" s="33">
        <v>0</v>
      </c>
      <c r="K174" s="33">
        <f>H174*2.87%</f>
        <v>1234.0999999999999</v>
      </c>
      <c r="L174" s="33">
        <f>H174*7.1%</f>
        <v>3053</v>
      </c>
      <c r="M174" s="16">
        <f t="shared" si="228"/>
        <v>494.5</v>
      </c>
      <c r="N174" s="33">
        <f>H174*3.04%</f>
        <v>1307.2</v>
      </c>
      <c r="O174" s="33">
        <f>H174*7.09%</f>
        <v>3048.7</v>
      </c>
      <c r="P174" s="33">
        <v>0</v>
      </c>
      <c r="Q174" s="33">
        <f t="shared" ref="Q174:Q175" si="241">K174+L174+M174+N174+O174</f>
        <v>9137.5</v>
      </c>
      <c r="R174" s="33">
        <f t="shared" ref="R174:R175" si="242">J174</f>
        <v>0</v>
      </c>
      <c r="S174" s="33">
        <f t="shared" ref="S174:S175" si="243">I174+K174+N174+R174</f>
        <v>3407.36</v>
      </c>
      <c r="T174" s="33">
        <f t="shared" ref="T174:T175" si="244">L174+M174+O174</f>
        <v>6596.2</v>
      </c>
      <c r="U174" s="33">
        <f>H174-S174</f>
        <v>39592.639999999999</v>
      </c>
    </row>
    <row r="175" spans="1:21" s="34" customFormat="1" ht="24.95" customHeight="1" x14ac:dyDescent="0.25">
      <c r="A175" s="30">
        <v>134</v>
      </c>
      <c r="B175" s="29" t="s">
        <v>333</v>
      </c>
      <c r="C175" s="38" t="s">
        <v>232</v>
      </c>
      <c r="D175" s="30" t="s">
        <v>23</v>
      </c>
      <c r="E175" s="31" t="s">
        <v>189</v>
      </c>
      <c r="F175" s="32">
        <v>44621</v>
      </c>
      <c r="G175" s="32">
        <v>44805</v>
      </c>
      <c r="H175" s="33">
        <v>90000</v>
      </c>
      <c r="I175" s="33">
        <v>9753.1200000000008</v>
      </c>
      <c r="J175" s="33">
        <v>0</v>
      </c>
      <c r="K175" s="33">
        <v>2583</v>
      </c>
      <c r="L175" s="33">
        <v>6390</v>
      </c>
      <c r="M175" s="33">
        <v>748.08</v>
      </c>
      <c r="N175" s="33">
        <v>2736</v>
      </c>
      <c r="O175" s="33">
        <v>6381</v>
      </c>
      <c r="P175" s="33">
        <v>0</v>
      </c>
      <c r="Q175" s="33">
        <f t="shared" si="241"/>
        <v>18838.080000000002</v>
      </c>
      <c r="R175" s="33">
        <f t="shared" si="242"/>
        <v>0</v>
      </c>
      <c r="S175" s="33">
        <f t="shared" si="243"/>
        <v>15072.12</v>
      </c>
      <c r="T175" s="33">
        <f t="shared" si="244"/>
        <v>13519.08</v>
      </c>
      <c r="U175" s="33">
        <f t="shared" ref="U175" si="245">H175-S175</f>
        <v>74927.88</v>
      </c>
    </row>
    <row r="176" spans="1:21" s="13" customFormat="1" ht="24.95" customHeight="1" x14ac:dyDescent="0.3">
      <c r="A176" s="25" t="s">
        <v>80</v>
      </c>
      <c r="B176" s="12"/>
      <c r="C176" s="12"/>
      <c r="D176" s="12"/>
      <c r="E176" s="12"/>
      <c r="F176" s="24"/>
      <c r="G176" s="24"/>
      <c r="H176" s="12"/>
      <c r="I176" s="12"/>
      <c r="J176" s="12"/>
      <c r="K176" s="12"/>
      <c r="L176" s="12"/>
      <c r="M176" s="48"/>
      <c r="N176" s="12"/>
      <c r="O176" s="12"/>
      <c r="P176" s="12"/>
      <c r="Q176" s="12"/>
      <c r="R176" s="12"/>
      <c r="S176" s="12"/>
      <c r="T176" s="12"/>
      <c r="U176" s="12"/>
    </row>
    <row r="177" spans="1:21" s="18" customFormat="1" ht="24.95" customHeight="1" x14ac:dyDescent="0.25">
      <c r="A177" s="11">
        <v>135</v>
      </c>
      <c r="B177" s="14" t="s">
        <v>81</v>
      </c>
      <c r="C177" s="10" t="s">
        <v>82</v>
      </c>
      <c r="D177" s="11" t="s">
        <v>23</v>
      </c>
      <c r="E177" s="20" t="s">
        <v>190</v>
      </c>
      <c r="F177" s="15">
        <v>44627</v>
      </c>
      <c r="G177" s="15">
        <v>44811</v>
      </c>
      <c r="H177" s="16">
        <v>90000</v>
      </c>
      <c r="I177" s="16">
        <v>0</v>
      </c>
      <c r="J177" s="16">
        <v>0</v>
      </c>
      <c r="K177" s="16">
        <v>2583</v>
      </c>
      <c r="L177" s="16">
        <v>6390</v>
      </c>
      <c r="M177" s="17">
        <v>748.08</v>
      </c>
      <c r="N177" s="16">
        <v>2736</v>
      </c>
      <c r="O177" s="16">
        <v>6381</v>
      </c>
      <c r="P177" s="16">
        <v>0</v>
      </c>
      <c r="Q177" s="16">
        <f t="shared" si="91"/>
        <v>18838.080000000002</v>
      </c>
      <c r="R177" s="16">
        <f t="shared" ref="R177:R235" si="246">J177</f>
        <v>0</v>
      </c>
      <c r="S177" s="16">
        <f t="shared" ref="S177:S235" si="247">I177+K177+N177+R177</f>
        <v>5319</v>
      </c>
      <c r="T177" s="16">
        <f t="shared" si="92"/>
        <v>13519.08</v>
      </c>
      <c r="U177" s="16">
        <f t="shared" ref="U177:U235" si="248">H177-S177</f>
        <v>84681</v>
      </c>
    </row>
    <row r="178" spans="1:21" s="18" customFormat="1" ht="24.95" customHeight="1" x14ac:dyDescent="0.25">
      <c r="A178" s="11">
        <v>136</v>
      </c>
      <c r="B178" s="14" t="s">
        <v>83</v>
      </c>
      <c r="C178" s="10" t="s">
        <v>82</v>
      </c>
      <c r="D178" s="11" t="s">
        <v>23</v>
      </c>
      <c r="E178" s="20" t="s">
        <v>189</v>
      </c>
      <c r="F178" s="15">
        <v>44501</v>
      </c>
      <c r="G178" s="32">
        <v>44866</v>
      </c>
      <c r="H178" s="16">
        <v>60000</v>
      </c>
      <c r="I178" s="16">
        <v>3486.68</v>
      </c>
      <c r="J178" s="16">
        <v>0</v>
      </c>
      <c r="K178" s="16">
        <v>1722</v>
      </c>
      <c r="L178" s="16">
        <v>4260</v>
      </c>
      <c r="M178" s="16">
        <f t="shared" ref="M178:M180" si="249">H178*1.15%</f>
        <v>690</v>
      </c>
      <c r="N178" s="16">
        <v>1824</v>
      </c>
      <c r="O178" s="16">
        <f t="shared" ref="O178:O180" si="250">H178*7.09%</f>
        <v>4254</v>
      </c>
      <c r="P178" s="16">
        <v>0</v>
      </c>
      <c r="Q178" s="16">
        <f t="shared" ref="Q178:Q235" si="251">K178+L178+M178+N178+O178</f>
        <v>12750</v>
      </c>
      <c r="R178" s="16">
        <f t="shared" si="246"/>
        <v>0</v>
      </c>
      <c r="S178" s="16">
        <f t="shared" si="247"/>
        <v>7032.68</v>
      </c>
      <c r="T178" s="16">
        <f t="shared" ref="T178:T235" si="252">L178+M178+O178</f>
        <v>9204</v>
      </c>
      <c r="U178" s="16">
        <f t="shared" si="248"/>
        <v>52967.32</v>
      </c>
    </row>
    <row r="179" spans="1:21" s="18" customFormat="1" ht="24.95" customHeight="1" x14ac:dyDescent="0.25">
      <c r="A179" s="11">
        <v>137</v>
      </c>
      <c r="B179" s="14" t="s">
        <v>84</v>
      </c>
      <c r="C179" s="10" t="s">
        <v>82</v>
      </c>
      <c r="D179" s="11" t="s">
        <v>23</v>
      </c>
      <c r="E179" s="20" t="s">
        <v>190</v>
      </c>
      <c r="F179" s="15">
        <v>44501</v>
      </c>
      <c r="G179" s="32">
        <v>44866</v>
      </c>
      <c r="H179" s="16">
        <v>60000</v>
      </c>
      <c r="I179" s="16">
        <v>3486.68</v>
      </c>
      <c r="J179" s="16">
        <v>0</v>
      </c>
      <c r="K179" s="16">
        <v>1722</v>
      </c>
      <c r="L179" s="16">
        <v>4260</v>
      </c>
      <c r="M179" s="16">
        <f t="shared" si="249"/>
        <v>690</v>
      </c>
      <c r="N179" s="16">
        <v>1824</v>
      </c>
      <c r="O179" s="16">
        <f t="shared" si="250"/>
        <v>4254</v>
      </c>
      <c r="P179" s="16">
        <v>0</v>
      </c>
      <c r="Q179" s="16">
        <f t="shared" si="251"/>
        <v>12750</v>
      </c>
      <c r="R179" s="16">
        <f t="shared" si="246"/>
        <v>0</v>
      </c>
      <c r="S179" s="16">
        <f t="shared" si="247"/>
        <v>7032.68</v>
      </c>
      <c r="T179" s="16">
        <f t="shared" si="252"/>
        <v>9204</v>
      </c>
      <c r="U179" s="16">
        <f t="shared" si="248"/>
        <v>52967.32</v>
      </c>
    </row>
    <row r="180" spans="1:21" s="18" customFormat="1" ht="24.95" customHeight="1" x14ac:dyDescent="0.25">
      <c r="A180" s="11">
        <v>138</v>
      </c>
      <c r="B180" s="14" t="s">
        <v>224</v>
      </c>
      <c r="C180" s="10" t="s">
        <v>82</v>
      </c>
      <c r="D180" s="11" t="s">
        <v>23</v>
      </c>
      <c r="E180" s="20" t="s">
        <v>190</v>
      </c>
      <c r="F180" s="15">
        <v>44593</v>
      </c>
      <c r="G180" s="15">
        <v>44774</v>
      </c>
      <c r="H180" s="16">
        <v>60000</v>
      </c>
      <c r="I180" s="16">
        <v>3486.68</v>
      </c>
      <c r="J180" s="16">
        <v>0</v>
      </c>
      <c r="K180" s="16">
        <v>1722</v>
      </c>
      <c r="L180" s="16">
        <v>4260</v>
      </c>
      <c r="M180" s="51">
        <f t="shared" si="249"/>
        <v>690</v>
      </c>
      <c r="N180" s="16">
        <v>1824</v>
      </c>
      <c r="O180" s="16">
        <f t="shared" si="250"/>
        <v>4254</v>
      </c>
      <c r="P180" s="16">
        <v>0</v>
      </c>
      <c r="Q180" s="16">
        <f t="shared" si="251"/>
        <v>12750</v>
      </c>
      <c r="R180" s="16">
        <f t="shared" si="246"/>
        <v>0</v>
      </c>
      <c r="S180" s="16">
        <f t="shared" si="247"/>
        <v>7032.68</v>
      </c>
      <c r="T180" s="16">
        <f t="shared" si="252"/>
        <v>9204</v>
      </c>
      <c r="U180" s="16">
        <f t="shared" si="248"/>
        <v>52967.32</v>
      </c>
    </row>
    <row r="181" spans="1:21" s="13" customFormat="1" ht="24.95" customHeight="1" x14ac:dyDescent="0.3">
      <c r="A181" s="25" t="s">
        <v>155</v>
      </c>
      <c r="B181" s="12"/>
      <c r="C181" s="12"/>
      <c r="D181" s="12"/>
      <c r="E181" s="12"/>
      <c r="F181" s="24"/>
      <c r="G181" s="24"/>
      <c r="H181" s="12"/>
      <c r="I181" s="12"/>
      <c r="J181" s="12"/>
      <c r="K181" s="12"/>
      <c r="L181" s="12"/>
      <c r="M181" s="48"/>
      <c r="N181" s="12"/>
      <c r="O181" s="12"/>
      <c r="P181" s="12"/>
      <c r="Q181" s="12"/>
      <c r="R181" s="12"/>
      <c r="S181" s="12"/>
      <c r="T181" s="12"/>
      <c r="U181" s="12"/>
    </row>
    <row r="182" spans="1:21" s="18" customFormat="1" ht="24.95" customHeight="1" x14ac:dyDescent="0.25">
      <c r="A182" s="11">
        <v>139</v>
      </c>
      <c r="B182" s="14" t="s">
        <v>119</v>
      </c>
      <c r="C182" s="10" t="s">
        <v>30</v>
      </c>
      <c r="D182" s="11" t="s">
        <v>23</v>
      </c>
      <c r="E182" s="20" t="s">
        <v>190</v>
      </c>
      <c r="F182" s="15">
        <v>44470</v>
      </c>
      <c r="G182" s="32">
        <v>44835</v>
      </c>
      <c r="H182" s="16">
        <v>110000</v>
      </c>
      <c r="I182" s="16">
        <v>14457.62</v>
      </c>
      <c r="J182" s="16">
        <v>0</v>
      </c>
      <c r="K182" s="16">
        <v>3157</v>
      </c>
      <c r="L182" s="16">
        <v>7810</v>
      </c>
      <c r="M182" s="52">
        <v>748.08</v>
      </c>
      <c r="N182" s="16">
        <v>3344</v>
      </c>
      <c r="O182" s="16">
        <v>7799</v>
      </c>
      <c r="P182" s="16">
        <v>0</v>
      </c>
      <c r="Q182" s="16">
        <f t="shared" si="251"/>
        <v>22858.080000000002</v>
      </c>
      <c r="R182" s="16">
        <f t="shared" si="246"/>
        <v>0</v>
      </c>
      <c r="S182" s="16">
        <f t="shared" si="247"/>
        <v>20958.62</v>
      </c>
      <c r="T182" s="16">
        <f t="shared" si="252"/>
        <v>16357.08</v>
      </c>
      <c r="U182" s="16">
        <f t="shared" si="248"/>
        <v>89041.38</v>
      </c>
    </row>
    <row r="183" spans="1:21" s="13" customFormat="1" ht="24.95" customHeight="1" x14ac:dyDescent="0.3">
      <c r="A183" s="25" t="s">
        <v>85</v>
      </c>
      <c r="B183" s="12"/>
      <c r="C183" s="12"/>
      <c r="D183" s="12"/>
      <c r="E183" s="12"/>
      <c r="F183" s="24"/>
      <c r="G183" s="24"/>
      <c r="H183" s="12"/>
      <c r="I183" s="12"/>
      <c r="J183" s="12"/>
      <c r="K183" s="12"/>
      <c r="L183" s="12"/>
      <c r="M183" s="48"/>
      <c r="N183" s="12"/>
      <c r="O183" s="12"/>
      <c r="P183" s="12"/>
      <c r="Q183" s="12"/>
      <c r="R183" s="12"/>
      <c r="S183" s="12"/>
      <c r="T183" s="12"/>
      <c r="U183" s="12"/>
    </row>
    <row r="184" spans="1:21" s="18" customFormat="1" ht="24.95" customHeight="1" x14ac:dyDescent="0.25">
      <c r="A184" s="11">
        <v>140</v>
      </c>
      <c r="B184" s="14" t="s">
        <v>222</v>
      </c>
      <c r="C184" s="10" t="s">
        <v>231</v>
      </c>
      <c r="D184" s="11" t="s">
        <v>23</v>
      </c>
      <c r="E184" s="11" t="s">
        <v>190</v>
      </c>
      <c r="F184" s="15">
        <v>44593</v>
      </c>
      <c r="G184" s="15">
        <v>44774</v>
      </c>
      <c r="H184" s="16">
        <v>131000</v>
      </c>
      <c r="I184" s="16">
        <v>19397.34</v>
      </c>
      <c r="J184" s="16">
        <v>0</v>
      </c>
      <c r="K184" s="16">
        <v>3759.7</v>
      </c>
      <c r="L184" s="16">
        <v>9301</v>
      </c>
      <c r="M184" s="17">
        <v>748.08</v>
      </c>
      <c r="N184" s="16">
        <v>3982.4</v>
      </c>
      <c r="O184" s="16">
        <v>9287.9</v>
      </c>
      <c r="P184" s="16">
        <v>0</v>
      </c>
      <c r="Q184" s="16">
        <f t="shared" si="251"/>
        <v>27079.08</v>
      </c>
      <c r="R184" s="16">
        <f t="shared" si="246"/>
        <v>0</v>
      </c>
      <c r="S184" s="16">
        <f t="shared" si="247"/>
        <v>27139.439999999999</v>
      </c>
      <c r="T184" s="16">
        <f t="shared" si="252"/>
        <v>19336.98</v>
      </c>
      <c r="U184" s="16">
        <f t="shared" si="248"/>
        <v>103860.56</v>
      </c>
    </row>
    <row r="185" spans="1:21" s="18" customFormat="1" ht="24.95" customHeight="1" x14ac:dyDescent="0.25">
      <c r="A185" s="11">
        <v>141</v>
      </c>
      <c r="B185" s="29" t="s">
        <v>176</v>
      </c>
      <c r="C185" s="38" t="s">
        <v>86</v>
      </c>
      <c r="D185" s="30" t="s">
        <v>23</v>
      </c>
      <c r="E185" s="31" t="s">
        <v>189</v>
      </c>
      <c r="F185" s="32">
        <v>44470</v>
      </c>
      <c r="G185" s="32">
        <v>44835</v>
      </c>
      <c r="H185" s="33">
        <v>65000</v>
      </c>
      <c r="I185" s="33">
        <v>4157.55</v>
      </c>
      <c r="J185" s="33">
        <v>0</v>
      </c>
      <c r="K185" s="33">
        <v>1865.5</v>
      </c>
      <c r="L185" s="33">
        <v>4615</v>
      </c>
      <c r="M185" s="16">
        <f>H185*1.15%</f>
        <v>747.5</v>
      </c>
      <c r="N185" s="33">
        <v>1976</v>
      </c>
      <c r="O185" s="33">
        <f>H185*7.09%</f>
        <v>4608.5</v>
      </c>
      <c r="P185" s="33">
        <v>0</v>
      </c>
      <c r="Q185" s="33">
        <f t="shared" si="251"/>
        <v>13812.5</v>
      </c>
      <c r="R185" s="33">
        <v>6396.12</v>
      </c>
      <c r="S185" s="33">
        <f t="shared" si="247"/>
        <v>14395.17</v>
      </c>
      <c r="T185" s="33">
        <f t="shared" si="252"/>
        <v>9971</v>
      </c>
      <c r="U185" s="33">
        <f t="shared" si="248"/>
        <v>50604.83</v>
      </c>
    </row>
    <row r="186" spans="1:21" s="18" customFormat="1" ht="24.95" customHeight="1" x14ac:dyDescent="0.25">
      <c r="A186" s="11">
        <v>142</v>
      </c>
      <c r="B186" s="14" t="s">
        <v>111</v>
      </c>
      <c r="C186" s="10" t="s">
        <v>86</v>
      </c>
      <c r="D186" s="11" t="s">
        <v>23</v>
      </c>
      <c r="E186" s="20" t="s">
        <v>190</v>
      </c>
      <c r="F186" s="15">
        <v>44516</v>
      </c>
      <c r="G186" s="15">
        <v>44881</v>
      </c>
      <c r="H186" s="16">
        <v>75000</v>
      </c>
      <c r="I186" s="16">
        <v>6309.38</v>
      </c>
      <c r="J186" s="16">
        <v>0</v>
      </c>
      <c r="K186" s="16">
        <v>2152.5</v>
      </c>
      <c r="L186" s="16">
        <v>5325</v>
      </c>
      <c r="M186" s="16">
        <v>748.08</v>
      </c>
      <c r="N186" s="16">
        <v>2280</v>
      </c>
      <c r="O186" s="16">
        <v>5317.5</v>
      </c>
      <c r="P186" s="16">
        <v>0</v>
      </c>
      <c r="Q186" s="16">
        <f t="shared" si="251"/>
        <v>15823.08</v>
      </c>
      <c r="R186" s="16">
        <f t="shared" si="246"/>
        <v>0</v>
      </c>
      <c r="S186" s="16">
        <f t="shared" si="247"/>
        <v>10741.88</v>
      </c>
      <c r="T186" s="16">
        <f t="shared" si="252"/>
        <v>11390.58</v>
      </c>
      <c r="U186" s="16">
        <f t="shared" si="248"/>
        <v>64258.12</v>
      </c>
    </row>
    <row r="187" spans="1:21" s="18" customFormat="1" ht="24.95" customHeight="1" x14ac:dyDescent="0.25">
      <c r="A187" s="11">
        <v>143</v>
      </c>
      <c r="B187" s="14" t="s">
        <v>137</v>
      </c>
      <c r="C187" s="10" t="s">
        <v>87</v>
      </c>
      <c r="D187" s="11" t="s">
        <v>23</v>
      </c>
      <c r="E187" s="20" t="s">
        <v>189</v>
      </c>
      <c r="F187" s="15">
        <v>44593</v>
      </c>
      <c r="G187" s="15">
        <v>44774</v>
      </c>
      <c r="H187" s="16">
        <v>60000</v>
      </c>
      <c r="I187" s="16">
        <v>3486.68</v>
      </c>
      <c r="J187" s="16">
        <v>0</v>
      </c>
      <c r="K187" s="16">
        <v>1722</v>
      </c>
      <c r="L187" s="16">
        <v>4260</v>
      </c>
      <c r="M187" s="16">
        <f t="shared" ref="M187:M194" si="253">H187*1.15%</f>
        <v>690</v>
      </c>
      <c r="N187" s="16">
        <v>1824</v>
      </c>
      <c r="O187" s="16">
        <f t="shared" ref="O187:O194" si="254">H187*7.09%</f>
        <v>4254</v>
      </c>
      <c r="P187" s="16">
        <v>0</v>
      </c>
      <c r="Q187" s="16">
        <f t="shared" si="251"/>
        <v>12750</v>
      </c>
      <c r="R187" s="16">
        <f t="shared" si="246"/>
        <v>0</v>
      </c>
      <c r="S187" s="16">
        <f t="shared" si="247"/>
        <v>7032.68</v>
      </c>
      <c r="T187" s="16">
        <f t="shared" si="252"/>
        <v>9204</v>
      </c>
      <c r="U187" s="16">
        <f t="shared" si="248"/>
        <v>52967.32</v>
      </c>
    </row>
    <row r="188" spans="1:21" s="18" customFormat="1" ht="24.95" customHeight="1" x14ac:dyDescent="0.25">
      <c r="A188" s="11">
        <v>144</v>
      </c>
      <c r="B188" s="14" t="s">
        <v>116</v>
      </c>
      <c r="C188" s="10" t="s">
        <v>87</v>
      </c>
      <c r="D188" s="11" t="s">
        <v>23</v>
      </c>
      <c r="E188" s="20" t="s">
        <v>190</v>
      </c>
      <c r="F188" s="15">
        <v>44516</v>
      </c>
      <c r="G188" s="15">
        <v>44881</v>
      </c>
      <c r="H188" s="16">
        <v>60000</v>
      </c>
      <c r="I188" s="16">
        <v>3486.68</v>
      </c>
      <c r="J188" s="16">
        <v>0</v>
      </c>
      <c r="K188" s="16">
        <v>1722</v>
      </c>
      <c r="L188" s="16">
        <v>4260</v>
      </c>
      <c r="M188" s="16">
        <f t="shared" si="253"/>
        <v>690</v>
      </c>
      <c r="N188" s="16">
        <v>1824</v>
      </c>
      <c r="O188" s="16">
        <f t="shared" si="254"/>
        <v>4254</v>
      </c>
      <c r="P188" s="16">
        <v>0</v>
      </c>
      <c r="Q188" s="16">
        <f t="shared" si="251"/>
        <v>12750</v>
      </c>
      <c r="R188" s="16">
        <f t="shared" si="246"/>
        <v>0</v>
      </c>
      <c r="S188" s="16">
        <f t="shared" si="247"/>
        <v>7032.68</v>
      </c>
      <c r="T188" s="16">
        <f t="shared" si="252"/>
        <v>9204</v>
      </c>
      <c r="U188" s="16">
        <f t="shared" si="248"/>
        <v>52967.32</v>
      </c>
    </row>
    <row r="189" spans="1:21" s="18" customFormat="1" ht="24.95" customHeight="1" x14ac:dyDescent="0.25">
      <c r="A189" s="11">
        <v>145</v>
      </c>
      <c r="B189" s="14" t="s">
        <v>89</v>
      </c>
      <c r="C189" s="10" t="s">
        <v>87</v>
      </c>
      <c r="D189" s="11" t="s">
        <v>23</v>
      </c>
      <c r="E189" s="20" t="s">
        <v>190</v>
      </c>
      <c r="F189" s="15">
        <v>44516</v>
      </c>
      <c r="G189" s="15">
        <v>44881</v>
      </c>
      <c r="H189" s="16">
        <v>60000</v>
      </c>
      <c r="I189" s="16">
        <v>3486.68</v>
      </c>
      <c r="J189" s="16">
        <v>0</v>
      </c>
      <c r="K189" s="16">
        <v>1722</v>
      </c>
      <c r="L189" s="16">
        <v>4260</v>
      </c>
      <c r="M189" s="16">
        <f t="shared" si="253"/>
        <v>690</v>
      </c>
      <c r="N189" s="16">
        <v>1824</v>
      </c>
      <c r="O189" s="16">
        <f t="shared" si="254"/>
        <v>4254</v>
      </c>
      <c r="P189" s="16">
        <v>0</v>
      </c>
      <c r="Q189" s="16">
        <f t="shared" si="251"/>
        <v>12750</v>
      </c>
      <c r="R189" s="16">
        <f t="shared" si="246"/>
        <v>0</v>
      </c>
      <c r="S189" s="16">
        <f t="shared" si="247"/>
        <v>7032.68</v>
      </c>
      <c r="T189" s="16">
        <f t="shared" si="252"/>
        <v>9204</v>
      </c>
      <c r="U189" s="16">
        <f t="shared" si="248"/>
        <v>52967.32</v>
      </c>
    </row>
    <row r="190" spans="1:21" s="18" customFormat="1" ht="24.95" customHeight="1" x14ac:dyDescent="0.25">
      <c r="A190" s="11">
        <v>146</v>
      </c>
      <c r="B190" s="14" t="s">
        <v>88</v>
      </c>
      <c r="C190" s="10" t="s">
        <v>87</v>
      </c>
      <c r="D190" s="11" t="s">
        <v>23</v>
      </c>
      <c r="E190" s="20" t="s">
        <v>189</v>
      </c>
      <c r="F190" s="15">
        <v>44501</v>
      </c>
      <c r="G190" s="15">
        <v>44866</v>
      </c>
      <c r="H190" s="16">
        <v>60000</v>
      </c>
      <c r="I190" s="16">
        <v>3486.68</v>
      </c>
      <c r="J190" s="16">
        <v>0</v>
      </c>
      <c r="K190" s="16">
        <v>1722</v>
      </c>
      <c r="L190" s="16">
        <v>4260</v>
      </c>
      <c r="M190" s="16">
        <f t="shared" si="253"/>
        <v>690</v>
      </c>
      <c r="N190" s="16">
        <v>1824</v>
      </c>
      <c r="O190" s="16">
        <f t="shared" si="254"/>
        <v>4254</v>
      </c>
      <c r="P190" s="16">
        <v>0</v>
      </c>
      <c r="Q190" s="16">
        <f t="shared" si="251"/>
        <v>12750</v>
      </c>
      <c r="R190" s="16">
        <f t="shared" si="246"/>
        <v>0</v>
      </c>
      <c r="S190" s="16">
        <f t="shared" si="247"/>
        <v>7032.68</v>
      </c>
      <c r="T190" s="16">
        <f t="shared" si="252"/>
        <v>9204</v>
      </c>
      <c r="U190" s="16">
        <f t="shared" si="248"/>
        <v>52967.32</v>
      </c>
    </row>
    <row r="191" spans="1:21" s="18" customFormat="1" ht="24.95" customHeight="1" x14ac:dyDescent="0.25">
      <c r="A191" s="11">
        <v>147</v>
      </c>
      <c r="B191" s="14" t="s">
        <v>118</v>
      </c>
      <c r="C191" s="10" t="s">
        <v>87</v>
      </c>
      <c r="D191" s="11" t="s">
        <v>23</v>
      </c>
      <c r="E191" s="20" t="s">
        <v>189</v>
      </c>
      <c r="F191" s="15">
        <v>44516</v>
      </c>
      <c r="G191" s="15">
        <v>44881</v>
      </c>
      <c r="H191" s="16">
        <v>60000</v>
      </c>
      <c r="I191" s="16">
        <v>3486.68</v>
      </c>
      <c r="J191" s="16">
        <v>0</v>
      </c>
      <c r="K191" s="16">
        <v>1722</v>
      </c>
      <c r="L191" s="16">
        <v>4260</v>
      </c>
      <c r="M191" s="16">
        <f t="shared" si="253"/>
        <v>690</v>
      </c>
      <c r="N191" s="16">
        <v>1824</v>
      </c>
      <c r="O191" s="16">
        <f t="shared" si="254"/>
        <v>4254</v>
      </c>
      <c r="P191" s="16">
        <v>0</v>
      </c>
      <c r="Q191" s="16">
        <f t="shared" si="251"/>
        <v>12750</v>
      </c>
      <c r="R191" s="16">
        <f t="shared" si="246"/>
        <v>0</v>
      </c>
      <c r="S191" s="16">
        <f t="shared" si="247"/>
        <v>7032.68</v>
      </c>
      <c r="T191" s="16">
        <f t="shared" si="252"/>
        <v>9204</v>
      </c>
      <c r="U191" s="16">
        <f t="shared" si="248"/>
        <v>52967.32</v>
      </c>
    </row>
    <row r="192" spans="1:21" s="18" customFormat="1" ht="24.95" customHeight="1" x14ac:dyDescent="0.25">
      <c r="A192" s="11">
        <v>148</v>
      </c>
      <c r="B192" s="14" t="s">
        <v>117</v>
      </c>
      <c r="C192" s="10" t="s">
        <v>87</v>
      </c>
      <c r="D192" s="11" t="s">
        <v>23</v>
      </c>
      <c r="E192" s="20" t="s">
        <v>190</v>
      </c>
      <c r="F192" s="15">
        <v>44516</v>
      </c>
      <c r="G192" s="15">
        <v>44881</v>
      </c>
      <c r="H192" s="16">
        <v>60000</v>
      </c>
      <c r="I192" s="16">
        <v>3486.68</v>
      </c>
      <c r="J192" s="16">
        <v>0</v>
      </c>
      <c r="K192" s="16">
        <v>1722</v>
      </c>
      <c r="L192" s="16">
        <v>4260</v>
      </c>
      <c r="M192" s="16">
        <f t="shared" si="253"/>
        <v>690</v>
      </c>
      <c r="N192" s="16">
        <v>1824</v>
      </c>
      <c r="O192" s="16">
        <f t="shared" si="254"/>
        <v>4254</v>
      </c>
      <c r="P192" s="16">
        <v>0</v>
      </c>
      <c r="Q192" s="16">
        <f t="shared" si="251"/>
        <v>12750</v>
      </c>
      <c r="R192" s="16">
        <f t="shared" si="246"/>
        <v>0</v>
      </c>
      <c r="S192" s="16">
        <f t="shared" si="247"/>
        <v>7032.68</v>
      </c>
      <c r="T192" s="16">
        <f t="shared" si="252"/>
        <v>9204</v>
      </c>
      <c r="U192" s="16">
        <f t="shared" si="248"/>
        <v>52967.32</v>
      </c>
    </row>
    <row r="193" spans="1:21" s="18" customFormat="1" ht="24.95" customHeight="1" x14ac:dyDescent="0.25">
      <c r="A193" s="11">
        <v>149</v>
      </c>
      <c r="B193" s="14" t="s">
        <v>225</v>
      </c>
      <c r="C193" s="10" t="s">
        <v>87</v>
      </c>
      <c r="D193" s="11" t="s">
        <v>23</v>
      </c>
      <c r="E193" s="20" t="s">
        <v>190</v>
      </c>
      <c r="F193" s="15">
        <v>44593</v>
      </c>
      <c r="G193" s="15">
        <v>44774</v>
      </c>
      <c r="H193" s="16">
        <v>60000</v>
      </c>
      <c r="I193" s="16">
        <v>3486.68</v>
      </c>
      <c r="J193" s="16">
        <v>0</v>
      </c>
      <c r="K193" s="16">
        <v>1722</v>
      </c>
      <c r="L193" s="16">
        <v>4260</v>
      </c>
      <c r="M193" s="16">
        <f t="shared" si="253"/>
        <v>690</v>
      </c>
      <c r="N193" s="16">
        <v>1824</v>
      </c>
      <c r="O193" s="16">
        <f t="shared" si="254"/>
        <v>4254</v>
      </c>
      <c r="P193" s="16">
        <v>0</v>
      </c>
      <c r="Q193" s="16">
        <f t="shared" si="251"/>
        <v>12750</v>
      </c>
      <c r="R193" s="16">
        <f t="shared" si="246"/>
        <v>0</v>
      </c>
      <c r="S193" s="16">
        <f t="shared" si="247"/>
        <v>7032.68</v>
      </c>
      <c r="T193" s="16">
        <f t="shared" si="252"/>
        <v>9204</v>
      </c>
      <c r="U193" s="16">
        <f t="shared" si="248"/>
        <v>52967.32</v>
      </c>
    </row>
    <row r="194" spans="1:21" s="18" customFormat="1" ht="24.95" customHeight="1" x14ac:dyDescent="0.25">
      <c r="A194" s="11">
        <v>150</v>
      </c>
      <c r="B194" s="14" t="s">
        <v>58</v>
      </c>
      <c r="C194" s="10" t="s">
        <v>52</v>
      </c>
      <c r="D194" s="11" t="s">
        <v>23</v>
      </c>
      <c r="E194" s="20" t="s">
        <v>189</v>
      </c>
      <c r="F194" s="15">
        <v>44501</v>
      </c>
      <c r="G194" s="15">
        <v>44866</v>
      </c>
      <c r="H194" s="16">
        <v>43000</v>
      </c>
      <c r="I194" s="16">
        <v>866.06</v>
      </c>
      <c r="J194" s="16">
        <v>0</v>
      </c>
      <c r="K194" s="16">
        <v>1234.0999999999999</v>
      </c>
      <c r="L194" s="16">
        <v>3053</v>
      </c>
      <c r="M194" s="51">
        <f t="shared" si="253"/>
        <v>494.5</v>
      </c>
      <c r="N194" s="16">
        <v>1307.2</v>
      </c>
      <c r="O194" s="16">
        <f t="shared" si="254"/>
        <v>3048.7</v>
      </c>
      <c r="P194" s="16">
        <v>0</v>
      </c>
      <c r="Q194" s="16">
        <f t="shared" si="251"/>
        <v>9137.5</v>
      </c>
      <c r="R194" s="16">
        <v>15046</v>
      </c>
      <c r="S194" s="16">
        <f t="shared" si="247"/>
        <v>18453.36</v>
      </c>
      <c r="T194" s="16">
        <f t="shared" si="252"/>
        <v>6596.2</v>
      </c>
      <c r="U194" s="16">
        <f t="shared" si="248"/>
        <v>24546.639999999999</v>
      </c>
    </row>
    <row r="195" spans="1:21" s="13" customFormat="1" ht="24.95" customHeight="1" x14ac:dyDescent="0.3">
      <c r="A195" s="25" t="s">
        <v>90</v>
      </c>
      <c r="B195" s="12"/>
      <c r="C195" s="12"/>
      <c r="D195" s="12"/>
      <c r="E195" s="12"/>
      <c r="F195" s="24"/>
      <c r="G195" s="24"/>
      <c r="H195" s="12"/>
      <c r="I195" s="12"/>
      <c r="J195" s="12"/>
      <c r="K195" s="12"/>
      <c r="L195" s="12"/>
      <c r="M195" s="48"/>
      <c r="N195" s="12"/>
      <c r="O195" s="12"/>
      <c r="P195" s="12"/>
      <c r="Q195" s="12"/>
      <c r="R195" s="12"/>
      <c r="S195" s="12"/>
      <c r="T195" s="12"/>
      <c r="U195" s="12"/>
    </row>
    <row r="196" spans="1:21" s="34" customFormat="1" ht="24.95" customHeight="1" x14ac:dyDescent="0.25">
      <c r="A196" s="30">
        <v>151</v>
      </c>
      <c r="B196" s="29" t="s">
        <v>183</v>
      </c>
      <c r="C196" s="38" t="s">
        <v>92</v>
      </c>
      <c r="D196" s="30" t="s">
        <v>23</v>
      </c>
      <c r="E196" s="31" t="s">
        <v>189</v>
      </c>
      <c r="F196" s="32">
        <v>44470</v>
      </c>
      <c r="G196" s="32">
        <v>44835</v>
      </c>
      <c r="H196" s="33">
        <v>60000</v>
      </c>
      <c r="I196" s="33">
        <v>3486.68</v>
      </c>
      <c r="J196" s="33">
        <v>0</v>
      </c>
      <c r="K196" s="33">
        <v>1722</v>
      </c>
      <c r="L196" s="33">
        <v>4260</v>
      </c>
      <c r="M196" s="17">
        <f t="shared" ref="M196:M210" si="255">H196*1.15%</f>
        <v>690</v>
      </c>
      <c r="N196" s="33">
        <v>1824</v>
      </c>
      <c r="O196" s="16">
        <f t="shared" ref="O196:O210" si="256">H196*7.09%</f>
        <v>4254</v>
      </c>
      <c r="P196" s="33">
        <v>0</v>
      </c>
      <c r="Q196" s="33">
        <f t="shared" si="251"/>
        <v>12750</v>
      </c>
      <c r="R196" s="33">
        <f t="shared" si="246"/>
        <v>0</v>
      </c>
      <c r="S196" s="33">
        <f t="shared" si="247"/>
        <v>7032.68</v>
      </c>
      <c r="T196" s="33">
        <f t="shared" si="252"/>
        <v>9204</v>
      </c>
      <c r="U196" s="33">
        <f t="shared" si="248"/>
        <v>52967.32</v>
      </c>
    </row>
    <row r="197" spans="1:21" s="34" customFormat="1" ht="24.95" customHeight="1" x14ac:dyDescent="0.25">
      <c r="A197" s="30">
        <v>152</v>
      </c>
      <c r="B197" s="29" t="s">
        <v>205</v>
      </c>
      <c r="C197" s="38" t="s">
        <v>185</v>
      </c>
      <c r="D197" s="30" t="s">
        <v>23</v>
      </c>
      <c r="E197" s="31" t="s">
        <v>190</v>
      </c>
      <c r="F197" s="32">
        <v>44562</v>
      </c>
      <c r="G197" s="32">
        <v>44743</v>
      </c>
      <c r="H197" s="33">
        <v>60000</v>
      </c>
      <c r="I197" s="33">
        <v>3486.68</v>
      </c>
      <c r="J197" s="33">
        <v>0</v>
      </c>
      <c r="K197" s="33">
        <v>1722</v>
      </c>
      <c r="L197" s="33">
        <v>4260</v>
      </c>
      <c r="M197" s="16">
        <f t="shared" si="255"/>
        <v>690</v>
      </c>
      <c r="N197" s="33">
        <v>1824</v>
      </c>
      <c r="O197" s="16">
        <f t="shared" si="256"/>
        <v>4254</v>
      </c>
      <c r="P197" s="33">
        <v>0</v>
      </c>
      <c r="Q197" s="33">
        <f t="shared" si="251"/>
        <v>12750</v>
      </c>
      <c r="R197" s="33">
        <f t="shared" si="246"/>
        <v>0</v>
      </c>
      <c r="S197" s="33">
        <f t="shared" si="247"/>
        <v>7032.68</v>
      </c>
      <c r="T197" s="33">
        <f t="shared" si="252"/>
        <v>9204</v>
      </c>
      <c r="U197" s="33">
        <f t="shared" si="248"/>
        <v>52967.32</v>
      </c>
    </row>
    <row r="198" spans="1:21" s="34" customFormat="1" ht="24.95" customHeight="1" x14ac:dyDescent="0.25">
      <c r="A198" s="30">
        <v>153</v>
      </c>
      <c r="B198" s="29" t="s">
        <v>194</v>
      </c>
      <c r="C198" s="38" t="s">
        <v>185</v>
      </c>
      <c r="D198" s="30" t="s">
        <v>23</v>
      </c>
      <c r="E198" s="30" t="s">
        <v>189</v>
      </c>
      <c r="F198" s="32">
        <v>44501</v>
      </c>
      <c r="G198" s="32">
        <v>44866</v>
      </c>
      <c r="H198" s="33">
        <v>55000</v>
      </c>
      <c r="I198" s="33">
        <v>2559.6799999999998</v>
      </c>
      <c r="J198" s="33">
        <v>0</v>
      </c>
      <c r="K198" s="33">
        <v>1578.5</v>
      </c>
      <c r="L198" s="33">
        <v>3905</v>
      </c>
      <c r="M198" s="16">
        <f t="shared" si="255"/>
        <v>632.5</v>
      </c>
      <c r="N198" s="33">
        <v>1672</v>
      </c>
      <c r="O198" s="16">
        <f t="shared" si="256"/>
        <v>3899.5</v>
      </c>
      <c r="P198" s="33">
        <v>0</v>
      </c>
      <c r="Q198" s="33">
        <f t="shared" si="251"/>
        <v>11687.5</v>
      </c>
      <c r="R198" s="33">
        <f t="shared" si="246"/>
        <v>0</v>
      </c>
      <c r="S198" s="33">
        <f t="shared" si="247"/>
        <v>5810.18</v>
      </c>
      <c r="T198" s="33">
        <f t="shared" si="252"/>
        <v>8437</v>
      </c>
      <c r="U198" s="33">
        <f t="shared" si="248"/>
        <v>49189.82</v>
      </c>
    </row>
    <row r="199" spans="1:21" s="34" customFormat="1" ht="24.95" customHeight="1" x14ac:dyDescent="0.25">
      <c r="A199" s="30">
        <v>154</v>
      </c>
      <c r="B199" s="29" t="s">
        <v>202</v>
      </c>
      <c r="C199" s="38" t="s">
        <v>185</v>
      </c>
      <c r="D199" s="30" t="s">
        <v>23</v>
      </c>
      <c r="E199" s="30" t="s">
        <v>190</v>
      </c>
      <c r="F199" s="32">
        <v>44501</v>
      </c>
      <c r="G199" s="32">
        <v>44866</v>
      </c>
      <c r="H199" s="33">
        <v>55000</v>
      </c>
      <c r="I199" s="33">
        <v>2559.6799999999998</v>
      </c>
      <c r="J199" s="33">
        <v>0</v>
      </c>
      <c r="K199" s="33">
        <v>1578.5</v>
      </c>
      <c r="L199" s="33">
        <v>3905</v>
      </c>
      <c r="M199" s="16">
        <f t="shared" si="255"/>
        <v>632.5</v>
      </c>
      <c r="N199" s="33">
        <v>1672</v>
      </c>
      <c r="O199" s="16">
        <f t="shared" si="256"/>
        <v>3899.5</v>
      </c>
      <c r="P199" s="33">
        <v>0</v>
      </c>
      <c r="Q199" s="33">
        <f t="shared" si="251"/>
        <v>11687.5</v>
      </c>
      <c r="R199" s="33">
        <v>15796</v>
      </c>
      <c r="S199" s="33">
        <f t="shared" si="247"/>
        <v>21606.18</v>
      </c>
      <c r="T199" s="33">
        <f t="shared" si="252"/>
        <v>8437</v>
      </c>
      <c r="U199" s="33">
        <f t="shared" si="248"/>
        <v>33393.82</v>
      </c>
    </row>
    <row r="200" spans="1:21" s="34" customFormat="1" ht="24.95" customHeight="1" x14ac:dyDescent="0.25">
      <c r="A200" s="30">
        <v>155</v>
      </c>
      <c r="B200" s="29" t="s">
        <v>171</v>
      </c>
      <c r="C200" s="38" t="s">
        <v>185</v>
      </c>
      <c r="D200" s="30" t="s">
        <v>23</v>
      </c>
      <c r="E200" s="30" t="s">
        <v>189</v>
      </c>
      <c r="F200" s="32">
        <v>44470</v>
      </c>
      <c r="G200" s="32">
        <v>44835</v>
      </c>
      <c r="H200" s="33">
        <v>55000</v>
      </c>
      <c r="I200" s="33">
        <v>2559.6799999999998</v>
      </c>
      <c r="J200" s="33">
        <v>0</v>
      </c>
      <c r="K200" s="33">
        <v>1578.5</v>
      </c>
      <c r="L200" s="33">
        <v>3905</v>
      </c>
      <c r="M200" s="16">
        <f t="shared" si="255"/>
        <v>632.5</v>
      </c>
      <c r="N200" s="33">
        <v>1672</v>
      </c>
      <c r="O200" s="16">
        <f t="shared" si="256"/>
        <v>3899.5</v>
      </c>
      <c r="P200" s="33">
        <v>0</v>
      </c>
      <c r="Q200" s="33">
        <f t="shared" si="251"/>
        <v>11687.5</v>
      </c>
      <c r="R200" s="33">
        <v>12046</v>
      </c>
      <c r="S200" s="33">
        <f t="shared" si="247"/>
        <v>17856.18</v>
      </c>
      <c r="T200" s="33">
        <f t="shared" si="252"/>
        <v>8437</v>
      </c>
      <c r="U200" s="33">
        <f t="shared" si="248"/>
        <v>37143.82</v>
      </c>
    </row>
    <row r="201" spans="1:21" s="34" customFormat="1" ht="24.95" customHeight="1" x14ac:dyDescent="0.25">
      <c r="A201" s="30">
        <v>156</v>
      </c>
      <c r="B201" s="29" t="s">
        <v>200</v>
      </c>
      <c r="C201" s="38" t="s">
        <v>185</v>
      </c>
      <c r="D201" s="30" t="s">
        <v>23</v>
      </c>
      <c r="E201" s="31" t="s">
        <v>190</v>
      </c>
      <c r="F201" s="32">
        <v>44501</v>
      </c>
      <c r="G201" s="32">
        <v>44866</v>
      </c>
      <c r="H201" s="33">
        <v>55000</v>
      </c>
      <c r="I201" s="33">
        <v>2559.6799999999998</v>
      </c>
      <c r="J201" s="33">
        <v>0</v>
      </c>
      <c r="K201" s="33">
        <v>1578.5</v>
      </c>
      <c r="L201" s="33">
        <v>3905</v>
      </c>
      <c r="M201" s="16">
        <f t="shared" si="255"/>
        <v>632.5</v>
      </c>
      <c r="N201" s="33">
        <v>1672</v>
      </c>
      <c r="O201" s="16">
        <f t="shared" si="256"/>
        <v>3899.5</v>
      </c>
      <c r="P201" s="33">
        <v>0</v>
      </c>
      <c r="Q201" s="33">
        <f t="shared" si="251"/>
        <v>11687.5</v>
      </c>
      <c r="R201" s="33">
        <v>10046</v>
      </c>
      <c r="S201" s="33">
        <f t="shared" si="247"/>
        <v>15856.18</v>
      </c>
      <c r="T201" s="33">
        <f t="shared" si="252"/>
        <v>8437</v>
      </c>
      <c r="U201" s="33">
        <f t="shared" si="248"/>
        <v>39143.82</v>
      </c>
    </row>
    <row r="202" spans="1:21" s="34" customFormat="1" ht="24.95" customHeight="1" x14ac:dyDescent="0.25">
      <c r="A202" s="30">
        <v>157</v>
      </c>
      <c r="B202" s="29" t="s">
        <v>195</v>
      </c>
      <c r="C202" s="38" t="s">
        <v>185</v>
      </c>
      <c r="D202" s="30" t="s">
        <v>23</v>
      </c>
      <c r="E202" s="31" t="s">
        <v>190</v>
      </c>
      <c r="F202" s="32">
        <v>44501</v>
      </c>
      <c r="G202" s="32">
        <v>44682</v>
      </c>
      <c r="H202" s="33">
        <v>55000</v>
      </c>
      <c r="I202" s="33">
        <v>2154.64</v>
      </c>
      <c r="J202" s="33">
        <v>0</v>
      </c>
      <c r="K202" s="33">
        <v>1578.5</v>
      </c>
      <c r="L202" s="33">
        <v>3905</v>
      </c>
      <c r="M202" s="16">
        <f t="shared" si="255"/>
        <v>632.5</v>
      </c>
      <c r="N202" s="33">
        <v>1672</v>
      </c>
      <c r="O202" s="16">
        <f t="shared" si="256"/>
        <v>3899.5</v>
      </c>
      <c r="P202" s="33">
        <v>0</v>
      </c>
      <c r="Q202" s="33">
        <f t="shared" si="251"/>
        <v>11687.5</v>
      </c>
      <c r="R202" s="33">
        <v>12746.24</v>
      </c>
      <c r="S202" s="33">
        <f t="shared" si="247"/>
        <v>18151.38</v>
      </c>
      <c r="T202" s="33">
        <f t="shared" si="252"/>
        <v>8437</v>
      </c>
      <c r="U202" s="33">
        <f t="shared" si="248"/>
        <v>36848.620000000003</v>
      </c>
    </row>
    <row r="203" spans="1:21" s="34" customFormat="1" ht="24.95" customHeight="1" x14ac:dyDescent="0.25">
      <c r="A203" s="30">
        <v>158</v>
      </c>
      <c r="B203" s="29" t="s">
        <v>198</v>
      </c>
      <c r="C203" s="38" t="s">
        <v>185</v>
      </c>
      <c r="D203" s="30" t="s">
        <v>23</v>
      </c>
      <c r="E203" s="31" t="s">
        <v>189</v>
      </c>
      <c r="F203" s="32">
        <v>44501</v>
      </c>
      <c r="G203" s="32">
        <v>44866</v>
      </c>
      <c r="H203" s="33">
        <v>55000</v>
      </c>
      <c r="I203" s="33">
        <v>2559.6799999999998</v>
      </c>
      <c r="J203" s="33">
        <v>0</v>
      </c>
      <c r="K203" s="33">
        <v>1578.5</v>
      </c>
      <c r="L203" s="33">
        <v>3905</v>
      </c>
      <c r="M203" s="16">
        <f t="shared" si="255"/>
        <v>632.5</v>
      </c>
      <c r="N203" s="33">
        <v>1672</v>
      </c>
      <c r="O203" s="16">
        <f t="shared" si="256"/>
        <v>3899.5</v>
      </c>
      <c r="P203" s="33">
        <v>0</v>
      </c>
      <c r="Q203" s="33">
        <f t="shared" si="251"/>
        <v>11687.5</v>
      </c>
      <c r="R203" s="33">
        <f t="shared" si="246"/>
        <v>0</v>
      </c>
      <c r="S203" s="33">
        <f t="shared" si="247"/>
        <v>5810.18</v>
      </c>
      <c r="T203" s="33">
        <f t="shared" si="252"/>
        <v>8437</v>
      </c>
      <c r="U203" s="33">
        <f t="shared" si="248"/>
        <v>49189.82</v>
      </c>
    </row>
    <row r="204" spans="1:21" s="34" customFormat="1" ht="24.95" customHeight="1" x14ac:dyDescent="0.25">
      <c r="A204" s="30">
        <v>159</v>
      </c>
      <c r="B204" s="29" t="s">
        <v>193</v>
      </c>
      <c r="C204" s="38" t="s">
        <v>185</v>
      </c>
      <c r="D204" s="30" t="s">
        <v>23</v>
      </c>
      <c r="E204" s="31" t="s">
        <v>190</v>
      </c>
      <c r="F204" s="32">
        <v>44501</v>
      </c>
      <c r="G204" s="32">
        <v>44866</v>
      </c>
      <c r="H204" s="33">
        <v>55000</v>
      </c>
      <c r="I204" s="33">
        <v>2559.6799999999998</v>
      </c>
      <c r="J204" s="33">
        <v>0</v>
      </c>
      <c r="K204" s="33">
        <v>1578.5</v>
      </c>
      <c r="L204" s="33">
        <v>3905</v>
      </c>
      <c r="M204" s="16">
        <f t="shared" si="255"/>
        <v>632.5</v>
      </c>
      <c r="N204" s="33">
        <v>1672</v>
      </c>
      <c r="O204" s="16">
        <f t="shared" si="256"/>
        <v>3899.5</v>
      </c>
      <c r="P204" s="33">
        <v>0</v>
      </c>
      <c r="Q204" s="33">
        <f t="shared" si="251"/>
        <v>11687.5</v>
      </c>
      <c r="R204" s="33">
        <v>10046</v>
      </c>
      <c r="S204" s="33">
        <f t="shared" si="247"/>
        <v>15856.18</v>
      </c>
      <c r="T204" s="33">
        <f t="shared" si="252"/>
        <v>8437</v>
      </c>
      <c r="U204" s="33">
        <f t="shared" si="248"/>
        <v>39143.82</v>
      </c>
    </row>
    <row r="205" spans="1:21" s="34" customFormat="1" ht="24.95" customHeight="1" x14ac:dyDescent="0.25">
      <c r="A205" s="30">
        <v>160</v>
      </c>
      <c r="B205" s="29" t="s">
        <v>210</v>
      </c>
      <c r="C205" s="38" t="s">
        <v>92</v>
      </c>
      <c r="D205" s="30" t="s">
        <v>23</v>
      </c>
      <c r="E205" s="30" t="s">
        <v>189</v>
      </c>
      <c r="F205" s="32">
        <v>44562</v>
      </c>
      <c r="G205" s="32">
        <v>44743</v>
      </c>
      <c r="H205" s="33">
        <v>45000</v>
      </c>
      <c r="I205" s="33">
        <v>1148.33</v>
      </c>
      <c r="J205" s="33">
        <v>0</v>
      </c>
      <c r="K205" s="33">
        <v>1291.5</v>
      </c>
      <c r="L205" s="33">
        <v>3195</v>
      </c>
      <c r="M205" s="16">
        <f t="shared" si="255"/>
        <v>517.5</v>
      </c>
      <c r="N205" s="33">
        <v>1368</v>
      </c>
      <c r="O205" s="16">
        <f t="shared" si="256"/>
        <v>3190.5</v>
      </c>
      <c r="P205" s="33">
        <v>0</v>
      </c>
      <c r="Q205" s="33">
        <f t="shared" si="251"/>
        <v>9562.5</v>
      </c>
      <c r="R205" s="33">
        <v>15046</v>
      </c>
      <c r="S205" s="33">
        <f t="shared" si="247"/>
        <v>18853.830000000002</v>
      </c>
      <c r="T205" s="33">
        <f t="shared" si="252"/>
        <v>6903</v>
      </c>
      <c r="U205" s="33">
        <f t="shared" si="248"/>
        <v>26146.17</v>
      </c>
    </row>
    <row r="206" spans="1:21" s="34" customFormat="1" ht="24.95" customHeight="1" x14ac:dyDescent="0.25">
      <c r="A206" s="30">
        <v>161</v>
      </c>
      <c r="B206" s="29" t="s">
        <v>182</v>
      </c>
      <c r="C206" s="38" t="s">
        <v>92</v>
      </c>
      <c r="D206" s="30" t="s">
        <v>23</v>
      </c>
      <c r="E206" s="31" t="s">
        <v>189</v>
      </c>
      <c r="F206" s="32">
        <v>44470</v>
      </c>
      <c r="G206" s="32">
        <v>44835</v>
      </c>
      <c r="H206" s="33">
        <v>45500</v>
      </c>
      <c r="I206" s="33">
        <v>813.86</v>
      </c>
      <c r="J206" s="33">
        <v>0</v>
      </c>
      <c r="K206" s="33">
        <v>1305.8499999999999</v>
      </c>
      <c r="L206" s="33">
        <v>3230.5</v>
      </c>
      <c r="M206" s="16">
        <f t="shared" si="255"/>
        <v>523.25</v>
      </c>
      <c r="N206" s="33">
        <v>1383.2</v>
      </c>
      <c r="O206" s="16">
        <f t="shared" si="256"/>
        <v>3225.95</v>
      </c>
      <c r="P206" s="33">
        <v>0</v>
      </c>
      <c r="Q206" s="33">
        <f t="shared" si="251"/>
        <v>9668.75</v>
      </c>
      <c r="R206" s="33">
        <v>12746.24</v>
      </c>
      <c r="S206" s="33">
        <f t="shared" si="247"/>
        <v>16249.15</v>
      </c>
      <c r="T206" s="33">
        <f t="shared" si="252"/>
        <v>6979.7</v>
      </c>
      <c r="U206" s="33">
        <f t="shared" si="248"/>
        <v>29250.85</v>
      </c>
    </row>
    <row r="207" spans="1:21" s="34" customFormat="1" ht="24.95" customHeight="1" x14ac:dyDescent="0.25">
      <c r="A207" s="30">
        <v>162</v>
      </c>
      <c r="B207" s="29" t="s">
        <v>206</v>
      </c>
      <c r="C207" s="38" t="s">
        <v>92</v>
      </c>
      <c r="D207" s="30" t="s">
        <v>23</v>
      </c>
      <c r="E207" s="31" t="s">
        <v>189</v>
      </c>
      <c r="F207" s="32">
        <v>44562</v>
      </c>
      <c r="G207" s="32">
        <v>44743</v>
      </c>
      <c r="H207" s="33">
        <v>45500</v>
      </c>
      <c r="I207" s="33">
        <v>1218.8900000000001</v>
      </c>
      <c r="J207" s="33">
        <v>0</v>
      </c>
      <c r="K207" s="33">
        <v>1305.8499999999999</v>
      </c>
      <c r="L207" s="33">
        <v>3230.5</v>
      </c>
      <c r="M207" s="16">
        <f t="shared" si="255"/>
        <v>523.25</v>
      </c>
      <c r="N207" s="33">
        <v>1383.2</v>
      </c>
      <c r="O207" s="16">
        <f t="shared" si="256"/>
        <v>3225.95</v>
      </c>
      <c r="P207" s="33">
        <v>0</v>
      </c>
      <c r="Q207" s="33">
        <f t="shared" si="251"/>
        <v>9668.75</v>
      </c>
      <c r="R207" s="33">
        <f t="shared" si="246"/>
        <v>0</v>
      </c>
      <c r="S207" s="33">
        <f t="shared" si="247"/>
        <v>3907.94</v>
      </c>
      <c r="T207" s="33">
        <f t="shared" si="252"/>
        <v>6979.7</v>
      </c>
      <c r="U207" s="33">
        <f t="shared" si="248"/>
        <v>41592.06</v>
      </c>
    </row>
    <row r="208" spans="1:21" s="34" customFormat="1" ht="24.95" customHeight="1" x14ac:dyDescent="0.25">
      <c r="A208" s="30">
        <v>163</v>
      </c>
      <c r="B208" s="29" t="s">
        <v>181</v>
      </c>
      <c r="C208" s="38" t="s">
        <v>92</v>
      </c>
      <c r="D208" s="30" t="s">
        <v>23</v>
      </c>
      <c r="E208" s="31" t="s">
        <v>190</v>
      </c>
      <c r="F208" s="32">
        <v>44470</v>
      </c>
      <c r="G208" s="32">
        <v>44835</v>
      </c>
      <c r="H208" s="33">
        <v>45500</v>
      </c>
      <c r="I208" s="33">
        <v>1218.8900000000001</v>
      </c>
      <c r="J208" s="33">
        <v>0</v>
      </c>
      <c r="K208" s="33">
        <v>1305.8499999999999</v>
      </c>
      <c r="L208" s="33">
        <v>3230.5</v>
      </c>
      <c r="M208" s="16">
        <f t="shared" si="255"/>
        <v>523.25</v>
      </c>
      <c r="N208" s="33">
        <v>1383.2</v>
      </c>
      <c r="O208" s="16">
        <f t="shared" si="256"/>
        <v>3225.95</v>
      </c>
      <c r="P208" s="33">
        <v>0</v>
      </c>
      <c r="Q208" s="33">
        <f t="shared" si="251"/>
        <v>9668.75</v>
      </c>
      <c r="R208" s="33">
        <v>10046</v>
      </c>
      <c r="S208" s="33">
        <f t="shared" si="247"/>
        <v>13953.94</v>
      </c>
      <c r="T208" s="33">
        <f t="shared" si="252"/>
        <v>6979.7</v>
      </c>
      <c r="U208" s="33">
        <f t="shared" si="248"/>
        <v>31546.06</v>
      </c>
    </row>
    <row r="209" spans="1:21" s="34" customFormat="1" ht="24.95" customHeight="1" x14ac:dyDescent="0.25">
      <c r="A209" s="30">
        <v>164</v>
      </c>
      <c r="B209" s="29" t="s">
        <v>267</v>
      </c>
      <c r="C209" s="38" t="s">
        <v>185</v>
      </c>
      <c r="D209" s="30" t="s">
        <v>23</v>
      </c>
      <c r="E209" s="31" t="s">
        <v>190</v>
      </c>
      <c r="F209" s="32">
        <v>44564</v>
      </c>
      <c r="G209" s="32">
        <v>44745</v>
      </c>
      <c r="H209" s="33">
        <v>60000</v>
      </c>
      <c r="I209" s="33">
        <v>3486.68</v>
      </c>
      <c r="J209" s="33">
        <v>0</v>
      </c>
      <c r="K209" s="33">
        <f>H209*2.87%</f>
        <v>1722</v>
      </c>
      <c r="L209" s="33">
        <f>H209*7.1%</f>
        <v>4260</v>
      </c>
      <c r="M209" s="16">
        <f t="shared" si="255"/>
        <v>690</v>
      </c>
      <c r="N209" s="33">
        <f>H209*3.04%</f>
        <v>1824</v>
      </c>
      <c r="O209" s="33">
        <f t="shared" si="256"/>
        <v>4254</v>
      </c>
      <c r="P209" s="33">
        <v>0</v>
      </c>
      <c r="Q209" s="33">
        <f t="shared" si="251"/>
        <v>12750</v>
      </c>
      <c r="R209" s="33">
        <f t="shared" si="246"/>
        <v>0</v>
      </c>
      <c r="S209" s="33">
        <f t="shared" si="247"/>
        <v>7032.68</v>
      </c>
      <c r="T209" s="33">
        <f t="shared" si="252"/>
        <v>9204</v>
      </c>
      <c r="U209" s="33">
        <f t="shared" si="248"/>
        <v>52967.32</v>
      </c>
    </row>
    <row r="210" spans="1:21" s="18" customFormat="1" ht="24.95" customHeight="1" x14ac:dyDescent="0.25">
      <c r="A210" s="30">
        <v>165</v>
      </c>
      <c r="B210" s="14" t="s">
        <v>91</v>
      </c>
      <c r="C210" s="10" t="s">
        <v>92</v>
      </c>
      <c r="D210" s="11" t="s">
        <v>23</v>
      </c>
      <c r="E210" s="20" t="s">
        <v>190</v>
      </c>
      <c r="F210" s="15">
        <v>44501</v>
      </c>
      <c r="G210" s="32">
        <v>44866</v>
      </c>
      <c r="H210" s="16">
        <v>45000</v>
      </c>
      <c r="I210" s="16">
        <v>1148.33</v>
      </c>
      <c r="J210" s="16">
        <v>0</v>
      </c>
      <c r="K210" s="16">
        <v>1291.5</v>
      </c>
      <c r="L210" s="16">
        <v>3195</v>
      </c>
      <c r="M210" s="51">
        <f t="shared" si="255"/>
        <v>517.5</v>
      </c>
      <c r="N210" s="16">
        <v>1368</v>
      </c>
      <c r="O210" s="16">
        <f t="shared" si="256"/>
        <v>3190.5</v>
      </c>
      <c r="P210" s="16">
        <v>0</v>
      </c>
      <c r="Q210" s="16">
        <f t="shared" si="251"/>
        <v>9562.5</v>
      </c>
      <c r="R210" s="16">
        <f t="shared" si="246"/>
        <v>0</v>
      </c>
      <c r="S210" s="16">
        <f t="shared" si="247"/>
        <v>3807.83</v>
      </c>
      <c r="T210" s="16">
        <f t="shared" si="252"/>
        <v>6903</v>
      </c>
      <c r="U210" s="16">
        <f t="shared" si="248"/>
        <v>41192.17</v>
      </c>
    </row>
    <row r="211" spans="1:21" s="13" customFormat="1" ht="24.95" customHeight="1" x14ac:dyDescent="0.3">
      <c r="A211" s="25" t="s">
        <v>132</v>
      </c>
      <c r="B211" s="12"/>
      <c r="C211" s="12"/>
      <c r="D211" s="12"/>
      <c r="E211" s="12"/>
      <c r="F211" s="24"/>
      <c r="G211" s="24"/>
      <c r="H211" s="12"/>
      <c r="I211" s="12"/>
      <c r="J211" s="12"/>
      <c r="K211" s="12"/>
      <c r="L211" s="12"/>
      <c r="M211" s="48"/>
      <c r="N211" s="12"/>
      <c r="O211" s="12"/>
      <c r="P211" s="12"/>
      <c r="Q211" s="12"/>
      <c r="R211" s="12"/>
      <c r="S211" s="12"/>
      <c r="T211" s="12"/>
      <c r="U211" s="12"/>
    </row>
    <row r="212" spans="1:21" s="39" customFormat="1" ht="24.95" customHeight="1" x14ac:dyDescent="0.25">
      <c r="A212" s="30">
        <v>166</v>
      </c>
      <c r="B212" s="29" t="s">
        <v>353</v>
      </c>
      <c r="C212" s="38" t="s">
        <v>30</v>
      </c>
      <c r="D212" s="30" t="s">
        <v>23</v>
      </c>
      <c r="E212" s="31" t="s">
        <v>189</v>
      </c>
      <c r="F212" s="32">
        <v>44616</v>
      </c>
      <c r="G212" s="32">
        <v>44797</v>
      </c>
      <c r="H212" s="33">
        <v>110000</v>
      </c>
      <c r="I212" s="33">
        <v>14457.62</v>
      </c>
      <c r="J212" s="33">
        <v>0</v>
      </c>
      <c r="K212" s="33">
        <v>3157</v>
      </c>
      <c r="L212" s="33">
        <v>7810</v>
      </c>
      <c r="M212" s="40">
        <v>748.08</v>
      </c>
      <c r="N212" s="33">
        <v>3344</v>
      </c>
      <c r="O212" s="33">
        <v>7799</v>
      </c>
      <c r="P212" s="33">
        <v>0</v>
      </c>
      <c r="Q212" s="33">
        <f t="shared" ref="Q212" si="257">K212+L212+M212+N212+O212</f>
        <v>22858.080000000002</v>
      </c>
      <c r="R212" s="33">
        <f t="shared" ref="R212" si="258">J212</f>
        <v>0</v>
      </c>
      <c r="S212" s="33">
        <f t="shared" ref="S212" si="259">I212+K212+N212+R212</f>
        <v>20958.62</v>
      </c>
      <c r="T212" s="33">
        <f t="shared" ref="T212" si="260">L212+M212+O212</f>
        <v>16357.08</v>
      </c>
      <c r="U212" s="33">
        <f t="shared" ref="U212" si="261">H212-S212</f>
        <v>89041.38</v>
      </c>
    </row>
    <row r="213" spans="1:21" s="18" customFormat="1" ht="24.95" customHeight="1" x14ac:dyDescent="0.25">
      <c r="A213" s="11">
        <v>167</v>
      </c>
      <c r="B213" s="29" t="s">
        <v>115</v>
      </c>
      <c r="C213" s="38" t="s">
        <v>185</v>
      </c>
      <c r="D213" s="11" t="s">
        <v>23</v>
      </c>
      <c r="E213" s="20" t="s">
        <v>189</v>
      </c>
      <c r="F213" s="15">
        <v>44516</v>
      </c>
      <c r="G213" s="15">
        <v>44866</v>
      </c>
      <c r="H213" s="16">
        <v>90000</v>
      </c>
      <c r="I213" s="33">
        <v>9753.1200000000008</v>
      </c>
      <c r="J213" s="33">
        <v>0</v>
      </c>
      <c r="K213" s="33">
        <f>H213*2.87%</f>
        <v>2583</v>
      </c>
      <c r="L213" s="33">
        <f>H213*7.1%</f>
        <v>6390</v>
      </c>
      <c r="M213" s="51">
        <v>748.08</v>
      </c>
      <c r="N213" s="33">
        <f>H213*3.04%</f>
        <v>2736</v>
      </c>
      <c r="O213" s="33">
        <f>H213*7.09%</f>
        <v>6381</v>
      </c>
      <c r="P213" s="33">
        <v>0</v>
      </c>
      <c r="Q213" s="33">
        <f t="shared" ref="Q213" si="262">K213+L213+M213+N213+O213</f>
        <v>18838.080000000002</v>
      </c>
      <c r="R213" s="33">
        <f t="shared" ref="R213" si="263">J213</f>
        <v>0</v>
      </c>
      <c r="S213" s="33">
        <f t="shared" ref="S213" si="264">I213+K213+N213+R213</f>
        <v>15072.12</v>
      </c>
      <c r="T213" s="33">
        <f t="shared" ref="T213" si="265">L213+M213+O213</f>
        <v>13519.08</v>
      </c>
      <c r="U213" s="33">
        <f>H213-S213</f>
        <v>74927.88</v>
      </c>
    </row>
    <row r="214" spans="1:21" s="13" customFormat="1" ht="24.95" customHeight="1" x14ac:dyDescent="0.3">
      <c r="A214" s="25" t="s">
        <v>148</v>
      </c>
      <c r="B214" s="12"/>
      <c r="C214" s="12"/>
      <c r="D214" s="12"/>
      <c r="E214" s="12"/>
      <c r="F214" s="24"/>
      <c r="G214" s="24"/>
      <c r="H214" s="12"/>
      <c r="I214" s="12"/>
      <c r="J214" s="12"/>
      <c r="K214" s="12"/>
      <c r="L214" s="12"/>
      <c r="M214" s="48"/>
      <c r="N214" s="12"/>
      <c r="O214" s="12"/>
      <c r="P214" s="12"/>
      <c r="Q214" s="12"/>
      <c r="R214" s="12"/>
      <c r="S214" s="12"/>
      <c r="T214" s="12"/>
      <c r="U214" s="12"/>
    </row>
    <row r="215" spans="1:21" s="18" customFormat="1" ht="24.95" customHeight="1" x14ac:dyDescent="0.25">
      <c r="A215" s="11">
        <v>168</v>
      </c>
      <c r="B215" s="14" t="s">
        <v>97</v>
      </c>
      <c r="C215" s="10" t="s">
        <v>149</v>
      </c>
      <c r="D215" s="11" t="s">
        <v>23</v>
      </c>
      <c r="E215" s="20" t="s">
        <v>190</v>
      </c>
      <c r="F215" s="15">
        <v>44627</v>
      </c>
      <c r="G215" s="15">
        <v>44811</v>
      </c>
      <c r="H215" s="16">
        <v>165000</v>
      </c>
      <c r="I215" s="16">
        <v>27413.040000000001</v>
      </c>
      <c r="J215" s="16">
        <v>0</v>
      </c>
      <c r="K215" s="16">
        <v>4735.5</v>
      </c>
      <c r="L215" s="16">
        <v>11715</v>
      </c>
      <c r="M215" s="52">
        <v>748.08</v>
      </c>
      <c r="N215" s="16">
        <v>4943.8</v>
      </c>
      <c r="O215" s="16">
        <v>11530.11</v>
      </c>
      <c r="P215" s="16">
        <v>0</v>
      </c>
      <c r="Q215" s="16">
        <f t="shared" si="251"/>
        <v>33672.49</v>
      </c>
      <c r="R215" s="16">
        <f t="shared" si="246"/>
        <v>0</v>
      </c>
      <c r="S215" s="16">
        <f t="shared" si="247"/>
        <v>37092.339999999997</v>
      </c>
      <c r="T215" s="16">
        <f t="shared" si="252"/>
        <v>23993.19</v>
      </c>
      <c r="U215" s="16">
        <f t="shared" si="248"/>
        <v>127907.66</v>
      </c>
    </row>
    <row r="216" spans="1:21" s="13" customFormat="1" ht="24.95" customHeight="1" x14ac:dyDescent="0.3">
      <c r="A216" s="25" t="s">
        <v>147</v>
      </c>
      <c r="B216" s="12"/>
      <c r="C216" s="12"/>
      <c r="D216" s="12"/>
      <c r="E216" s="12"/>
      <c r="F216" s="24"/>
      <c r="G216" s="24"/>
      <c r="H216" s="12"/>
      <c r="I216" s="12"/>
      <c r="J216" s="12"/>
      <c r="K216" s="12"/>
      <c r="L216" s="12"/>
      <c r="M216" s="48"/>
      <c r="N216" s="12"/>
      <c r="O216" s="12"/>
      <c r="P216" s="12"/>
      <c r="Q216" s="12"/>
      <c r="R216" s="12"/>
      <c r="S216" s="12"/>
      <c r="T216" s="12"/>
      <c r="U216" s="12"/>
    </row>
    <row r="217" spans="1:21" s="18" customFormat="1" ht="24.95" customHeight="1" x14ac:dyDescent="0.25">
      <c r="A217" s="11">
        <v>169</v>
      </c>
      <c r="B217" s="14" t="s">
        <v>93</v>
      </c>
      <c r="C217" s="10" t="s">
        <v>30</v>
      </c>
      <c r="D217" s="11" t="s">
        <v>23</v>
      </c>
      <c r="E217" s="20" t="s">
        <v>190</v>
      </c>
      <c r="F217" s="15">
        <v>44470</v>
      </c>
      <c r="G217" s="32">
        <v>44835</v>
      </c>
      <c r="H217" s="16">
        <v>131000</v>
      </c>
      <c r="I217" s="16">
        <v>19397.34</v>
      </c>
      <c r="J217" s="16">
        <v>0</v>
      </c>
      <c r="K217" s="16">
        <v>3759.7</v>
      </c>
      <c r="L217" s="16">
        <v>9301</v>
      </c>
      <c r="M217" s="52">
        <v>748.08</v>
      </c>
      <c r="N217" s="16">
        <v>3982.4</v>
      </c>
      <c r="O217" s="16">
        <v>9287.9</v>
      </c>
      <c r="P217" s="16">
        <v>0</v>
      </c>
      <c r="Q217" s="16">
        <f t="shared" si="251"/>
        <v>27079.08</v>
      </c>
      <c r="R217" s="16">
        <f t="shared" si="246"/>
        <v>0</v>
      </c>
      <c r="S217" s="16">
        <f t="shared" si="247"/>
        <v>27139.439999999999</v>
      </c>
      <c r="T217" s="16">
        <f t="shared" si="252"/>
        <v>19336.98</v>
      </c>
      <c r="U217" s="16">
        <f t="shared" si="248"/>
        <v>103860.56</v>
      </c>
    </row>
    <row r="218" spans="1:21" s="13" customFormat="1" ht="24.95" customHeight="1" x14ac:dyDescent="0.3">
      <c r="A218" s="25" t="s">
        <v>94</v>
      </c>
      <c r="B218" s="12"/>
      <c r="C218" s="12"/>
      <c r="D218" s="12"/>
      <c r="E218" s="12"/>
      <c r="F218" s="24"/>
      <c r="G218" s="24"/>
      <c r="H218" s="12"/>
      <c r="I218" s="12"/>
      <c r="J218" s="12"/>
      <c r="K218" s="12"/>
      <c r="L218" s="12"/>
      <c r="M218" s="48"/>
      <c r="N218" s="12"/>
      <c r="O218" s="12"/>
      <c r="P218" s="12"/>
      <c r="Q218" s="12"/>
      <c r="R218" s="12"/>
      <c r="S218" s="12"/>
      <c r="T218" s="12"/>
      <c r="U218" s="12"/>
    </row>
    <row r="219" spans="1:21" s="18" customFormat="1" ht="24.95" customHeight="1" x14ac:dyDescent="0.25">
      <c r="A219" s="11">
        <v>170</v>
      </c>
      <c r="B219" s="14" t="s">
        <v>95</v>
      </c>
      <c r="C219" s="10" t="s">
        <v>96</v>
      </c>
      <c r="D219" s="11" t="s">
        <v>23</v>
      </c>
      <c r="E219" s="20" t="s">
        <v>190</v>
      </c>
      <c r="F219" s="15">
        <v>44642</v>
      </c>
      <c r="G219" s="15">
        <v>44826</v>
      </c>
      <c r="H219" s="16">
        <v>40000</v>
      </c>
      <c r="I219" s="16">
        <v>442.65</v>
      </c>
      <c r="J219" s="16">
        <v>0</v>
      </c>
      <c r="K219" s="16">
        <v>1148</v>
      </c>
      <c r="L219" s="16">
        <v>2840</v>
      </c>
      <c r="M219" s="52">
        <f>H219*1.15%</f>
        <v>460</v>
      </c>
      <c r="N219" s="16">
        <v>1216</v>
      </c>
      <c r="O219" s="16">
        <f>H219*7.09%</f>
        <v>2836</v>
      </c>
      <c r="P219" s="16">
        <v>0</v>
      </c>
      <c r="Q219" s="16">
        <f t="shared" si="251"/>
        <v>8500</v>
      </c>
      <c r="R219" s="16">
        <v>9022</v>
      </c>
      <c r="S219" s="16">
        <f t="shared" si="247"/>
        <v>11828.65</v>
      </c>
      <c r="T219" s="16">
        <f t="shared" si="252"/>
        <v>6136</v>
      </c>
      <c r="U219" s="16">
        <f t="shared" si="248"/>
        <v>28171.35</v>
      </c>
    </row>
    <row r="220" spans="1:21" s="13" customFormat="1" ht="24.95" customHeight="1" x14ac:dyDescent="0.3">
      <c r="A220" s="25" t="s">
        <v>255</v>
      </c>
      <c r="B220" s="12"/>
      <c r="C220" s="12"/>
      <c r="D220" s="12"/>
      <c r="E220" s="12"/>
      <c r="F220" s="24"/>
      <c r="G220" s="24"/>
      <c r="H220" s="12"/>
      <c r="I220" s="12"/>
      <c r="J220" s="12"/>
      <c r="K220" s="12"/>
      <c r="L220" s="12"/>
      <c r="M220" s="48"/>
      <c r="N220" s="12"/>
      <c r="O220" s="12"/>
      <c r="P220" s="12"/>
      <c r="Q220" s="12"/>
      <c r="R220" s="12"/>
      <c r="S220" s="12"/>
      <c r="T220" s="12"/>
      <c r="U220" s="12"/>
    </row>
    <row r="221" spans="1:21" s="39" customFormat="1" ht="24.95" customHeight="1" x14ac:dyDescent="0.25">
      <c r="A221" s="30">
        <v>171</v>
      </c>
      <c r="B221" s="29" t="s">
        <v>269</v>
      </c>
      <c r="C221" s="38" t="s">
        <v>52</v>
      </c>
      <c r="D221" s="30" t="s">
        <v>23</v>
      </c>
      <c r="E221" s="31" t="s">
        <v>189</v>
      </c>
      <c r="F221" s="15">
        <v>44593</v>
      </c>
      <c r="G221" s="15">
        <v>44774</v>
      </c>
      <c r="H221" s="33">
        <v>35000</v>
      </c>
      <c r="I221" s="33">
        <v>0</v>
      </c>
      <c r="J221" s="33">
        <v>0</v>
      </c>
      <c r="K221" s="33">
        <f>H221*2.87%</f>
        <v>1004.5</v>
      </c>
      <c r="L221" s="33">
        <f>H221*7.1%</f>
        <v>2485</v>
      </c>
      <c r="M221" s="17">
        <f>H221*1.15%</f>
        <v>402.5</v>
      </c>
      <c r="N221" s="33">
        <f>H221*3.04%</f>
        <v>1064</v>
      </c>
      <c r="O221" s="16">
        <f>H221*7.09%</f>
        <v>2481.5</v>
      </c>
      <c r="P221" s="33">
        <v>0</v>
      </c>
      <c r="Q221" s="33">
        <f t="shared" si="251"/>
        <v>7437.5</v>
      </c>
      <c r="R221" s="33">
        <f t="shared" ref="R221" si="266">J221</f>
        <v>0</v>
      </c>
      <c r="S221" s="33">
        <f t="shared" ref="S221" si="267">I221+K221+N221+R221</f>
        <v>2068.5</v>
      </c>
      <c r="T221" s="33">
        <f t="shared" si="252"/>
        <v>5369</v>
      </c>
      <c r="U221" s="33">
        <f t="shared" ref="U221" si="268">H221-S221</f>
        <v>32931.5</v>
      </c>
    </row>
    <row r="222" spans="1:21" s="18" customFormat="1" ht="24.95" customHeight="1" x14ac:dyDescent="0.25">
      <c r="A222" s="11">
        <v>172</v>
      </c>
      <c r="B222" s="14" t="s">
        <v>251</v>
      </c>
      <c r="C222" s="10" t="s">
        <v>235</v>
      </c>
      <c r="D222" s="11" t="s">
        <v>23</v>
      </c>
      <c r="E222" s="11" t="s">
        <v>190</v>
      </c>
      <c r="F222" s="15">
        <v>44470</v>
      </c>
      <c r="G222" s="32">
        <v>44835</v>
      </c>
      <c r="H222" s="16">
        <v>96000</v>
      </c>
      <c r="I222" s="16">
        <v>11164.47</v>
      </c>
      <c r="J222" s="16">
        <v>0</v>
      </c>
      <c r="K222" s="16">
        <v>2755.2</v>
      </c>
      <c r="L222" s="16">
        <v>6816</v>
      </c>
      <c r="M222" s="51">
        <v>748.08</v>
      </c>
      <c r="N222" s="16">
        <v>2918.4</v>
      </c>
      <c r="O222" s="16">
        <v>6806.4</v>
      </c>
      <c r="P222" s="16">
        <v>0</v>
      </c>
      <c r="Q222" s="16">
        <f t="shared" si="251"/>
        <v>20044.080000000002</v>
      </c>
      <c r="R222" s="16">
        <f t="shared" si="246"/>
        <v>0</v>
      </c>
      <c r="S222" s="16">
        <f t="shared" si="247"/>
        <v>16838.07</v>
      </c>
      <c r="T222" s="16">
        <f t="shared" si="252"/>
        <v>14370.48</v>
      </c>
      <c r="U222" s="16">
        <f t="shared" si="248"/>
        <v>79161.929999999993</v>
      </c>
    </row>
    <row r="223" spans="1:21" s="13" customFormat="1" ht="24.95" customHeight="1" x14ac:dyDescent="0.3">
      <c r="A223" s="25" t="s">
        <v>131</v>
      </c>
      <c r="B223" s="12"/>
      <c r="C223" s="12"/>
      <c r="D223" s="12"/>
      <c r="E223" s="12"/>
      <c r="F223" s="24"/>
      <c r="G223" s="24"/>
      <c r="H223" s="12"/>
      <c r="I223" s="12"/>
      <c r="J223" s="12"/>
      <c r="K223" s="12"/>
      <c r="L223" s="12"/>
      <c r="M223" s="48"/>
      <c r="N223" s="12"/>
      <c r="O223" s="12"/>
      <c r="P223" s="12"/>
      <c r="Q223" s="12"/>
      <c r="R223" s="12"/>
      <c r="S223" s="12"/>
      <c r="T223" s="12"/>
      <c r="U223" s="12"/>
    </row>
    <row r="224" spans="1:21" s="18" customFormat="1" ht="24.95" customHeight="1" x14ac:dyDescent="0.25">
      <c r="A224" s="11">
        <v>173</v>
      </c>
      <c r="B224" s="14" t="s">
        <v>39</v>
      </c>
      <c r="C224" s="10" t="s">
        <v>188</v>
      </c>
      <c r="D224" s="11" t="s">
        <v>23</v>
      </c>
      <c r="E224" s="20" t="s">
        <v>189</v>
      </c>
      <c r="F224" s="15">
        <v>44470</v>
      </c>
      <c r="G224" s="32">
        <v>44835</v>
      </c>
      <c r="H224" s="16">
        <v>72500</v>
      </c>
      <c r="I224" s="16">
        <v>5838.93</v>
      </c>
      <c r="J224" s="16">
        <v>0</v>
      </c>
      <c r="K224" s="16">
        <v>2080.75</v>
      </c>
      <c r="L224" s="16">
        <v>5147.5</v>
      </c>
      <c r="M224" s="52">
        <v>748.08</v>
      </c>
      <c r="N224" s="16">
        <v>2204</v>
      </c>
      <c r="O224" s="16">
        <v>5140.25</v>
      </c>
      <c r="P224" s="16">
        <v>0</v>
      </c>
      <c r="Q224" s="16">
        <f t="shared" si="251"/>
        <v>15320.58</v>
      </c>
      <c r="R224" s="16">
        <f t="shared" si="246"/>
        <v>0</v>
      </c>
      <c r="S224" s="16">
        <f t="shared" si="247"/>
        <v>10123.68</v>
      </c>
      <c r="T224" s="16">
        <f t="shared" si="252"/>
        <v>11035.83</v>
      </c>
      <c r="U224" s="16">
        <f t="shared" si="248"/>
        <v>62376.32</v>
      </c>
    </row>
    <row r="225" spans="1:22" s="13" customFormat="1" ht="24.95" customHeight="1" x14ac:dyDescent="0.3">
      <c r="A225" s="25" t="s">
        <v>16</v>
      </c>
      <c r="B225" s="12"/>
      <c r="C225" s="12"/>
      <c r="D225" s="12"/>
      <c r="E225" s="12"/>
      <c r="F225" s="24"/>
      <c r="G225" s="24"/>
      <c r="H225" s="12"/>
      <c r="I225" s="12"/>
      <c r="J225" s="12"/>
      <c r="K225" s="12"/>
      <c r="L225" s="12"/>
      <c r="M225" s="48"/>
      <c r="N225" s="12"/>
      <c r="O225" s="12"/>
      <c r="P225" s="12"/>
      <c r="Q225" s="12"/>
      <c r="R225" s="12"/>
      <c r="S225" s="12"/>
      <c r="T225" s="12"/>
      <c r="U225" s="12"/>
    </row>
    <row r="226" spans="1:22" s="13" customFormat="1" ht="24.95" customHeight="1" x14ac:dyDescent="0.25">
      <c r="A226" s="11">
        <v>174</v>
      </c>
      <c r="B226" s="14" t="s">
        <v>303</v>
      </c>
      <c r="C226" s="10" t="s">
        <v>30</v>
      </c>
      <c r="D226" s="30" t="s">
        <v>23</v>
      </c>
      <c r="E226" s="31" t="s">
        <v>190</v>
      </c>
      <c r="F226" s="32">
        <v>44564</v>
      </c>
      <c r="G226" s="32">
        <v>44745</v>
      </c>
      <c r="H226" s="33">
        <v>140000</v>
      </c>
      <c r="I226" s="33">
        <v>21514.37</v>
      </c>
      <c r="J226" s="33">
        <v>0</v>
      </c>
      <c r="K226" s="33">
        <f>H226*2.87%</f>
        <v>4018</v>
      </c>
      <c r="L226" s="33">
        <f>H226*7.1%</f>
        <v>9940</v>
      </c>
      <c r="M226" s="17">
        <v>748.08</v>
      </c>
      <c r="N226" s="33">
        <f>H226*3.04%</f>
        <v>4256</v>
      </c>
      <c r="O226" s="33">
        <f>H226*7.09%</f>
        <v>9926</v>
      </c>
      <c r="P226" s="33">
        <v>0</v>
      </c>
      <c r="Q226" s="33">
        <f t="shared" ref="Q226" si="269">K226+L226+M226+N226+O226</f>
        <v>28888.080000000002</v>
      </c>
      <c r="R226" s="33">
        <f t="shared" ref="R226" si="270">J226</f>
        <v>0</v>
      </c>
      <c r="S226" s="33">
        <f t="shared" ref="S226" si="271">I226+K226+N226+R226</f>
        <v>29788.37</v>
      </c>
      <c r="T226" s="33">
        <f t="shared" ref="T226" si="272">L226+M226+O226</f>
        <v>20614.080000000002</v>
      </c>
      <c r="U226" s="33">
        <f t="shared" ref="U226" si="273">H226-S226</f>
        <v>110211.63</v>
      </c>
    </row>
    <row r="227" spans="1:22" s="18" customFormat="1" ht="24.95" customHeight="1" x14ac:dyDescent="0.25">
      <c r="A227" s="11">
        <v>175</v>
      </c>
      <c r="B227" s="29" t="s">
        <v>212</v>
      </c>
      <c r="C227" s="38" t="s">
        <v>221</v>
      </c>
      <c r="D227" s="30" t="s">
        <v>23</v>
      </c>
      <c r="E227" s="31" t="s">
        <v>189</v>
      </c>
      <c r="F227" s="32">
        <v>44562</v>
      </c>
      <c r="G227" s="32">
        <v>44743</v>
      </c>
      <c r="H227" s="33">
        <v>80000</v>
      </c>
      <c r="I227" s="33">
        <v>7400.87</v>
      </c>
      <c r="J227" s="33">
        <v>0</v>
      </c>
      <c r="K227" s="33">
        <v>2296</v>
      </c>
      <c r="L227" s="33">
        <v>5680</v>
      </c>
      <c r="M227" s="16">
        <v>748.08</v>
      </c>
      <c r="N227" s="33">
        <v>2432</v>
      </c>
      <c r="O227" s="33">
        <v>5672</v>
      </c>
      <c r="P227" s="33">
        <v>0</v>
      </c>
      <c r="Q227" s="33">
        <f t="shared" si="251"/>
        <v>16828.080000000002</v>
      </c>
      <c r="R227" s="33">
        <f t="shared" si="246"/>
        <v>0</v>
      </c>
      <c r="S227" s="33">
        <f t="shared" si="247"/>
        <v>12128.87</v>
      </c>
      <c r="T227" s="33">
        <f t="shared" si="252"/>
        <v>12100.08</v>
      </c>
      <c r="U227" s="33">
        <f t="shared" si="248"/>
        <v>67871.13</v>
      </c>
    </row>
    <row r="228" spans="1:22" s="18" customFormat="1" ht="24.95" customHeight="1" x14ac:dyDescent="0.25">
      <c r="A228" s="11">
        <v>176</v>
      </c>
      <c r="B228" s="29" t="s">
        <v>162</v>
      </c>
      <c r="C228" s="38" t="s">
        <v>167</v>
      </c>
      <c r="D228" s="30" t="s">
        <v>23</v>
      </c>
      <c r="E228" s="31" t="s">
        <v>190</v>
      </c>
      <c r="F228" s="32">
        <v>44621</v>
      </c>
      <c r="G228" s="32">
        <v>44805</v>
      </c>
      <c r="H228" s="33">
        <v>65000</v>
      </c>
      <c r="I228" s="33">
        <v>4427.58</v>
      </c>
      <c r="J228" s="33">
        <v>0</v>
      </c>
      <c r="K228" s="33">
        <v>1865.5</v>
      </c>
      <c r="L228" s="33">
        <v>4615</v>
      </c>
      <c r="M228" s="16">
        <f t="shared" ref="M228:M231" si="274">H228*1.15%</f>
        <v>747.5</v>
      </c>
      <c r="N228" s="33">
        <v>1976</v>
      </c>
      <c r="O228" s="33">
        <f t="shared" ref="O228:O231" si="275">H228*7.09%</f>
        <v>4608.5</v>
      </c>
      <c r="P228" s="33">
        <v>0</v>
      </c>
      <c r="Q228" s="33">
        <f t="shared" si="251"/>
        <v>13812.5</v>
      </c>
      <c r="R228" s="33">
        <f t="shared" si="246"/>
        <v>0</v>
      </c>
      <c r="S228" s="33">
        <f t="shared" si="247"/>
        <v>8269.08</v>
      </c>
      <c r="T228" s="33">
        <f t="shared" si="252"/>
        <v>9971</v>
      </c>
      <c r="U228" s="33">
        <f t="shared" si="248"/>
        <v>56730.92</v>
      </c>
    </row>
    <row r="229" spans="1:22" s="18" customFormat="1" ht="24.95" customHeight="1" x14ac:dyDescent="0.25">
      <c r="A229" s="11">
        <v>177</v>
      </c>
      <c r="B229" s="29" t="s">
        <v>238</v>
      </c>
      <c r="C229" s="38" t="s">
        <v>239</v>
      </c>
      <c r="D229" s="30" t="s">
        <v>23</v>
      </c>
      <c r="E229" s="30" t="s">
        <v>189</v>
      </c>
      <c r="F229" s="32">
        <v>44621</v>
      </c>
      <c r="G229" s="32">
        <v>44805</v>
      </c>
      <c r="H229" s="40">
        <v>55000</v>
      </c>
      <c r="I229" s="40">
        <v>2559.6799999999998</v>
      </c>
      <c r="J229" s="33">
        <v>0</v>
      </c>
      <c r="K229" s="40">
        <v>1578.5</v>
      </c>
      <c r="L229" s="40">
        <v>3905</v>
      </c>
      <c r="M229" s="16">
        <f t="shared" si="274"/>
        <v>632.5</v>
      </c>
      <c r="N229" s="40">
        <v>1672</v>
      </c>
      <c r="O229" s="33">
        <f t="shared" si="275"/>
        <v>3899.5</v>
      </c>
      <c r="P229" s="33">
        <v>0</v>
      </c>
      <c r="Q229" s="33">
        <f t="shared" si="251"/>
        <v>11687.5</v>
      </c>
      <c r="R229" s="33">
        <v>6828.43</v>
      </c>
      <c r="S229" s="33">
        <f t="shared" si="247"/>
        <v>12638.61</v>
      </c>
      <c r="T229" s="33">
        <f t="shared" si="252"/>
        <v>8437</v>
      </c>
      <c r="U229" s="33">
        <f t="shared" si="248"/>
        <v>42361.39</v>
      </c>
    </row>
    <row r="230" spans="1:22" s="18" customFormat="1" ht="24.95" customHeight="1" x14ac:dyDescent="0.25">
      <c r="A230" s="11">
        <v>178</v>
      </c>
      <c r="B230" s="29" t="s">
        <v>184</v>
      </c>
      <c r="C230" s="38" t="s">
        <v>126</v>
      </c>
      <c r="D230" s="30" t="s">
        <v>23</v>
      </c>
      <c r="E230" s="30" t="s">
        <v>190</v>
      </c>
      <c r="F230" s="32">
        <v>44470</v>
      </c>
      <c r="G230" s="32">
        <v>44835</v>
      </c>
      <c r="H230" s="33">
        <v>48000</v>
      </c>
      <c r="I230" s="33">
        <v>1571.73</v>
      </c>
      <c r="J230" s="33">
        <v>0</v>
      </c>
      <c r="K230" s="33">
        <v>1377.6</v>
      </c>
      <c r="L230" s="33">
        <v>3408</v>
      </c>
      <c r="M230" s="16">
        <f t="shared" si="274"/>
        <v>552</v>
      </c>
      <c r="N230" s="33">
        <v>1459.2</v>
      </c>
      <c r="O230" s="33">
        <f t="shared" si="275"/>
        <v>3403.2</v>
      </c>
      <c r="P230" s="33">
        <v>0</v>
      </c>
      <c r="Q230" s="33">
        <f t="shared" si="251"/>
        <v>10200</v>
      </c>
      <c r="R230" s="33">
        <f t="shared" si="246"/>
        <v>0</v>
      </c>
      <c r="S230" s="33">
        <f t="shared" si="247"/>
        <v>4408.53</v>
      </c>
      <c r="T230" s="33">
        <f t="shared" si="252"/>
        <v>7363.2</v>
      </c>
      <c r="U230" s="33">
        <f t="shared" si="248"/>
        <v>43591.47</v>
      </c>
    </row>
    <row r="231" spans="1:22" s="18" customFormat="1" ht="24.95" customHeight="1" x14ac:dyDescent="0.25">
      <c r="A231" s="11">
        <v>179</v>
      </c>
      <c r="B231" s="29" t="s">
        <v>120</v>
      </c>
      <c r="C231" s="38" t="s">
        <v>126</v>
      </c>
      <c r="D231" s="30" t="s">
        <v>23</v>
      </c>
      <c r="E231" s="31" t="s">
        <v>190</v>
      </c>
      <c r="F231" s="32">
        <v>44516</v>
      </c>
      <c r="G231" s="32">
        <v>44881</v>
      </c>
      <c r="H231" s="33">
        <v>45000</v>
      </c>
      <c r="I231" s="33">
        <v>1148.33</v>
      </c>
      <c r="J231" s="33">
        <v>0</v>
      </c>
      <c r="K231" s="33">
        <v>1291.5</v>
      </c>
      <c r="L231" s="33">
        <v>3195</v>
      </c>
      <c r="M231" s="16">
        <f t="shared" si="274"/>
        <v>517.5</v>
      </c>
      <c r="N231" s="33">
        <v>1368</v>
      </c>
      <c r="O231" s="33">
        <f t="shared" si="275"/>
        <v>3190.5</v>
      </c>
      <c r="P231" s="33">
        <v>0</v>
      </c>
      <c r="Q231" s="33">
        <f t="shared" si="251"/>
        <v>9562.5</v>
      </c>
      <c r="R231" s="33">
        <f t="shared" si="246"/>
        <v>0</v>
      </c>
      <c r="S231" s="33">
        <f t="shared" si="247"/>
        <v>3807.83</v>
      </c>
      <c r="T231" s="33">
        <f t="shared" si="252"/>
        <v>6903</v>
      </c>
      <c r="U231" s="33">
        <f t="shared" si="248"/>
        <v>41192.17</v>
      </c>
    </row>
    <row r="232" spans="1:22" s="18" customFormat="1" ht="24.95" customHeight="1" x14ac:dyDescent="0.25">
      <c r="A232" s="11">
        <v>180</v>
      </c>
      <c r="B232" s="29" t="s">
        <v>284</v>
      </c>
      <c r="C232" s="38" t="s">
        <v>239</v>
      </c>
      <c r="D232" s="30" t="s">
        <v>23</v>
      </c>
      <c r="E232" s="31" t="s">
        <v>190</v>
      </c>
      <c r="F232" s="32">
        <v>44564</v>
      </c>
      <c r="G232" s="32">
        <v>44745</v>
      </c>
      <c r="H232" s="33">
        <v>75000</v>
      </c>
      <c r="I232" s="33">
        <v>6309.38</v>
      </c>
      <c r="J232" s="33">
        <v>0</v>
      </c>
      <c r="K232" s="33">
        <f>H232*2.87%</f>
        <v>2152.5</v>
      </c>
      <c r="L232" s="33">
        <f>H232*7.1%</f>
        <v>5325</v>
      </c>
      <c r="M232" s="16">
        <v>748.08</v>
      </c>
      <c r="N232" s="33">
        <f>H232*3.04%</f>
        <v>2280</v>
      </c>
      <c r="O232" s="33">
        <f>H232*7.09%</f>
        <v>5317.5</v>
      </c>
      <c r="P232" s="33">
        <v>0</v>
      </c>
      <c r="Q232" s="33">
        <f t="shared" si="251"/>
        <v>15823.08</v>
      </c>
      <c r="R232" s="33">
        <f t="shared" si="246"/>
        <v>0</v>
      </c>
      <c r="S232" s="33">
        <f t="shared" si="247"/>
        <v>10741.88</v>
      </c>
      <c r="T232" s="33">
        <f t="shared" si="252"/>
        <v>11390.58</v>
      </c>
      <c r="U232" s="33">
        <f t="shared" si="248"/>
        <v>64258.12</v>
      </c>
    </row>
    <row r="233" spans="1:22" s="34" customFormat="1" ht="24.95" customHeight="1" x14ac:dyDescent="0.25">
      <c r="A233" s="30">
        <v>181</v>
      </c>
      <c r="B233" s="29" t="s">
        <v>349</v>
      </c>
      <c r="C233" s="38" t="s">
        <v>348</v>
      </c>
      <c r="D233" s="30" t="s">
        <v>23</v>
      </c>
      <c r="E233" s="31" t="s">
        <v>190</v>
      </c>
      <c r="F233" s="32">
        <v>44621</v>
      </c>
      <c r="G233" s="32">
        <v>44805</v>
      </c>
      <c r="H233" s="33">
        <v>60000</v>
      </c>
      <c r="I233" s="33">
        <v>3486.68</v>
      </c>
      <c r="J233" s="33">
        <v>0</v>
      </c>
      <c r="K233" s="33">
        <f>H233*2.87%</f>
        <v>1722</v>
      </c>
      <c r="L233" s="33">
        <f>H233*7.1%</f>
        <v>4260</v>
      </c>
      <c r="M233" s="33">
        <f t="shared" ref="M233:M235" si="276">H233*1.15%</f>
        <v>690</v>
      </c>
      <c r="N233" s="33">
        <f>H233*3.04%</f>
        <v>1824</v>
      </c>
      <c r="O233" s="33">
        <f t="shared" ref="O233:O234" si="277">H233*7.09%</f>
        <v>4254</v>
      </c>
      <c r="P233" s="33">
        <v>0</v>
      </c>
      <c r="Q233" s="33">
        <f t="shared" ref="Q233:Q234" si="278">K233+L233+M233+N233+O233</f>
        <v>12750</v>
      </c>
      <c r="R233" s="33">
        <f t="shared" ref="R233:R234" si="279">J233</f>
        <v>0</v>
      </c>
      <c r="S233" s="33">
        <f t="shared" ref="S233:S234" si="280">I233+K233+N233+R233</f>
        <v>7032.68</v>
      </c>
      <c r="T233" s="33">
        <f t="shared" ref="T233:T234" si="281">L233+M233+O233</f>
        <v>9204</v>
      </c>
      <c r="U233" s="33">
        <f t="shared" ref="U233:U234" si="282">H233-S233</f>
        <v>52967.32</v>
      </c>
    </row>
    <row r="234" spans="1:22" s="34" customFormat="1" ht="24.95" customHeight="1" x14ac:dyDescent="0.25">
      <c r="A234" s="30">
        <v>182</v>
      </c>
      <c r="B234" s="29" t="s">
        <v>350</v>
      </c>
      <c r="C234" s="38" t="s">
        <v>351</v>
      </c>
      <c r="D234" s="30" t="s">
        <v>23</v>
      </c>
      <c r="E234" s="31" t="s">
        <v>190</v>
      </c>
      <c r="F234" s="32">
        <v>44621</v>
      </c>
      <c r="G234" s="32">
        <v>44805</v>
      </c>
      <c r="H234" s="33">
        <v>43000</v>
      </c>
      <c r="I234" s="33">
        <v>866.06</v>
      </c>
      <c r="J234" s="33">
        <v>0</v>
      </c>
      <c r="K234" s="33">
        <v>1234.0999999999999</v>
      </c>
      <c r="L234" s="33">
        <v>3053</v>
      </c>
      <c r="M234" s="33">
        <f t="shared" si="276"/>
        <v>494.5</v>
      </c>
      <c r="N234" s="33">
        <v>1307.2</v>
      </c>
      <c r="O234" s="33">
        <f t="shared" si="277"/>
        <v>3048.7</v>
      </c>
      <c r="P234" s="33">
        <v>0</v>
      </c>
      <c r="Q234" s="33">
        <f t="shared" si="278"/>
        <v>9137.5</v>
      </c>
      <c r="R234" s="33">
        <f t="shared" si="279"/>
        <v>0</v>
      </c>
      <c r="S234" s="33">
        <f t="shared" si="280"/>
        <v>3407.36</v>
      </c>
      <c r="T234" s="33">
        <f t="shared" si="281"/>
        <v>6596.2</v>
      </c>
      <c r="U234" s="33">
        <f t="shared" si="282"/>
        <v>39592.639999999999</v>
      </c>
    </row>
    <row r="235" spans="1:22" s="18" customFormat="1" ht="24.95" customHeight="1" x14ac:dyDescent="0.25">
      <c r="A235" s="11">
        <v>183</v>
      </c>
      <c r="B235" s="14" t="s">
        <v>98</v>
      </c>
      <c r="C235" s="10" t="s">
        <v>99</v>
      </c>
      <c r="D235" s="11" t="s">
        <v>23</v>
      </c>
      <c r="E235" s="20" t="s">
        <v>189</v>
      </c>
      <c r="F235" s="15">
        <v>44501</v>
      </c>
      <c r="G235" s="15">
        <v>44866</v>
      </c>
      <c r="H235" s="16">
        <v>35000</v>
      </c>
      <c r="I235" s="16">
        <v>0</v>
      </c>
      <c r="J235" s="16">
        <v>0</v>
      </c>
      <c r="K235" s="16">
        <v>1004.5</v>
      </c>
      <c r="L235" s="16">
        <v>2485</v>
      </c>
      <c r="M235" s="51">
        <f t="shared" si="276"/>
        <v>402.5</v>
      </c>
      <c r="N235" s="16">
        <v>1064</v>
      </c>
      <c r="O235" s="16">
        <f>H235*7.09%</f>
        <v>2481.5</v>
      </c>
      <c r="P235" s="16">
        <v>0</v>
      </c>
      <c r="Q235" s="16">
        <f t="shared" si="251"/>
        <v>7437.5</v>
      </c>
      <c r="R235" s="16">
        <f t="shared" si="246"/>
        <v>0</v>
      </c>
      <c r="S235" s="16">
        <f t="shared" si="247"/>
        <v>2068.5</v>
      </c>
      <c r="T235" s="16">
        <f t="shared" si="252"/>
        <v>5369</v>
      </c>
      <c r="U235" s="16">
        <f t="shared" si="248"/>
        <v>32931.5</v>
      </c>
    </row>
    <row r="236" spans="1:22" s="18" customFormat="1" ht="24.95" customHeight="1" x14ac:dyDescent="0.3">
      <c r="A236" s="25" t="s">
        <v>358</v>
      </c>
      <c r="B236" s="12"/>
      <c r="C236" s="12"/>
      <c r="D236" s="12"/>
      <c r="E236" s="12"/>
      <c r="F236" s="24"/>
      <c r="G236" s="24"/>
      <c r="H236" s="12"/>
      <c r="I236" s="12"/>
      <c r="J236" s="12"/>
      <c r="K236" s="12"/>
      <c r="L236" s="12"/>
      <c r="M236" s="48"/>
      <c r="N236" s="12"/>
      <c r="O236" s="12"/>
      <c r="P236" s="12"/>
      <c r="Q236" s="12"/>
      <c r="R236" s="12"/>
      <c r="S236" s="12"/>
      <c r="T236" s="12"/>
      <c r="U236" s="12"/>
    </row>
    <row r="237" spans="1:22" s="34" customFormat="1" ht="24.95" customHeight="1" x14ac:dyDescent="0.25">
      <c r="A237" s="59">
        <v>184</v>
      </c>
      <c r="B237" s="29" t="s">
        <v>233</v>
      </c>
      <c r="C237" s="38" t="s">
        <v>122</v>
      </c>
      <c r="D237" s="30" t="s">
        <v>23</v>
      </c>
      <c r="E237" s="30" t="s">
        <v>190</v>
      </c>
      <c r="F237" s="32">
        <v>44621</v>
      </c>
      <c r="G237" s="32">
        <v>44805</v>
      </c>
      <c r="H237" s="40">
        <v>55000</v>
      </c>
      <c r="I237" s="40">
        <v>2559.6799999999998</v>
      </c>
      <c r="J237" s="33">
        <v>0</v>
      </c>
      <c r="K237" s="40">
        <v>1578.5</v>
      </c>
      <c r="L237" s="40">
        <v>3905</v>
      </c>
      <c r="M237" s="57">
        <f>H237*1.15%</f>
        <v>632.5</v>
      </c>
      <c r="N237" s="40">
        <v>1672</v>
      </c>
      <c r="O237" s="33">
        <f>H237*7.09%</f>
        <v>3899.5</v>
      </c>
      <c r="P237" s="33">
        <v>0</v>
      </c>
      <c r="Q237" s="33">
        <f>K237+L237+M237+N237+O237</f>
        <v>11687.5</v>
      </c>
      <c r="R237" s="33">
        <v>0</v>
      </c>
      <c r="S237" s="33">
        <f>I237+K237+N237+R237</f>
        <v>5810.18</v>
      </c>
      <c r="T237" s="33">
        <f>L237+M237+O237</f>
        <v>8437</v>
      </c>
      <c r="U237" s="33">
        <f>H237-S237</f>
        <v>49189.82</v>
      </c>
    </row>
    <row r="238" spans="1:22" s="13" customFormat="1" ht="24.95" customHeight="1" x14ac:dyDescent="0.3">
      <c r="A238" s="25" t="s">
        <v>100</v>
      </c>
      <c r="B238" s="12"/>
      <c r="C238" s="12"/>
      <c r="D238" s="12"/>
      <c r="E238" s="12"/>
      <c r="F238" s="24"/>
      <c r="G238" s="24"/>
      <c r="H238" s="12"/>
      <c r="I238" s="12"/>
      <c r="J238" s="12"/>
      <c r="K238" s="12"/>
      <c r="L238" s="12"/>
      <c r="M238" s="48"/>
      <c r="N238" s="12"/>
      <c r="O238" s="12"/>
      <c r="P238" s="12"/>
      <c r="Q238" s="12"/>
      <c r="R238" s="12"/>
      <c r="S238" s="12"/>
      <c r="T238" s="12"/>
      <c r="U238" s="12"/>
    </row>
    <row r="239" spans="1:22" s="39" customFormat="1" ht="24.95" customHeight="1" x14ac:dyDescent="0.25">
      <c r="A239" s="30">
        <v>185</v>
      </c>
      <c r="B239" s="29" t="s">
        <v>343</v>
      </c>
      <c r="C239" s="38" t="s">
        <v>30</v>
      </c>
      <c r="D239" s="30" t="s">
        <v>23</v>
      </c>
      <c r="E239" s="30" t="s">
        <v>190</v>
      </c>
      <c r="F239" s="32">
        <v>44593</v>
      </c>
      <c r="G239" s="32">
        <v>44774</v>
      </c>
      <c r="H239" s="33">
        <v>110000</v>
      </c>
      <c r="I239" s="33">
        <v>14457.62</v>
      </c>
      <c r="J239" s="33">
        <v>0</v>
      </c>
      <c r="K239" s="33">
        <v>3157</v>
      </c>
      <c r="L239" s="33">
        <v>7810</v>
      </c>
      <c r="M239" s="60">
        <v>748.08</v>
      </c>
      <c r="N239" s="33">
        <v>3344</v>
      </c>
      <c r="O239" s="33">
        <v>7799</v>
      </c>
      <c r="P239" s="33">
        <v>0</v>
      </c>
      <c r="Q239" s="33">
        <f t="shared" ref="Q239" si="283">K239+L239+M239+N239+O239</f>
        <v>22858.080000000002</v>
      </c>
      <c r="R239" s="33">
        <f t="shared" ref="R239" si="284">J239</f>
        <v>0</v>
      </c>
      <c r="S239" s="33">
        <f t="shared" ref="S239" si="285">I239+K239+N239+R239</f>
        <v>20958.62</v>
      </c>
      <c r="T239" s="33">
        <f t="shared" ref="T239" si="286">L239+M239+O239</f>
        <v>16357.08</v>
      </c>
      <c r="U239" s="33">
        <f t="shared" ref="U239" si="287">H239-S239</f>
        <v>89041.38</v>
      </c>
    </row>
    <row r="240" spans="1:22" s="13" customFormat="1" ht="24.95" customHeight="1" x14ac:dyDescent="0.3">
      <c r="A240" s="25" t="s">
        <v>338</v>
      </c>
      <c r="B240" s="25"/>
      <c r="C240" s="12"/>
      <c r="D240" s="12"/>
      <c r="E240" s="12"/>
      <c r="F240" s="12"/>
      <c r="G240" s="24"/>
      <c r="H240" s="24"/>
      <c r="I240" s="12"/>
      <c r="J240" s="12"/>
      <c r="K240" s="12"/>
      <c r="L240" s="12"/>
      <c r="M240" s="48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1" s="39" customFormat="1" ht="24.95" customHeight="1" x14ac:dyDescent="0.25">
      <c r="A241" s="30">
        <v>186</v>
      </c>
      <c r="B241" s="29" t="s">
        <v>339</v>
      </c>
      <c r="C241" s="38" t="s">
        <v>340</v>
      </c>
      <c r="D241" s="30" t="s">
        <v>23</v>
      </c>
      <c r="E241" s="30" t="s">
        <v>190</v>
      </c>
      <c r="F241" s="32">
        <v>44621</v>
      </c>
      <c r="G241" s="32">
        <v>44805</v>
      </c>
      <c r="H241" s="33">
        <v>110000</v>
      </c>
      <c r="I241" s="33">
        <v>14457.62</v>
      </c>
      <c r="J241" s="33">
        <v>0</v>
      </c>
      <c r="K241" s="33">
        <v>3157</v>
      </c>
      <c r="L241" s="33">
        <v>7810</v>
      </c>
      <c r="M241" s="60">
        <v>748.08</v>
      </c>
      <c r="N241" s="33">
        <v>3344</v>
      </c>
      <c r="O241" s="33">
        <v>7799</v>
      </c>
      <c r="P241" s="33">
        <v>0</v>
      </c>
      <c r="Q241" s="33">
        <f t="shared" ref="Q241" si="288">K241+L241+M241+N241+O241</f>
        <v>22858.080000000002</v>
      </c>
      <c r="R241" s="33">
        <f t="shared" ref="R241" si="289">J241</f>
        <v>0</v>
      </c>
      <c r="S241" s="33">
        <f t="shared" ref="S241" si="290">I241+K241+N241+R241</f>
        <v>20958.62</v>
      </c>
      <c r="T241" s="33">
        <f t="shared" ref="T241" si="291">L241+M241+O241</f>
        <v>16357.08</v>
      </c>
      <c r="U241" s="33">
        <f t="shared" ref="U241" si="292">H241-S241</f>
        <v>89041.38</v>
      </c>
    </row>
    <row r="242" spans="1:21" s="13" customFormat="1" ht="24.95" customHeight="1" x14ac:dyDescent="0.3">
      <c r="A242" s="25" t="s">
        <v>153</v>
      </c>
      <c r="B242" s="12"/>
      <c r="C242" s="12"/>
      <c r="D242" s="12"/>
      <c r="E242" s="12"/>
      <c r="F242" s="24"/>
      <c r="G242" s="24"/>
      <c r="H242" s="12"/>
      <c r="I242" s="12"/>
      <c r="J242" s="12"/>
      <c r="K242" s="12"/>
      <c r="L242" s="12"/>
      <c r="M242" s="48"/>
      <c r="N242" s="12"/>
      <c r="O242" s="12"/>
      <c r="P242" s="12"/>
      <c r="Q242" s="12"/>
      <c r="R242" s="12"/>
      <c r="S242" s="12"/>
      <c r="T242" s="12"/>
      <c r="U242" s="12"/>
    </row>
    <row r="243" spans="1:21" s="18" customFormat="1" ht="24.95" customHeight="1" x14ac:dyDescent="0.25">
      <c r="A243" s="11">
        <v>187</v>
      </c>
      <c r="B243" s="14" t="s">
        <v>154</v>
      </c>
      <c r="C243" s="10" t="s">
        <v>29</v>
      </c>
      <c r="D243" s="11" t="s">
        <v>23</v>
      </c>
      <c r="E243" s="20" t="s">
        <v>189</v>
      </c>
      <c r="F243" s="15">
        <v>44593</v>
      </c>
      <c r="G243" s="15">
        <v>44774</v>
      </c>
      <c r="H243" s="16">
        <v>90000</v>
      </c>
      <c r="I243" s="16">
        <v>9753.1200000000008</v>
      </c>
      <c r="J243" s="16">
        <v>0</v>
      </c>
      <c r="K243" s="16">
        <v>2583</v>
      </c>
      <c r="L243" s="16">
        <v>6390</v>
      </c>
      <c r="M243" s="52">
        <v>748.08</v>
      </c>
      <c r="N243" s="16">
        <v>2736</v>
      </c>
      <c r="O243" s="16">
        <v>6381</v>
      </c>
      <c r="P243" s="16">
        <v>0</v>
      </c>
      <c r="Q243" s="16">
        <f t="shared" ref="Q243:Q277" si="293">K243+L243+M243+N243+O243</f>
        <v>18838.080000000002</v>
      </c>
      <c r="R243" s="16">
        <v>6467.88</v>
      </c>
      <c r="S243" s="16">
        <f t="shared" ref="S243:S277" si="294">I243+K243+N243+R243</f>
        <v>21540</v>
      </c>
      <c r="T243" s="16">
        <f t="shared" ref="T243:T277" si="295">L243+M243+O243</f>
        <v>13519.08</v>
      </c>
      <c r="U243" s="16">
        <f t="shared" ref="U243:U277" si="296">H243-S243</f>
        <v>68460</v>
      </c>
    </row>
    <row r="244" spans="1:21" s="13" customFormat="1" ht="24.95" customHeight="1" x14ac:dyDescent="0.3">
      <c r="A244" s="25" t="s">
        <v>143</v>
      </c>
      <c r="B244" s="12"/>
      <c r="C244" s="12"/>
      <c r="D244" s="12"/>
      <c r="E244" s="12"/>
      <c r="F244" s="24"/>
      <c r="G244" s="24"/>
      <c r="H244" s="12"/>
      <c r="I244" s="12"/>
      <c r="J244" s="12"/>
      <c r="K244" s="12"/>
      <c r="L244" s="12"/>
      <c r="M244" s="48"/>
      <c r="N244" s="12"/>
      <c r="O244" s="12"/>
      <c r="P244" s="12"/>
      <c r="Q244" s="12"/>
      <c r="R244" s="12"/>
      <c r="S244" s="12"/>
      <c r="T244" s="12"/>
      <c r="U244" s="12"/>
    </row>
    <row r="245" spans="1:21" s="18" customFormat="1" ht="24.95" customHeight="1" x14ac:dyDescent="0.25">
      <c r="A245" s="11">
        <v>188</v>
      </c>
      <c r="B245" s="14" t="s">
        <v>103</v>
      </c>
      <c r="C245" s="10" t="s">
        <v>29</v>
      </c>
      <c r="D245" s="11" t="s">
        <v>23</v>
      </c>
      <c r="E245" s="20" t="s">
        <v>189</v>
      </c>
      <c r="F245" s="15">
        <v>44627</v>
      </c>
      <c r="G245" s="15">
        <v>44811</v>
      </c>
      <c r="H245" s="16">
        <v>131000</v>
      </c>
      <c r="I245" s="16">
        <v>19397.34</v>
      </c>
      <c r="J245" s="16">
        <v>0</v>
      </c>
      <c r="K245" s="16">
        <v>3759.7</v>
      </c>
      <c r="L245" s="16">
        <v>9301</v>
      </c>
      <c r="M245" s="17">
        <v>748.08</v>
      </c>
      <c r="N245" s="16">
        <v>3982.4</v>
      </c>
      <c r="O245" s="16">
        <v>9287.9</v>
      </c>
      <c r="P245" s="16">
        <v>0</v>
      </c>
      <c r="Q245" s="16">
        <f t="shared" si="293"/>
        <v>27079.08</v>
      </c>
      <c r="R245" s="16">
        <f t="shared" ref="R245:R277" si="297">J245</f>
        <v>0</v>
      </c>
      <c r="S245" s="16">
        <f t="shared" si="294"/>
        <v>27139.439999999999</v>
      </c>
      <c r="T245" s="16">
        <f t="shared" si="295"/>
        <v>19336.98</v>
      </c>
      <c r="U245" s="16">
        <f t="shared" si="296"/>
        <v>103860.56</v>
      </c>
    </row>
    <row r="246" spans="1:21" s="18" customFormat="1" ht="24.95" customHeight="1" x14ac:dyDescent="0.25">
      <c r="A246" s="11">
        <v>189</v>
      </c>
      <c r="B246" s="14" t="s">
        <v>106</v>
      </c>
      <c r="C246" s="10" t="s">
        <v>122</v>
      </c>
      <c r="D246" s="11" t="s">
        <v>23</v>
      </c>
      <c r="E246" s="20" t="s">
        <v>189</v>
      </c>
      <c r="F246" s="15">
        <v>44516</v>
      </c>
      <c r="G246" s="15">
        <v>44881</v>
      </c>
      <c r="H246" s="16">
        <v>70000</v>
      </c>
      <c r="I246" s="16">
        <v>5098.45</v>
      </c>
      <c r="J246" s="16">
        <v>0</v>
      </c>
      <c r="K246" s="16">
        <v>2009</v>
      </c>
      <c r="L246" s="16">
        <v>4970</v>
      </c>
      <c r="M246" s="16">
        <v>748.08</v>
      </c>
      <c r="N246" s="16">
        <v>2128</v>
      </c>
      <c r="O246" s="16">
        <v>4963</v>
      </c>
      <c r="P246" s="16">
        <v>0</v>
      </c>
      <c r="Q246" s="16">
        <f t="shared" si="293"/>
        <v>14818.08</v>
      </c>
      <c r="R246" s="16">
        <v>1350.12</v>
      </c>
      <c r="S246" s="16">
        <f t="shared" si="294"/>
        <v>10585.57</v>
      </c>
      <c r="T246" s="16">
        <f t="shared" si="295"/>
        <v>10681.08</v>
      </c>
      <c r="U246" s="16">
        <f t="shared" si="296"/>
        <v>59414.43</v>
      </c>
    </row>
    <row r="247" spans="1:21" s="18" customFormat="1" ht="24.95" customHeight="1" x14ac:dyDescent="0.25">
      <c r="A247" s="11">
        <v>190</v>
      </c>
      <c r="B247" s="14" t="s">
        <v>110</v>
      </c>
      <c r="C247" s="10" t="s">
        <v>86</v>
      </c>
      <c r="D247" s="11" t="s">
        <v>23</v>
      </c>
      <c r="E247" s="20" t="s">
        <v>190</v>
      </c>
      <c r="F247" s="15">
        <v>44516</v>
      </c>
      <c r="G247" s="15">
        <v>44881</v>
      </c>
      <c r="H247" s="16">
        <v>65000</v>
      </c>
      <c r="I247" s="16">
        <v>4427.58</v>
      </c>
      <c r="J247" s="16">
        <v>0</v>
      </c>
      <c r="K247" s="16">
        <v>1865.5</v>
      </c>
      <c r="L247" s="16">
        <v>4615</v>
      </c>
      <c r="M247" s="16">
        <f t="shared" ref="M247:M259" si="298">H247*1.15%</f>
        <v>747.5</v>
      </c>
      <c r="N247" s="16">
        <v>1976</v>
      </c>
      <c r="O247" s="16">
        <f t="shared" ref="O247:O259" si="299">H247*7.09%</f>
        <v>4608.5</v>
      </c>
      <c r="P247" s="16">
        <v>0</v>
      </c>
      <c r="Q247" s="16">
        <f t="shared" si="293"/>
        <v>13812.5</v>
      </c>
      <c r="R247" s="16">
        <f t="shared" si="297"/>
        <v>0</v>
      </c>
      <c r="S247" s="16">
        <f t="shared" si="294"/>
        <v>8269.08</v>
      </c>
      <c r="T247" s="16">
        <f t="shared" si="295"/>
        <v>9971</v>
      </c>
      <c r="U247" s="16">
        <f t="shared" si="296"/>
        <v>56730.92</v>
      </c>
    </row>
    <row r="248" spans="1:21" s="18" customFormat="1" ht="24.95" customHeight="1" x14ac:dyDescent="0.25">
      <c r="A248" s="11">
        <v>191</v>
      </c>
      <c r="B248" s="14" t="s">
        <v>107</v>
      </c>
      <c r="C248" s="10" t="s">
        <v>46</v>
      </c>
      <c r="D248" s="11" t="s">
        <v>23</v>
      </c>
      <c r="E248" s="20" t="s">
        <v>190</v>
      </c>
      <c r="F248" s="15">
        <v>44516</v>
      </c>
      <c r="G248" s="15">
        <v>44881</v>
      </c>
      <c r="H248" s="16">
        <v>60000</v>
      </c>
      <c r="I248" s="16">
        <v>2946.63</v>
      </c>
      <c r="J248" s="16">
        <v>0</v>
      </c>
      <c r="K248" s="16">
        <v>1722</v>
      </c>
      <c r="L248" s="16">
        <v>4260</v>
      </c>
      <c r="M248" s="16">
        <f t="shared" si="298"/>
        <v>690</v>
      </c>
      <c r="N248" s="16">
        <v>1824</v>
      </c>
      <c r="O248" s="16">
        <f t="shared" si="299"/>
        <v>4254</v>
      </c>
      <c r="P248" s="16">
        <v>0</v>
      </c>
      <c r="Q248" s="16">
        <f t="shared" si="293"/>
        <v>12750</v>
      </c>
      <c r="R248" s="16">
        <v>2700.24</v>
      </c>
      <c r="S248" s="16">
        <f t="shared" si="294"/>
        <v>9192.8700000000008</v>
      </c>
      <c r="T248" s="16">
        <f t="shared" si="295"/>
        <v>9204</v>
      </c>
      <c r="U248" s="16">
        <f t="shared" si="296"/>
        <v>50807.13</v>
      </c>
    </row>
    <row r="249" spans="1:21" s="18" customFormat="1" ht="24.95" customHeight="1" x14ac:dyDescent="0.25">
      <c r="A249" s="11">
        <v>192</v>
      </c>
      <c r="B249" s="14" t="s">
        <v>201</v>
      </c>
      <c r="C249" s="10" t="s">
        <v>87</v>
      </c>
      <c r="D249" s="11" t="s">
        <v>23</v>
      </c>
      <c r="E249" s="20" t="s">
        <v>190</v>
      </c>
      <c r="F249" s="15">
        <v>44501</v>
      </c>
      <c r="G249" s="15">
        <v>44866</v>
      </c>
      <c r="H249" s="16">
        <v>60000</v>
      </c>
      <c r="I249" s="16">
        <v>3486.68</v>
      </c>
      <c r="J249" s="16">
        <v>0</v>
      </c>
      <c r="K249" s="16">
        <v>1722</v>
      </c>
      <c r="L249" s="16">
        <v>4260</v>
      </c>
      <c r="M249" s="16">
        <f t="shared" si="298"/>
        <v>690</v>
      </c>
      <c r="N249" s="16">
        <v>1824</v>
      </c>
      <c r="O249" s="16">
        <f t="shared" si="299"/>
        <v>4254</v>
      </c>
      <c r="P249" s="16">
        <v>0</v>
      </c>
      <c r="Q249" s="16">
        <f t="shared" si="293"/>
        <v>12750</v>
      </c>
      <c r="R249" s="16">
        <f t="shared" si="297"/>
        <v>0</v>
      </c>
      <c r="S249" s="16">
        <f t="shared" si="294"/>
        <v>7032.68</v>
      </c>
      <c r="T249" s="16">
        <f t="shared" si="295"/>
        <v>9204</v>
      </c>
      <c r="U249" s="16">
        <f t="shared" si="296"/>
        <v>52967.32</v>
      </c>
    </row>
    <row r="250" spans="1:21" s="18" customFormat="1" ht="24.95" customHeight="1" x14ac:dyDescent="0.25">
      <c r="A250" s="11">
        <v>193</v>
      </c>
      <c r="B250" s="14" t="s">
        <v>245</v>
      </c>
      <c r="C250" s="10" t="s">
        <v>87</v>
      </c>
      <c r="D250" s="11" t="s">
        <v>23</v>
      </c>
      <c r="E250" s="20" t="s">
        <v>190</v>
      </c>
      <c r="F250" s="15">
        <v>44621</v>
      </c>
      <c r="G250" s="15">
        <v>44805</v>
      </c>
      <c r="H250" s="17">
        <v>60000</v>
      </c>
      <c r="I250" s="17">
        <v>3486.68</v>
      </c>
      <c r="J250" s="16">
        <v>0</v>
      </c>
      <c r="K250" s="17">
        <v>1722</v>
      </c>
      <c r="L250" s="17">
        <v>4260</v>
      </c>
      <c r="M250" s="16">
        <f t="shared" si="298"/>
        <v>690</v>
      </c>
      <c r="N250" s="17">
        <v>1824</v>
      </c>
      <c r="O250" s="16">
        <f t="shared" si="299"/>
        <v>4254</v>
      </c>
      <c r="P250" s="16">
        <v>0</v>
      </c>
      <c r="Q250" s="16">
        <f t="shared" si="293"/>
        <v>12750</v>
      </c>
      <c r="R250" s="16">
        <f t="shared" si="297"/>
        <v>0</v>
      </c>
      <c r="S250" s="16">
        <f t="shared" si="294"/>
        <v>7032.68</v>
      </c>
      <c r="T250" s="16">
        <f t="shared" si="295"/>
        <v>9204</v>
      </c>
      <c r="U250" s="16">
        <f t="shared" si="296"/>
        <v>52967.32</v>
      </c>
    </row>
    <row r="251" spans="1:21" s="18" customFormat="1" ht="24.95" customHeight="1" x14ac:dyDescent="0.25">
      <c r="A251" s="11">
        <v>194</v>
      </c>
      <c r="B251" s="14" t="s">
        <v>217</v>
      </c>
      <c r="C251" s="10" t="s">
        <v>87</v>
      </c>
      <c r="D251" s="11" t="s">
        <v>23</v>
      </c>
      <c r="E251" s="11" t="s">
        <v>189</v>
      </c>
      <c r="F251" s="15">
        <v>44575</v>
      </c>
      <c r="G251" s="15">
        <v>44756</v>
      </c>
      <c r="H251" s="16">
        <v>60000</v>
      </c>
      <c r="I251" s="16">
        <v>3486.68</v>
      </c>
      <c r="J251" s="16">
        <v>0</v>
      </c>
      <c r="K251" s="16">
        <v>1722</v>
      </c>
      <c r="L251" s="16">
        <v>4260</v>
      </c>
      <c r="M251" s="16">
        <f t="shared" si="298"/>
        <v>690</v>
      </c>
      <c r="N251" s="16">
        <v>1824</v>
      </c>
      <c r="O251" s="16">
        <f t="shared" si="299"/>
        <v>4254</v>
      </c>
      <c r="P251" s="16">
        <v>0</v>
      </c>
      <c r="Q251" s="16">
        <f t="shared" si="293"/>
        <v>12750</v>
      </c>
      <c r="R251" s="16">
        <f t="shared" si="297"/>
        <v>0</v>
      </c>
      <c r="S251" s="16">
        <f t="shared" si="294"/>
        <v>7032.68</v>
      </c>
      <c r="T251" s="16">
        <f t="shared" si="295"/>
        <v>9204</v>
      </c>
      <c r="U251" s="16">
        <f t="shared" si="296"/>
        <v>52967.32</v>
      </c>
    </row>
    <row r="252" spans="1:21" s="18" customFormat="1" ht="24.95" customHeight="1" x14ac:dyDescent="0.25">
      <c r="A252" s="11">
        <v>195</v>
      </c>
      <c r="B252" s="14" t="s">
        <v>213</v>
      </c>
      <c r="C252" s="10" t="s">
        <v>87</v>
      </c>
      <c r="D252" s="11" t="s">
        <v>23</v>
      </c>
      <c r="E252" s="20" t="s">
        <v>189</v>
      </c>
      <c r="F252" s="15">
        <v>44562</v>
      </c>
      <c r="G252" s="15">
        <v>44743</v>
      </c>
      <c r="H252" s="16">
        <v>60000</v>
      </c>
      <c r="I252" s="16">
        <v>3486.68</v>
      </c>
      <c r="J252" s="16">
        <v>0</v>
      </c>
      <c r="K252" s="16">
        <v>1722</v>
      </c>
      <c r="L252" s="16">
        <v>4260</v>
      </c>
      <c r="M252" s="16">
        <f t="shared" si="298"/>
        <v>690</v>
      </c>
      <c r="N252" s="16">
        <v>1824</v>
      </c>
      <c r="O252" s="16">
        <f t="shared" si="299"/>
        <v>4254</v>
      </c>
      <c r="P252" s="16">
        <v>0</v>
      </c>
      <c r="Q252" s="16">
        <f t="shared" si="293"/>
        <v>12750</v>
      </c>
      <c r="R252" s="16">
        <f t="shared" si="297"/>
        <v>0</v>
      </c>
      <c r="S252" s="16">
        <f t="shared" si="294"/>
        <v>7032.68</v>
      </c>
      <c r="T252" s="16">
        <f t="shared" si="295"/>
        <v>9204</v>
      </c>
      <c r="U252" s="16">
        <f t="shared" si="296"/>
        <v>52967.32</v>
      </c>
    </row>
    <row r="253" spans="1:21" s="18" customFormat="1" ht="24.95" customHeight="1" x14ac:dyDescent="0.25">
      <c r="A253" s="11">
        <v>196</v>
      </c>
      <c r="B253" s="14" t="s">
        <v>199</v>
      </c>
      <c r="C253" s="10" t="s">
        <v>87</v>
      </c>
      <c r="D253" s="11" t="s">
        <v>23</v>
      </c>
      <c r="E253" s="20" t="s">
        <v>190</v>
      </c>
      <c r="F253" s="15">
        <v>44501</v>
      </c>
      <c r="G253" s="15">
        <v>44866</v>
      </c>
      <c r="H253" s="16">
        <v>60000</v>
      </c>
      <c r="I253" s="16">
        <v>3486.68</v>
      </c>
      <c r="J253" s="16">
        <v>0</v>
      </c>
      <c r="K253" s="16">
        <v>1722</v>
      </c>
      <c r="L253" s="16">
        <v>4260</v>
      </c>
      <c r="M253" s="16">
        <f t="shared" si="298"/>
        <v>690</v>
      </c>
      <c r="N253" s="16">
        <v>1824</v>
      </c>
      <c r="O253" s="16">
        <f t="shared" si="299"/>
        <v>4254</v>
      </c>
      <c r="P253" s="16">
        <v>0</v>
      </c>
      <c r="Q253" s="16">
        <f t="shared" si="293"/>
        <v>12750</v>
      </c>
      <c r="R253" s="16">
        <f t="shared" si="297"/>
        <v>0</v>
      </c>
      <c r="S253" s="16">
        <f t="shared" si="294"/>
        <v>7032.68</v>
      </c>
      <c r="T253" s="16">
        <f t="shared" si="295"/>
        <v>9204</v>
      </c>
      <c r="U253" s="16">
        <f t="shared" si="296"/>
        <v>52967.32</v>
      </c>
    </row>
    <row r="254" spans="1:21" s="18" customFormat="1" ht="24.95" customHeight="1" x14ac:dyDescent="0.25">
      <c r="A254" s="11">
        <v>197</v>
      </c>
      <c r="B254" s="14" t="s">
        <v>204</v>
      </c>
      <c r="C254" s="10" t="s">
        <v>82</v>
      </c>
      <c r="D254" s="11" t="s">
        <v>23</v>
      </c>
      <c r="E254" s="20" t="s">
        <v>190</v>
      </c>
      <c r="F254" s="15">
        <v>44501</v>
      </c>
      <c r="G254" s="15">
        <v>44866</v>
      </c>
      <c r="H254" s="16">
        <v>55000</v>
      </c>
      <c r="I254" s="16">
        <v>2559.6799999999998</v>
      </c>
      <c r="J254" s="16">
        <v>0</v>
      </c>
      <c r="K254" s="16">
        <v>1578.5</v>
      </c>
      <c r="L254" s="16">
        <v>3905</v>
      </c>
      <c r="M254" s="16">
        <f t="shared" si="298"/>
        <v>632.5</v>
      </c>
      <c r="N254" s="16">
        <v>1672</v>
      </c>
      <c r="O254" s="16">
        <f t="shared" si="299"/>
        <v>3899.5</v>
      </c>
      <c r="P254" s="16">
        <v>0</v>
      </c>
      <c r="Q254" s="16">
        <f t="shared" si="293"/>
        <v>11687.5</v>
      </c>
      <c r="R254" s="16">
        <f t="shared" si="297"/>
        <v>0</v>
      </c>
      <c r="S254" s="16">
        <f t="shared" si="294"/>
        <v>5810.18</v>
      </c>
      <c r="T254" s="16">
        <f t="shared" si="295"/>
        <v>8437</v>
      </c>
      <c r="U254" s="16">
        <f t="shared" si="296"/>
        <v>49189.82</v>
      </c>
    </row>
    <row r="255" spans="1:21" s="18" customFormat="1" ht="24.95" customHeight="1" x14ac:dyDescent="0.25">
      <c r="A255" s="11">
        <v>198</v>
      </c>
      <c r="B255" s="14" t="s">
        <v>197</v>
      </c>
      <c r="C255" s="10" t="s">
        <v>82</v>
      </c>
      <c r="D255" s="11" t="s">
        <v>23</v>
      </c>
      <c r="E255" s="20" t="s">
        <v>190</v>
      </c>
      <c r="F255" s="15">
        <v>44501</v>
      </c>
      <c r="G255" s="15">
        <v>44866</v>
      </c>
      <c r="H255" s="16">
        <v>55000</v>
      </c>
      <c r="I255" s="16">
        <v>2559.6799999999998</v>
      </c>
      <c r="J255" s="16">
        <v>0</v>
      </c>
      <c r="K255" s="16">
        <v>1578.5</v>
      </c>
      <c r="L255" s="16">
        <v>3905</v>
      </c>
      <c r="M255" s="16">
        <f t="shared" si="298"/>
        <v>632.5</v>
      </c>
      <c r="N255" s="16">
        <v>1672</v>
      </c>
      <c r="O255" s="16">
        <f t="shared" si="299"/>
        <v>3899.5</v>
      </c>
      <c r="P255" s="16">
        <v>0</v>
      </c>
      <c r="Q255" s="16">
        <f t="shared" si="293"/>
        <v>11687.5</v>
      </c>
      <c r="R255" s="16">
        <f t="shared" si="297"/>
        <v>0</v>
      </c>
      <c r="S255" s="16">
        <f t="shared" si="294"/>
        <v>5810.18</v>
      </c>
      <c r="T255" s="16">
        <f t="shared" si="295"/>
        <v>8437</v>
      </c>
      <c r="U255" s="16">
        <f t="shared" si="296"/>
        <v>49189.82</v>
      </c>
    </row>
    <row r="256" spans="1:21" s="18" customFormat="1" ht="24.95" customHeight="1" x14ac:dyDescent="0.25">
      <c r="A256" s="11">
        <v>199</v>
      </c>
      <c r="B256" s="14" t="s">
        <v>196</v>
      </c>
      <c r="C256" s="10" t="s">
        <v>82</v>
      </c>
      <c r="D256" s="11" t="s">
        <v>23</v>
      </c>
      <c r="E256" s="20" t="s">
        <v>190</v>
      </c>
      <c r="F256" s="15">
        <v>44501</v>
      </c>
      <c r="G256" s="15">
        <v>44866</v>
      </c>
      <c r="H256" s="16">
        <v>55000</v>
      </c>
      <c r="I256" s="16">
        <v>2559.6799999999998</v>
      </c>
      <c r="J256" s="16">
        <v>0</v>
      </c>
      <c r="K256" s="16">
        <v>1578.5</v>
      </c>
      <c r="L256" s="16">
        <v>3905</v>
      </c>
      <c r="M256" s="16">
        <f t="shared" si="298"/>
        <v>632.5</v>
      </c>
      <c r="N256" s="16">
        <v>1672</v>
      </c>
      <c r="O256" s="16">
        <f t="shared" si="299"/>
        <v>3899.5</v>
      </c>
      <c r="P256" s="16">
        <v>0</v>
      </c>
      <c r="Q256" s="16">
        <f t="shared" si="293"/>
        <v>11687.5</v>
      </c>
      <c r="R256" s="16">
        <f t="shared" si="297"/>
        <v>0</v>
      </c>
      <c r="S256" s="16">
        <f t="shared" si="294"/>
        <v>5810.18</v>
      </c>
      <c r="T256" s="16">
        <f t="shared" si="295"/>
        <v>8437</v>
      </c>
      <c r="U256" s="16">
        <f t="shared" si="296"/>
        <v>49189.82</v>
      </c>
    </row>
    <row r="257" spans="1:21" s="18" customFormat="1" ht="24.95" customHeight="1" x14ac:dyDescent="0.25">
      <c r="A257" s="11">
        <v>200</v>
      </c>
      <c r="B257" s="14" t="s">
        <v>165</v>
      </c>
      <c r="C257" s="10" t="s">
        <v>99</v>
      </c>
      <c r="D257" s="11" t="s">
        <v>23</v>
      </c>
      <c r="E257" s="11" t="s">
        <v>189</v>
      </c>
      <c r="F257" s="15">
        <v>44621</v>
      </c>
      <c r="G257" s="15">
        <v>44805</v>
      </c>
      <c r="H257" s="16">
        <v>48000</v>
      </c>
      <c r="I257" s="16">
        <v>1571.73</v>
      </c>
      <c r="J257" s="16">
        <v>0</v>
      </c>
      <c r="K257" s="16">
        <v>1377.6</v>
      </c>
      <c r="L257" s="16">
        <v>3408</v>
      </c>
      <c r="M257" s="16">
        <f t="shared" si="298"/>
        <v>552</v>
      </c>
      <c r="N257" s="16">
        <v>1459.2</v>
      </c>
      <c r="O257" s="16">
        <f t="shared" si="299"/>
        <v>3403.2</v>
      </c>
      <c r="P257" s="16">
        <v>0</v>
      </c>
      <c r="Q257" s="16">
        <f t="shared" si="293"/>
        <v>10200</v>
      </c>
      <c r="R257" s="16">
        <f t="shared" si="297"/>
        <v>0</v>
      </c>
      <c r="S257" s="16">
        <f t="shared" si="294"/>
        <v>4408.53</v>
      </c>
      <c r="T257" s="16">
        <f t="shared" si="295"/>
        <v>7363.2</v>
      </c>
      <c r="U257" s="16">
        <f t="shared" si="296"/>
        <v>43591.47</v>
      </c>
    </row>
    <row r="258" spans="1:21" s="34" customFormat="1" ht="24.95" customHeight="1" x14ac:dyDescent="0.25">
      <c r="A258" s="11">
        <v>201</v>
      </c>
      <c r="B258" s="29" t="s">
        <v>270</v>
      </c>
      <c r="C258" s="35" t="s">
        <v>99</v>
      </c>
      <c r="D258" s="36" t="s">
        <v>23</v>
      </c>
      <c r="E258" s="36" t="s">
        <v>190</v>
      </c>
      <c r="F258" s="37">
        <v>44562</v>
      </c>
      <c r="G258" s="37">
        <v>44743</v>
      </c>
      <c r="H258" s="33">
        <v>35000</v>
      </c>
      <c r="I258" s="33">
        <v>0</v>
      </c>
      <c r="J258" s="33">
        <v>0</v>
      </c>
      <c r="K258" s="33">
        <f>H258*2.87%</f>
        <v>1004.5</v>
      </c>
      <c r="L258" s="33">
        <f>H258*7.1%</f>
        <v>2485</v>
      </c>
      <c r="M258" s="16">
        <f t="shared" si="298"/>
        <v>402.5</v>
      </c>
      <c r="N258" s="33">
        <f>H258*3.04%</f>
        <v>1064</v>
      </c>
      <c r="O258" s="16">
        <f t="shared" si="299"/>
        <v>2481.5</v>
      </c>
      <c r="P258" s="33">
        <v>0</v>
      </c>
      <c r="Q258" s="33">
        <f t="shared" si="293"/>
        <v>7437.5</v>
      </c>
      <c r="R258" s="33">
        <f t="shared" si="297"/>
        <v>0</v>
      </c>
      <c r="S258" s="33">
        <f t="shared" si="294"/>
        <v>2068.5</v>
      </c>
      <c r="T258" s="33">
        <f t="shared" si="295"/>
        <v>5369</v>
      </c>
      <c r="U258" s="33">
        <f t="shared" si="296"/>
        <v>32931.5</v>
      </c>
    </row>
    <row r="259" spans="1:21" s="18" customFormat="1" ht="24.95" customHeight="1" x14ac:dyDescent="0.25">
      <c r="A259" s="11">
        <v>202</v>
      </c>
      <c r="B259" s="14" t="s">
        <v>249</v>
      </c>
      <c r="C259" s="10" t="s">
        <v>207</v>
      </c>
      <c r="D259" s="11" t="s">
        <v>23</v>
      </c>
      <c r="E259" s="11" t="s">
        <v>190</v>
      </c>
      <c r="F259" s="15">
        <v>44470</v>
      </c>
      <c r="G259" s="32">
        <v>44835</v>
      </c>
      <c r="H259" s="16">
        <v>45500</v>
      </c>
      <c r="I259" s="16">
        <v>1218.8900000000001</v>
      </c>
      <c r="J259" s="16">
        <v>0</v>
      </c>
      <c r="K259" s="16">
        <v>1305.8499999999999</v>
      </c>
      <c r="L259" s="16">
        <v>3230.5</v>
      </c>
      <c r="M259" s="51">
        <f t="shared" si="298"/>
        <v>523.25</v>
      </c>
      <c r="N259" s="16">
        <v>1383.2</v>
      </c>
      <c r="O259" s="16">
        <f t="shared" si="299"/>
        <v>3225.95</v>
      </c>
      <c r="P259" s="16">
        <v>0</v>
      </c>
      <c r="Q259" s="16">
        <f t="shared" si="293"/>
        <v>9668.75</v>
      </c>
      <c r="R259" s="16">
        <f t="shared" si="297"/>
        <v>0</v>
      </c>
      <c r="S259" s="16">
        <f t="shared" si="294"/>
        <v>3907.94</v>
      </c>
      <c r="T259" s="16">
        <f t="shared" si="295"/>
        <v>6979.7</v>
      </c>
      <c r="U259" s="16">
        <f t="shared" si="296"/>
        <v>41592.06</v>
      </c>
    </row>
    <row r="260" spans="1:21" s="13" customFormat="1" ht="24.95" customHeight="1" x14ac:dyDescent="0.3">
      <c r="A260" s="25" t="s">
        <v>142</v>
      </c>
      <c r="B260" s="12"/>
      <c r="C260" s="12"/>
      <c r="D260" s="12"/>
      <c r="E260" s="12"/>
      <c r="F260" s="24"/>
      <c r="G260" s="24"/>
      <c r="H260" s="12"/>
      <c r="I260" s="12"/>
      <c r="J260" s="12"/>
      <c r="K260" s="12"/>
      <c r="L260" s="12"/>
      <c r="M260" s="48"/>
      <c r="N260" s="12"/>
      <c r="O260" s="12"/>
      <c r="P260" s="12"/>
      <c r="Q260" s="12"/>
      <c r="R260" s="12"/>
      <c r="S260" s="12"/>
      <c r="T260" s="12"/>
      <c r="U260" s="12"/>
    </row>
    <row r="261" spans="1:21" s="18" customFormat="1" ht="24.95" customHeight="1" x14ac:dyDescent="0.25">
      <c r="A261" s="11">
        <v>203</v>
      </c>
      <c r="B261" s="14" t="s">
        <v>102</v>
      </c>
      <c r="C261" s="10" t="s">
        <v>29</v>
      </c>
      <c r="D261" s="11" t="s">
        <v>23</v>
      </c>
      <c r="E261" s="20" t="s">
        <v>189</v>
      </c>
      <c r="F261" s="15">
        <v>44642</v>
      </c>
      <c r="G261" s="15">
        <v>44826</v>
      </c>
      <c r="H261" s="16">
        <v>131000</v>
      </c>
      <c r="I261" s="16">
        <v>19397.34</v>
      </c>
      <c r="J261" s="16">
        <v>0</v>
      </c>
      <c r="K261" s="16">
        <v>3759.7</v>
      </c>
      <c r="L261" s="16">
        <v>9301</v>
      </c>
      <c r="M261" s="17">
        <v>748.08</v>
      </c>
      <c r="N261" s="16">
        <v>3982.4</v>
      </c>
      <c r="O261" s="16">
        <v>9287.9</v>
      </c>
      <c r="P261" s="16">
        <v>0</v>
      </c>
      <c r="Q261" s="16">
        <f t="shared" si="293"/>
        <v>27079.08</v>
      </c>
      <c r="R261" s="16">
        <v>25546</v>
      </c>
      <c r="S261" s="16">
        <f t="shared" si="294"/>
        <v>52685.440000000002</v>
      </c>
      <c r="T261" s="16">
        <f t="shared" si="295"/>
        <v>19336.98</v>
      </c>
      <c r="U261" s="16">
        <f t="shared" si="296"/>
        <v>78314.559999999998</v>
      </c>
    </row>
    <row r="262" spans="1:21" s="18" customFormat="1" ht="24.95" customHeight="1" x14ac:dyDescent="0.25">
      <c r="A262" s="11">
        <v>204</v>
      </c>
      <c r="B262" s="14" t="s">
        <v>113</v>
      </c>
      <c r="C262" s="10" t="s">
        <v>124</v>
      </c>
      <c r="D262" s="11" t="s">
        <v>23</v>
      </c>
      <c r="E262" s="20" t="s">
        <v>190</v>
      </c>
      <c r="F262" s="15">
        <v>44516</v>
      </c>
      <c r="G262" s="15">
        <v>44881</v>
      </c>
      <c r="H262" s="16">
        <v>75000</v>
      </c>
      <c r="I262" s="16">
        <v>6309.38</v>
      </c>
      <c r="J262" s="16">
        <v>0</v>
      </c>
      <c r="K262" s="16">
        <v>2152.5</v>
      </c>
      <c r="L262" s="16">
        <v>5325</v>
      </c>
      <c r="M262" s="16">
        <v>748.08</v>
      </c>
      <c r="N262" s="16">
        <v>2280</v>
      </c>
      <c r="O262" s="16">
        <v>5317.5</v>
      </c>
      <c r="P262" s="16">
        <v>0</v>
      </c>
      <c r="Q262" s="16">
        <f t="shared" si="293"/>
        <v>15823.08</v>
      </c>
      <c r="R262" s="16">
        <v>5732.73</v>
      </c>
      <c r="S262" s="16">
        <f t="shared" si="294"/>
        <v>16474.61</v>
      </c>
      <c r="T262" s="16">
        <f t="shared" si="295"/>
        <v>11390.58</v>
      </c>
      <c r="U262" s="16">
        <f t="shared" si="296"/>
        <v>58525.39</v>
      </c>
    </row>
    <row r="263" spans="1:21" s="18" customFormat="1" ht="24.95" customHeight="1" x14ac:dyDescent="0.25">
      <c r="A263" s="11">
        <v>205</v>
      </c>
      <c r="B263" s="14" t="s">
        <v>109</v>
      </c>
      <c r="C263" s="10" t="s">
        <v>123</v>
      </c>
      <c r="D263" s="11" t="s">
        <v>23</v>
      </c>
      <c r="E263" s="20" t="s">
        <v>190</v>
      </c>
      <c r="F263" s="15">
        <v>44516</v>
      </c>
      <c r="G263" s="15">
        <v>44881</v>
      </c>
      <c r="H263" s="16">
        <v>75000</v>
      </c>
      <c r="I263" s="16">
        <v>6309.38</v>
      </c>
      <c r="J263" s="16">
        <v>0</v>
      </c>
      <c r="K263" s="16">
        <v>2152.5</v>
      </c>
      <c r="L263" s="16">
        <v>5325</v>
      </c>
      <c r="M263" s="16">
        <v>748.08</v>
      </c>
      <c r="N263" s="16">
        <v>2280</v>
      </c>
      <c r="O263" s="16">
        <v>5317.5</v>
      </c>
      <c r="P263" s="16">
        <v>0</v>
      </c>
      <c r="Q263" s="16">
        <f t="shared" si="293"/>
        <v>15823.08</v>
      </c>
      <c r="R263" s="16">
        <f t="shared" si="297"/>
        <v>0</v>
      </c>
      <c r="S263" s="16">
        <f t="shared" si="294"/>
        <v>10741.88</v>
      </c>
      <c r="T263" s="16">
        <f t="shared" si="295"/>
        <v>11390.58</v>
      </c>
      <c r="U263" s="16">
        <f t="shared" si="296"/>
        <v>64258.12</v>
      </c>
    </row>
    <row r="264" spans="1:21" s="18" customFormat="1" ht="24.95" customHeight="1" x14ac:dyDescent="0.25">
      <c r="A264" s="11">
        <v>206</v>
      </c>
      <c r="B264" s="14" t="s">
        <v>214</v>
      </c>
      <c r="C264" s="10" t="s">
        <v>87</v>
      </c>
      <c r="D264" s="11" t="s">
        <v>23</v>
      </c>
      <c r="E264" s="11" t="s">
        <v>189</v>
      </c>
      <c r="F264" s="15">
        <v>44562</v>
      </c>
      <c r="G264" s="15">
        <v>44743</v>
      </c>
      <c r="H264" s="16">
        <v>60000</v>
      </c>
      <c r="I264" s="16">
        <v>3486.68</v>
      </c>
      <c r="J264" s="16">
        <v>0</v>
      </c>
      <c r="K264" s="16">
        <v>1722</v>
      </c>
      <c r="L264" s="16">
        <v>4260</v>
      </c>
      <c r="M264" s="16">
        <f t="shared" ref="M264:M266" si="300">H264*1.15%</f>
        <v>690</v>
      </c>
      <c r="N264" s="16">
        <v>1824</v>
      </c>
      <c r="O264" s="16">
        <f t="shared" ref="O264:O266" si="301">H264*7.09%</f>
        <v>4254</v>
      </c>
      <c r="P264" s="16">
        <v>0</v>
      </c>
      <c r="Q264" s="16">
        <f t="shared" si="293"/>
        <v>12750</v>
      </c>
      <c r="R264" s="16">
        <v>12046</v>
      </c>
      <c r="S264" s="16">
        <f t="shared" si="294"/>
        <v>19078.68</v>
      </c>
      <c r="T264" s="16">
        <f t="shared" si="295"/>
        <v>9204</v>
      </c>
      <c r="U264" s="16">
        <f t="shared" si="296"/>
        <v>40921.32</v>
      </c>
    </row>
    <row r="265" spans="1:21" s="18" customFormat="1" ht="24.95" customHeight="1" x14ac:dyDescent="0.25">
      <c r="A265" s="11">
        <v>207</v>
      </c>
      <c r="B265" s="14" t="s">
        <v>218</v>
      </c>
      <c r="C265" s="10" t="s">
        <v>87</v>
      </c>
      <c r="D265" s="11" t="s">
        <v>23</v>
      </c>
      <c r="E265" s="20" t="s">
        <v>190</v>
      </c>
      <c r="F265" s="15">
        <v>44575</v>
      </c>
      <c r="G265" s="15">
        <v>44756</v>
      </c>
      <c r="H265" s="16">
        <v>55000</v>
      </c>
      <c r="I265" s="16">
        <v>2559.6799999999998</v>
      </c>
      <c r="J265" s="16">
        <v>0</v>
      </c>
      <c r="K265" s="16">
        <v>1578.5</v>
      </c>
      <c r="L265" s="16">
        <v>3905</v>
      </c>
      <c r="M265" s="16">
        <f t="shared" si="300"/>
        <v>632.5</v>
      </c>
      <c r="N265" s="16">
        <v>1672</v>
      </c>
      <c r="O265" s="16">
        <f t="shared" si="301"/>
        <v>3899.5</v>
      </c>
      <c r="P265" s="16">
        <v>0</v>
      </c>
      <c r="Q265" s="16">
        <f t="shared" si="293"/>
        <v>11687.5</v>
      </c>
      <c r="R265" s="16">
        <f t="shared" si="297"/>
        <v>0</v>
      </c>
      <c r="S265" s="16">
        <f t="shared" si="294"/>
        <v>5810.18</v>
      </c>
      <c r="T265" s="16">
        <f t="shared" si="295"/>
        <v>8437</v>
      </c>
      <c r="U265" s="16">
        <f t="shared" si="296"/>
        <v>49189.82</v>
      </c>
    </row>
    <row r="266" spans="1:21" s="18" customFormat="1" ht="24.95" customHeight="1" x14ac:dyDescent="0.25">
      <c r="A266" s="11">
        <v>208</v>
      </c>
      <c r="B266" s="14" t="s">
        <v>178</v>
      </c>
      <c r="C266" s="10" t="s">
        <v>188</v>
      </c>
      <c r="D266" s="11" t="s">
        <v>23</v>
      </c>
      <c r="E266" s="11" t="s">
        <v>189</v>
      </c>
      <c r="F266" s="15">
        <v>44470</v>
      </c>
      <c r="G266" s="32">
        <v>44835</v>
      </c>
      <c r="H266" s="16">
        <v>55000</v>
      </c>
      <c r="I266" s="16">
        <v>2559.6799999999998</v>
      </c>
      <c r="J266" s="16">
        <v>0</v>
      </c>
      <c r="K266" s="16">
        <v>1578.5</v>
      </c>
      <c r="L266" s="16">
        <v>3905</v>
      </c>
      <c r="M266" s="51">
        <f t="shared" si="300"/>
        <v>632.5</v>
      </c>
      <c r="N266" s="16">
        <v>1672</v>
      </c>
      <c r="O266" s="16">
        <f t="shared" si="301"/>
        <v>3899.5</v>
      </c>
      <c r="P266" s="16">
        <v>0</v>
      </c>
      <c r="Q266" s="16">
        <f t="shared" si="293"/>
        <v>11687.5</v>
      </c>
      <c r="R266" s="16">
        <f t="shared" si="297"/>
        <v>0</v>
      </c>
      <c r="S266" s="16">
        <f t="shared" si="294"/>
        <v>5810.18</v>
      </c>
      <c r="T266" s="16">
        <f t="shared" si="295"/>
        <v>8437</v>
      </c>
      <c r="U266" s="16">
        <f t="shared" si="296"/>
        <v>49189.82</v>
      </c>
    </row>
    <row r="267" spans="1:21" s="13" customFormat="1" ht="24.95" customHeight="1" x14ac:dyDescent="0.3">
      <c r="A267" s="25" t="s">
        <v>141</v>
      </c>
      <c r="B267" s="12"/>
      <c r="C267" s="12"/>
      <c r="D267" s="12"/>
      <c r="E267" s="12"/>
      <c r="F267" s="24"/>
      <c r="G267" s="24"/>
      <c r="H267" s="12"/>
      <c r="I267" s="12"/>
      <c r="J267" s="12"/>
      <c r="K267" s="12"/>
      <c r="L267" s="12"/>
      <c r="M267" s="48"/>
      <c r="N267" s="12"/>
      <c r="O267" s="12"/>
      <c r="P267" s="12"/>
      <c r="Q267" s="12"/>
      <c r="R267" s="12"/>
      <c r="S267" s="12"/>
      <c r="T267" s="12"/>
      <c r="U267" s="12"/>
    </row>
    <row r="268" spans="1:21" s="18" customFormat="1" ht="24.95" customHeight="1" x14ac:dyDescent="0.25">
      <c r="A268" s="11">
        <v>209</v>
      </c>
      <c r="B268" s="14" t="s">
        <v>101</v>
      </c>
      <c r="C268" s="10" t="s">
        <v>29</v>
      </c>
      <c r="D268" s="11" t="s">
        <v>23</v>
      </c>
      <c r="E268" s="20" t="s">
        <v>189</v>
      </c>
      <c r="F268" s="15">
        <v>44470</v>
      </c>
      <c r="G268" s="32">
        <v>44835</v>
      </c>
      <c r="H268" s="16">
        <v>131000</v>
      </c>
      <c r="I268" s="16">
        <v>19397.34</v>
      </c>
      <c r="J268" s="16">
        <v>0</v>
      </c>
      <c r="K268" s="16">
        <v>3759.7</v>
      </c>
      <c r="L268" s="16">
        <v>9301</v>
      </c>
      <c r="M268" s="17">
        <v>748.08</v>
      </c>
      <c r="N268" s="16">
        <v>3982.4</v>
      </c>
      <c r="O268" s="16">
        <v>9287.9</v>
      </c>
      <c r="P268" s="16">
        <v>0</v>
      </c>
      <c r="Q268" s="16">
        <f t="shared" si="293"/>
        <v>27079.08</v>
      </c>
      <c r="R268" s="16">
        <f t="shared" si="297"/>
        <v>0</v>
      </c>
      <c r="S268" s="16">
        <f t="shared" si="294"/>
        <v>27139.439999999999</v>
      </c>
      <c r="T268" s="16">
        <f t="shared" si="295"/>
        <v>19336.98</v>
      </c>
      <c r="U268" s="16">
        <f t="shared" si="296"/>
        <v>103860.56</v>
      </c>
    </row>
    <row r="269" spans="1:21" s="18" customFormat="1" ht="24.95" customHeight="1" x14ac:dyDescent="0.25">
      <c r="A269" s="11">
        <v>210</v>
      </c>
      <c r="B269" s="14" t="s">
        <v>208</v>
      </c>
      <c r="C269" s="10" t="s">
        <v>123</v>
      </c>
      <c r="D269" s="11" t="s">
        <v>23</v>
      </c>
      <c r="E269" s="20" t="s">
        <v>189</v>
      </c>
      <c r="F269" s="15">
        <v>44562</v>
      </c>
      <c r="G269" s="15">
        <v>44743</v>
      </c>
      <c r="H269" s="16">
        <v>90000</v>
      </c>
      <c r="I269" s="16">
        <v>9753.1200000000008</v>
      </c>
      <c r="J269" s="16">
        <v>0</v>
      </c>
      <c r="K269" s="16">
        <v>2583</v>
      </c>
      <c r="L269" s="16">
        <v>6390</v>
      </c>
      <c r="M269" s="51">
        <v>748.08</v>
      </c>
      <c r="N269" s="16">
        <v>2736</v>
      </c>
      <c r="O269" s="16">
        <v>6381</v>
      </c>
      <c r="P269" s="16">
        <v>0</v>
      </c>
      <c r="Q269" s="16">
        <f t="shared" si="293"/>
        <v>18838.080000000002</v>
      </c>
      <c r="R269" s="16">
        <f t="shared" si="297"/>
        <v>0</v>
      </c>
      <c r="S269" s="16">
        <f t="shared" si="294"/>
        <v>15072.12</v>
      </c>
      <c r="T269" s="16">
        <f t="shared" si="295"/>
        <v>13519.08</v>
      </c>
      <c r="U269" s="16">
        <f t="shared" si="296"/>
        <v>74927.88</v>
      </c>
    </row>
    <row r="270" spans="1:21" s="13" customFormat="1" ht="24.95" customHeight="1" x14ac:dyDescent="0.3">
      <c r="A270" s="25" t="s">
        <v>144</v>
      </c>
      <c r="B270" s="12"/>
      <c r="C270" s="12"/>
      <c r="D270" s="12"/>
      <c r="E270" s="12"/>
      <c r="F270" s="24"/>
      <c r="G270" s="24"/>
      <c r="H270" s="12"/>
      <c r="I270" s="12"/>
      <c r="J270" s="12"/>
      <c r="K270" s="12"/>
      <c r="L270" s="12"/>
      <c r="M270" s="48"/>
      <c r="N270" s="12"/>
      <c r="O270" s="12"/>
      <c r="P270" s="12"/>
      <c r="Q270" s="12"/>
      <c r="R270" s="12"/>
      <c r="S270" s="12"/>
      <c r="T270" s="12"/>
      <c r="U270" s="12"/>
    </row>
    <row r="271" spans="1:21" s="34" customFormat="1" ht="24.95" customHeight="1" x14ac:dyDescent="0.25">
      <c r="A271" s="30">
        <v>211</v>
      </c>
      <c r="B271" s="29" t="s">
        <v>139</v>
      </c>
      <c r="C271" s="38" t="s">
        <v>140</v>
      </c>
      <c r="D271" s="30" t="s">
        <v>23</v>
      </c>
      <c r="E271" s="31" t="s">
        <v>189</v>
      </c>
      <c r="F271" s="32">
        <v>44593</v>
      </c>
      <c r="G271" s="32">
        <v>44774</v>
      </c>
      <c r="H271" s="33">
        <v>131000</v>
      </c>
      <c r="I271" s="33">
        <v>19397.34</v>
      </c>
      <c r="J271" s="33">
        <v>0</v>
      </c>
      <c r="K271" s="33">
        <v>3759.7</v>
      </c>
      <c r="L271" s="33">
        <v>9301</v>
      </c>
      <c r="M271" s="52">
        <v>748.08</v>
      </c>
      <c r="N271" s="33">
        <v>3982.4</v>
      </c>
      <c r="O271" s="33">
        <v>9287.9</v>
      </c>
      <c r="P271" s="33">
        <v>0</v>
      </c>
      <c r="Q271" s="33">
        <f t="shared" si="293"/>
        <v>27079.08</v>
      </c>
      <c r="R271" s="33">
        <v>4046</v>
      </c>
      <c r="S271" s="33">
        <f t="shared" si="294"/>
        <v>31185.439999999999</v>
      </c>
      <c r="T271" s="33">
        <f t="shared" si="295"/>
        <v>19336.98</v>
      </c>
      <c r="U271" s="33">
        <f t="shared" si="296"/>
        <v>99814.56</v>
      </c>
    </row>
    <row r="272" spans="1:21" s="13" customFormat="1" ht="24.95" customHeight="1" x14ac:dyDescent="0.3">
      <c r="A272" s="25" t="s">
        <v>145</v>
      </c>
      <c r="B272" s="12"/>
      <c r="C272" s="12"/>
      <c r="D272" s="12"/>
      <c r="E272" s="12"/>
      <c r="F272" s="24"/>
      <c r="G272" s="24"/>
      <c r="H272" s="12"/>
      <c r="I272" s="12"/>
      <c r="J272" s="12"/>
      <c r="K272" s="12"/>
      <c r="L272" s="12"/>
      <c r="M272" s="48"/>
      <c r="N272" s="12"/>
      <c r="O272" s="12"/>
      <c r="P272" s="12"/>
      <c r="Q272" s="12"/>
      <c r="R272" s="12"/>
      <c r="S272" s="12"/>
      <c r="T272" s="12"/>
      <c r="U272" s="12"/>
    </row>
    <row r="273" spans="1:21" s="18" customFormat="1" ht="24.95" customHeight="1" x14ac:dyDescent="0.25">
      <c r="A273" s="11">
        <v>212</v>
      </c>
      <c r="B273" s="14" t="s">
        <v>112</v>
      </c>
      <c r="C273" s="10" t="s">
        <v>124</v>
      </c>
      <c r="D273" s="11" t="s">
        <v>23</v>
      </c>
      <c r="E273" s="20" t="s">
        <v>189</v>
      </c>
      <c r="F273" s="15">
        <v>44501</v>
      </c>
      <c r="G273" s="15">
        <v>44866</v>
      </c>
      <c r="H273" s="16">
        <v>60000</v>
      </c>
      <c r="I273" s="16">
        <v>3486.68</v>
      </c>
      <c r="J273" s="16">
        <v>0</v>
      </c>
      <c r="K273" s="16">
        <v>1722</v>
      </c>
      <c r="L273" s="16">
        <v>4260</v>
      </c>
      <c r="M273" s="52">
        <f>H273*1.15%</f>
        <v>690</v>
      </c>
      <c r="N273" s="16">
        <v>1824</v>
      </c>
      <c r="O273" s="16">
        <f>H273*7.09%</f>
        <v>4254</v>
      </c>
      <c r="P273" s="16">
        <v>0</v>
      </c>
      <c r="Q273" s="16">
        <f t="shared" si="293"/>
        <v>12750</v>
      </c>
      <c r="R273" s="16">
        <f t="shared" si="297"/>
        <v>0</v>
      </c>
      <c r="S273" s="16">
        <f t="shared" si="294"/>
        <v>7032.68</v>
      </c>
      <c r="T273" s="16">
        <f t="shared" si="295"/>
        <v>9204</v>
      </c>
      <c r="U273" s="16">
        <f t="shared" si="296"/>
        <v>52967.32</v>
      </c>
    </row>
    <row r="274" spans="1:21" s="18" customFormat="1" ht="24.95" customHeight="1" x14ac:dyDescent="0.3">
      <c r="A274" s="25" t="s">
        <v>332</v>
      </c>
      <c r="B274" s="12"/>
      <c r="C274" s="12"/>
      <c r="D274" s="12"/>
      <c r="E274" s="12"/>
      <c r="F274" s="24"/>
      <c r="G274" s="24"/>
      <c r="H274" s="12"/>
      <c r="I274" s="12"/>
      <c r="J274" s="12"/>
      <c r="K274" s="12"/>
      <c r="L274" s="12"/>
      <c r="M274" s="48"/>
      <c r="N274" s="12"/>
      <c r="O274" s="12"/>
      <c r="P274" s="12"/>
      <c r="Q274" s="12"/>
      <c r="R274" s="12"/>
      <c r="S274" s="12"/>
      <c r="T274" s="12"/>
      <c r="U274" s="12"/>
    </row>
    <row r="275" spans="1:21" s="18" customFormat="1" ht="24.95" customHeight="1" x14ac:dyDescent="0.25">
      <c r="A275" s="11">
        <v>213</v>
      </c>
      <c r="B275" s="29" t="s">
        <v>77</v>
      </c>
      <c r="C275" s="38" t="s">
        <v>29</v>
      </c>
      <c r="D275" s="30" t="s">
        <v>23</v>
      </c>
      <c r="E275" s="31" t="s">
        <v>189</v>
      </c>
      <c r="F275" s="32">
        <v>44627</v>
      </c>
      <c r="G275" s="32">
        <v>44811</v>
      </c>
      <c r="H275" s="33">
        <v>131000</v>
      </c>
      <c r="I275" s="33">
        <v>19397.34</v>
      </c>
      <c r="J275" s="33">
        <v>0</v>
      </c>
      <c r="K275" s="33">
        <v>3759.7</v>
      </c>
      <c r="L275" s="33">
        <v>9301</v>
      </c>
      <c r="M275" s="52">
        <v>748.08</v>
      </c>
      <c r="N275" s="33">
        <v>3982.4</v>
      </c>
      <c r="O275" s="33">
        <v>9287.9</v>
      </c>
      <c r="P275" s="33">
        <v>0</v>
      </c>
      <c r="Q275" s="33">
        <f>K275+L275+M275+N275+O275</f>
        <v>27079.08</v>
      </c>
      <c r="R275" s="33">
        <v>64518.1</v>
      </c>
      <c r="S275" s="33">
        <f>I275+K275+N275+R275</f>
        <v>91657.54</v>
      </c>
      <c r="T275" s="33">
        <f>L275+M275+O275</f>
        <v>19336.98</v>
      </c>
      <c r="U275" s="33">
        <f>H275-S275</f>
        <v>39342.46</v>
      </c>
    </row>
    <row r="276" spans="1:21" s="13" customFormat="1" ht="24.95" customHeight="1" x14ac:dyDescent="0.3">
      <c r="A276" s="25" t="s">
        <v>192</v>
      </c>
      <c r="B276" s="12"/>
      <c r="C276" s="12"/>
      <c r="D276" s="12"/>
      <c r="E276" s="12"/>
      <c r="F276" s="24"/>
      <c r="G276" s="24"/>
      <c r="H276" s="12"/>
      <c r="I276" s="12"/>
      <c r="J276" s="12"/>
      <c r="K276" s="12"/>
      <c r="L276" s="12"/>
      <c r="M276" s="48"/>
      <c r="N276" s="12"/>
      <c r="O276" s="12"/>
      <c r="P276" s="12"/>
      <c r="Q276" s="12"/>
      <c r="R276" s="12"/>
      <c r="S276" s="12"/>
      <c r="T276" s="12"/>
      <c r="U276" s="12"/>
    </row>
    <row r="277" spans="1:21" s="18" customFormat="1" ht="24.95" customHeight="1" x14ac:dyDescent="0.25">
      <c r="A277" s="11">
        <v>214</v>
      </c>
      <c r="B277" s="14" t="s">
        <v>179</v>
      </c>
      <c r="C277" s="10" t="s">
        <v>188</v>
      </c>
      <c r="D277" s="11" t="s">
        <v>23</v>
      </c>
      <c r="E277" s="11" t="s">
        <v>189</v>
      </c>
      <c r="F277" s="15">
        <v>44470</v>
      </c>
      <c r="G277" s="32">
        <v>44835</v>
      </c>
      <c r="H277" s="16">
        <v>55000</v>
      </c>
      <c r="I277" s="16">
        <v>2559.6799999999998</v>
      </c>
      <c r="J277" s="16">
        <v>0</v>
      </c>
      <c r="K277" s="16">
        <v>1578.5</v>
      </c>
      <c r="L277" s="16">
        <v>3905</v>
      </c>
      <c r="M277" s="52">
        <f>H277*1.15%</f>
        <v>632.5</v>
      </c>
      <c r="N277" s="16">
        <v>1672</v>
      </c>
      <c r="O277" s="16">
        <f>H277*7.09%</f>
        <v>3899.5</v>
      </c>
      <c r="P277" s="16">
        <v>0</v>
      </c>
      <c r="Q277" s="16">
        <f t="shared" si="293"/>
        <v>11687.5</v>
      </c>
      <c r="R277" s="16">
        <f t="shared" si="297"/>
        <v>0</v>
      </c>
      <c r="S277" s="16">
        <f t="shared" si="294"/>
        <v>5810.18</v>
      </c>
      <c r="T277" s="16">
        <f t="shared" si="295"/>
        <v>8437</v>
      </c>
      <c r="U277" s="16">
        <f t="shared" si="296"/>
        <v>49189.82</v>
      </c>
    </row>
    <row r="278" spans="1:21" s="18" customFormat="1" ht="24.95" customHeight="1" x14ac:dyDescent="0.3">
      <c r="A278" s="25" t="s">
        <v>335</v>
      </c>
      <c r="B278" s="12"/>
      <c r="C278" s="12"/>
      <c r="D278" s="12"/>
      <c r="E278" s="12"/>
      <c r="F278" s="24"/>
      <c r="G278" s="24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</row>
    <row r="279" spans="1:21" s="34" customFormat="1" ht="24.95" customHeight="1" x14ac:dyDescent="0.25">
      <c r="A279" s="59">
        <v>215</v>
      </c>
      <c r="B279" s="29" t="s">
        <v>336</v>
      </c>
      <c r="C279" s="38" t="s">
        <v>30</v>
      </c>
      <c r="D279" s="30" t="s">
        <v>23</v>
      </c>
      <c r="E279" s="30" t="s">
        <v>190</v>
      </c>
      <c r="F279" s="32">
        <v>44616</v>
      </c>
      <c r="G279" s="32">
        <v>44797</v>
      </c>
      <c r="H279" s="33">
        <v>110000</v>
      </c>
      <c r="I279" s="33">
        <v>14457.62</v>
      </c>
      <c r="J279" s="33">
        <v>0</v>
      </c>
      <c r="K279" s="33">
        <v>3157</v>
      </c>
      <c r="L279" s="33">
        <v>7810</v>
      </c>
      <c r="M279" s="33">
        <v>748.08</v>
      </c>
      <c r="N279" s="33">
        <v>3344</v>
      </c>
      <c r="O279" s="33">
        <v>7799</v>
      </c>
      <c r="P279" s="33">
        <v>0</v>
      </c>
      <c r="Q279" s="33">
        <f t="shared" ref="Q279" si="302">K279+L279+M279+N279+O279</f>
        <v>22858.080000000002</v>
      </c>
      <c r="R279" s="33">
        <f t="shared" ref="R279" si="303">J279</f>
        <v>0</v>
      </c>
      <c r="S279" s="33">
        <f t="shared" ref="S279" si="304">I279+K279+N279+R279</f>
        <v>20958.62</v>
      </c>
      <c r="T279" s="33">
        <f t="shared" ref="T279" si="305">L279+M279+O279</f>
        <v>16357.08</v>
      </c>
      <c r="U279" s="33">
        <f t="shared" ref="U279" si="306">H279-S279</f>
        <v>89041.38</v>
      </c>
    </row>
    <row r="280" spans="1:21" s="1" customFormat="1" ht="24.95" customHeight="1" x14ac:dyDescent="0.25">
      <c r="A280" s="61" t="s">
        <v>17</v>
      </c>
      <c r="B280" s="61"/>
      <c r="C280" s="61"/>
      <c r="D280" s="61"/>
      <c r="E280" s="61"/>
      <c r="F280" s="61"/>
      <c r="G280" s="62"/>
      <c r="H280" s="8">
        <f>SUM(H17:H279)</f>
        <v>14856700</v>
      </c>
      <c r="I280" s="8">
        <f>SUM(I17:I279)</f>
        <v>1239253.72</v>
      </c>
      <c r="J280" s="8">
        <v>0</v>
      </c>
      <c r="K280" s="8">
        <f>SUM(K17:K279)</f>
        <v>426387.29</v>
      </c>
      <c r="L280" s="8">
        <f>SUM(L17:L279)</f>
        <v>1054825.7</v>
      </c>
      <c r="M280" s="8">
        <f>SUM(M17:M279)</f>
        <v>138839.88</v>
      </c>
      <c r="N280" s="8">
        <f>SUM(N17:N279)</f>
        <v>451123.08</v>
      </c>
      <c r="O280" s="8">
        <f>SUM(O17:O279)</f>
        <v>1052125.8600000001</v>
      </c>
      <c r="P280" s="8">
        <v>0</v>
      </c>
      <c r="Q280" s="8">
        <f>SUM(Q17:Q277)</f>
        <v>3100443.73</v>
      </c>
      <c r="R280" s="8">
        <f>SUM(R17:R279)</f>
        <v>376682.35</v>
      </c>
      <c r="S280" s="8">
        <f>SUM(S17:S279)</f>
        <v>2493446.44</v>
      </c>
      <c r="T280" s="8">
        <f>SUM(T17:T279)</f>
        <v>2245791.44</v>
      </c>
      <c r="U280" s="8">
        <f>SUM(U17:U279)</f>
        <v>12363253.560000001</v>
      </c>
    </row>
    <row r="281" spans="1:21" ht="24.95" customHeight="1" x14ac:dyDescent="0.25">
      <c r="J281" s="7"/>
      <c r="M281" s="3"/>
      <c r="P281" s="7"/>
    </row>
    <row r="282" spans="1:21" ht="24.95" customHeight="1" x14ac:dyDescent="0.25">
      <c r="J282" s="7"/>
      <c r="M282" s="3"/>
    </row>
    <row r="283" spans="1:21" ht="24.95" customHeight="1" x14ac:dyDescent="0.25">
      <c r="J283" s="7"/>
      <c r="M283" s="3"/>
    </row>
    <row r="284" spans="1:21" ht="24.95" customHeight="1" x14ac:dyDescent="0.25">
      <c r="J284" s="7"/>
      <c r="M284" s="3"/>
    </row>
    <row r="285" spans="1:21" ht="23.25" customHeight="1" x14ac:dyDescent="0.25">
      <c r="J285" s="7"/>
      <c r="M285" s="3"/>
    </row>
    <row r="286" spans="1:21" ht="24.95" customHeight="1" x14ac:dyDescent="0.25">
      <c r="J286" s="7"/>
      <c r="M286" s="3"/>
    </row>
    <row r="287" spans="1:21" ht="24.95" customHeight="1" x14ac:dyDescent="0.25">
      <c r="J287" s="7"/>
      <c r="M287" s="3"/>
    </row>
    <row r="288" spans="1:21" ht="24.95" customHeight="1" x14ac:dyDescent="0.25">
      <c r="J288" s="7"/>
      <c r="M288" s="3"/>
    </row>
    <row r="289" spans="13:13" ht="24.95" customHeight="1" x14ac:dyDescent="0.25">
      <c r="M289" s="3"/>
    </row>
    <row r="290" spans="13:13" ht="24.95" customHeight="1" x14ac:dyDescent="0.25">
      <c r="M290" s="3"/>
    </row>
    <row r="291" spans="13:13" ht="24.95" customHeight="1" x14ac:dyDescent="0.25">
      <c r="M291" s="3"/>
    </row>
    <row r="292" spans="13:13" ht="24.95" customHeight="1" x14ac:dyDescent="0.25">
      <c r="M292" s="3"/>
    </row>
    <row r="293" spans="13:13" ht="24.95" customHeight="1" x14ac:dyDescent="0.25">
      <c r="M293" s="3"/>
    </row>
    <row r="294" spans="13:13" ht="24.95" customHeight="1" x14ac:dyDescent="0.25">
      <c r="M294" s="3"/>
    </row>
    <row r="295" spans="13:13" ht="24.95" customHeight="1" x14ac:dyDescent="0.25">
      <c r="M295" s="3"/>
    </row>
    <row r="296" spans="13:13" ht="24.95" customHeight="1" x14ac:dyDescent="0.25">
      <c r="M296" s="3"/>
    </row>
    <row r="297" spans="13:13" ht="24.95" customHeight="1" x14ac:dyDescent="0.25">
      <c r="M297" s="3"/>
    </row>
    <row r="298" spans="13:13" ht="24.95" customHeight="1" x14ac:dyDescent="0.25">
      <c r="M298" s="3"/>
    </row>
    <row r="299" spans="13:13" ht="24.95" customHeight="1" x14ac:dyDescent="0.25">
      <c r="M299" s="3"/>
    </row>
    <row r="300" spans="13:13" ht="24.95" customHeight="1" x14ac:dyDescent="0.25">
      <c r="M300" s="3"/>
    </row>
    <row r="301" spans="13:13" ht="24.95" customHeight="1" x14ac:dyDescent="0.25">
      <c r="M301" s="3"/>
    </row>
    <row r="302" spans="13:13" ht="24.95" customHeight="1" x14ac:dyDescent="0.25">
      <c r="M302" s="3"/>
    </row>
    <row r="303" spans="13:13" ht="24.95" customHeight="1" x14ac:dyDescent="0.25">
      <c r="M303" s="3"/>
    </row>
    <row r="304" spans="13:13" ht="24.95" customHeight="1" x14ac:dyDescent="0.25">
      <c r="M304" s="3"/>
    </row>
    <row r="305" spans="13:13" ht="24.95" customHeight="1" x14ac:dyDescent="0.25">
      <c r="M305" s="3"/>
    </row>
    <row r="306" spans="13:13" ht="24.95" customHeight="1" x14ac:dyDescent="0.25">
      <c r="M306" s="3"/>
    </row>
    <row r="307" spans="13:13" ht="24.95" customHeight="1" x14ac:dyDescent="0.25">
      <c r="M307" s="3"/>
    </row>
    <row r="308" spans="13:13" ht="24.95" customHeight="1" x14ac:dyDescent="0.25">
      <c r="M308" s="3"/>
    </row>
    <row r="309" spans="13:13" ht="24.95" customHeight="1" x14ac:dyDescent="0.25">
      <c r="M309" s="3"/>
    </row>
    <row r="310" spans="13:13" ht="24.95" customHeight="1" x14ac:dyDescent="0.25">
      <c r="M310" s="3"/>
    </row>
    <row r="311" spans="13:13" ht="24.95" customHeight="1" x14ac:dyDescent="0.25">
      <c r="M311" s="3"/>
    </row>
    <row r="312" spans="13:13" ht="24.95" customHeight="1" x14ac:dyDescent="0.25">
      <c r="M312" s="3"/>
    </row>
    <row r="313" spans="13:13" ht="24.95" customHeight="1" x14ac:dyDescent="0.25">
      <c r="M313" s="3"/>
    </row>
    <row r="314" spans="13:13" ht="24.95" customHeight="1" x14ac:dyDescent="0.25">
      <c r="M314" s="3"/>
    </row>
    <row r="315" spans="13:13" ht="24.95" customHeight="1" x14ac:dyDescent="0.25">
      <c r="M315" s="3"/>
    </row>
    <row r="316" spans="13:13" ht="24.95" customHeight="1" x14ac:dyDescent="0.25">
      <c r="M316" s="3"/>
    </row>
    <row r="317" spans="13:13" ht="24.95" customHeight="1" x14ac:dyDescent="0.25">
      <c r="M317" s="3"/>
    </row>
    <row r="318" spans="13:13" ht="24.95" customHeight="1" x14ac:dyDescent="0.25">
      <c r="M318" s="3"/>
    </row>
    <row r="319" spans="13:13" ht="24.95" customHeight="1" x14ac:dyDescent="0.25">
      <c r="M319" s="3"/>
    </row>
    <row r="320" spans="13:13" ht="24.95" customHeight="1" x14ac:dyDescent="0.25">
      <c r="M320" s="3"/>
    </row>
    <row r="321" spans="13:13" ht="24.95" customHeight="1" x14ac:dyDescent="0.25">
      <c r="M321" s="3"/>
    </row>
    <row r="322" spans="13:13" ht="24.95" customHeight="1" x14ac:dyDescent="0.25">
      <c r="M322" s="3"/>
    </row>
    <row r="323" spans="13:13" ht="24.95" customHeight="1" x14ac:dyDescent="0.25">
      <c r="M323" s="3"/>
    </row>
    <row r="324" spans="13:13" ht="24.95" customHeight="1" x14ac:dyDescent="0.25">
      <c r="M324" s="3"/>
    </row>
    <row r="325" spans="13:13" ht="24.95" customHeight="1" x14ac:dyDescent="0.25">
      <c r="M325" s="3"/>
    </row>
    <row r="326" spans="13:13" ht="24.95" customHeight="1" x14ac:dyDescent="0.25">
      <c r="M326" s="3"/>
    </row>
    <row r="327" spans="13:13" ht="24.95" customHeight="1" x14ac:dyDescent="0.25">
      <c r="M327" s="3"/>
    </row>
    <row r="328" spans="13:13" ht="24.95" customHeight="1" x14ac:dyDescent="0.25">
      <c r="M328" s="3"/>
    </row>
    <row r="329" spans="13:13" ht="24.95" customHeight="1" x14ac:dyDescent="0.25">
      <c r="M329" s="3"/>
    </row>
    <row r="330" spans="13:13" ht="24.95" customHeight="1" x14ac:dyDescent="0.25">
      <c r="M330" s="3"/>
    </row>
    <row r="331" spans="13:13" ht="24.95" customHeight="1" x14ac:dyDescent="0.25">
      <c r="M331" s="3"/>
    </row>
    <row r="332" spans="13:13" ht="24.95" customHeight="1" x14ac:dyDescent="0.25">
      <c r="M332" s="3"/>
    </row>
    <row r="333" spans="13:13" ht="24.95" customHeight="1" x14ac:dyDescent="0.25">
      <c r="M333" s="3"/>
    </row>
    <row r="334" spans="13:13" ht="24.95" customHeight="1" x14ac:dyDescent="0.25">
      <c r="M334" s="3"/>
    </row>
    <row r="335" spans="13:13" ht="24.95" customHeight="1" x14ac:dyDescent="0.25">
      <c r="M335" s="3"/>
    </row>
    <row r="336" spans="13:13" ht="24.95" customHeight="1" x14ac:dyDescent="0.25">
      <c r="M336" s="3"/>
    </row>
    <row r="337" spans="13:13" ht="24.95" customHeight="1" x14ac:dyDescent="0.25">
      <c r="M337" s="3"/>
    </row>
    <row r="338" spans="13:13" ht="24.95" customHeight="1" x14ac:dyDescent="0.25">
      <c r="M338" s="3"/>
    </row>
    <row r="339" spans="13:13" ht="24.95" customHeight="1" x14ac:dyDescent="0.25">
      <c r="M339" s="3"/>
    </row>
    <row r="340" spans="13:13" ht="24.95" customHeight="1" x14ac:dyDescent="0.25">
      <c r="M340" s="3"/>
    </row>
    <row r="341" spans="13:13" ht="24.95" customHeight="1" x14ac:dyDescent="0.25">
      <c r="M341" s="3"/>
    </row>
    <row r="342" spans="13:13" ht="24.95" customHeight="1" x14ac:dyDescent="0.25">
      <c r="M342" s="3"/>
    </row>
    <row r="343" spans="13:13" ht="24.95" customHeight="1" x14ac:dyDescent="0.25">
      <c r="M343" s="3"/>
    </row>
    <row r="344" spans="13:13" ht="24.95" customHeight="1" x14ac:dyDescent="0.25">
      <c r="M344" s="3"/>
    </row>
    <row r="345" spans="13:13" ht="24.95" customHeight="1" x14ac:dyDescent="0.25">
      <c r="M345" s="3"/>
    </row>
    <row r="346" spans="13:13" ht="24.95" customHeight="1" x14ac:dyDescent="0.25">
      <c r="M346" s="3"/>
    </row>
    <row r="347" spans="13:13" ht="24.95" customHeight="1" x14ac:dyDescent="0.25">
      <c r="M347" s="3"/>
    </row>
    <row r="348" spans="13:13" ht="24.95" customHeight="1" x14ac:dyDescent="0.25">
      <c r="M348" s="3"/>
    </row>
    <row r="349" spans="13:13" ht="24.95" customHeight="1" x14ac:dyDescent="0.25">
      <c r="M349" s="3"/>
    </row>
    <row r="350" spans="13:13" ht="24.95" customHeight="1" x14ac:dyDescent="0.25">
      <c r="M350" s="3"/>
    </row>
    <row r="351" spans="13:13" ht="24.95" customHeight="1" x14ac:dyDescent="0.25">
      <c r="M351" s="3"/>
    </row>
    <row r="352" spans="13:13" ht="24.95" customHeight="1" x14ac:dyDescent="0.25">
      <c r="M352" s="3"/>
    </row>
    <row r="353" spans="13:13" ht="24.95" customHeight="1" x14ac:dyDescent="0.25">
      <c r="M353" s="3"/>
    </row>
    <row r="354" spans="13:13" ht="24.95" customHeight="1" x14ac:dyDescent="0.25">
      <c r="M354" s="3"/>
    </row>
    <row r="355" spans="13:13" ht="24.95" customHeight="1" x14ac:dyDescent="0.25">
      <c r="M355" s="3"/>
    </row>
    <row r="356" spans="13:13" ht="24.95" customHeight="1" x14ac:dyDescent="0.25">
      <c r="M356" s="3"/>
    </row>
    <row r="357" spans="13:13" ht="24.95" customHeight="1" x14ac:dyDescent="0.25">
      <c r="M357" s="3"/>
    </row>
    <row r="358" spans="13:13" ht="24.95" customHeight="1" x14ac:dyDescent="0.25">
      <c r="M358" s="3"/>
    </row>
    <row r="359" spans="13:13" ht="30" customHeight="1" x14ac:dyDescent="0.25">
      <c r="M359" s="3"/>
    </row>
    <row r="360" spans="13:13" ht="30" customHeight="1" x14ac:dyDescent="0.25">
      <c r="M360" s="3"/>
    </row>
    <row r="361" spans="13:13" ht="30" customHeight="1" x14ac:dyDescent="0.25">
      <c r="M361" s="3"/>
    </row>
    <row r="362" spans="13:13" ht="30" customHeight="1" x14ac:dyDescent="0.25">
      <c r="M362" s="3"/>
    </row>
    <row r="363" spans="13:13" ht="30" customHeight="1" x14ac:dyDescent="0.25">
      <c r="M363" s="3"/>
    </row>
    <row r="364" spans="13:13" ht="30" customHeight="1" x14ac:dyDescent="0.25">
      <c r="M364" s="3"/>
    </row>
    <row r="365" spans="13:13" ht="30" customHeight="1" x14ac:dyDescent="0.25">
      <c r="M365" s="3"/>
    </row>
  </sheetData>
  <mergeCells count="26">
    <mergeCell ref="A13:U13"/>
    <mergeCell ref="T15:T16"/>
    <mergeCell ref="A14:A16"/>
    <mergeCell ref="B14:B16"/>
    <mergeCell ref="J14:J16"/>
    <mergeCell ref="C14:C16"/>
    <mergeCell ref="Q15:Q16"/>
    <mergeCell ref="K14:Q14"/>
    <mergeCell ref="D14:D16"/>
    <mergeCell ref="E14:E16"/>
    <mergeCell ref="A280:G280"/>
    <mergeCell ref="A6:U7"/>
    <mergeCell ref="A8:U8"/>
    <mergeCell ref="A9:U9"/>
    <mergeCell ref="S14:T14"/>
    <mergeCell ref="U14:U16"/>
    <mergeCell ref="K15:L15"/>
    <mergeCell ref="M15:M16"/>
    <mergeCell ref="N15:O15"/>
    <mergeCell ref="P15:P16"/>
    <mergeCell ref="S15:S16"/>
    <mergeCell ref="H14:H16"/>
    <mergeCell ref="I14:I16"/>
    <mergeCell ref="A12:U12"/>
    <mergeCell ref="F14:G15"/>
    <mergeCell ref="A10:U10"/>
  </mergeCells>
  <printOptions horizontalCentered="1"/>
  <pageMargins left="0.28999999999999998" right="0.19685039370078741" top="0.27559055118110237" bottom="0.19685039370078741" header="0.27559055118110237" footer="0.11811023622047245"/>
  <pageSetup paperSize="5" scale="43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rowBreaks count="1" manualBreakCount="1">
    <brk id="97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2022-05-06T22:00:20Z</cp:lastPrinted>
  <dcterms:created xsi:type="dcterms:W3CDTF">2017-09-27T15:04:47Z</dcterms:created>
  <dcterms:modified xsi:type="dcterms:W3CDTF">2022-05-06T22:00:32Z</dcterms:modified>
</cp:coreProperties>
</file>