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Febrero 2022\TRANSPARENCIA\EXCEL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Sheet1!$H$1:$H$348</definedName>
    <definedName name="DATOS">#REF!</definedName>
    <definedName name="DATOSS">#REF!</definedName>
    <definedName name="_xlnm.Print_Area" localSheetId="0">Sheet1!$A$1:$U$286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0" i="1" l="1"/>
  <c r="O253" i="1"/>
  <c r="O246" i="1"/>
  <c r="O245" i="1"/>
  <c r="O244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18" i="1"/>
  <c r="O216" i="1"/>
  <c r="O214" i="1"/>
  <c r="O213" i="1"/>
  <c r="O212" i="1"/>
  <c r="O211" i="1"/>
  <c r="O210" i="1"/>
  <c r="O202" i="1"/>
  <c r="O200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4" i="1"/>
  <c r="O172" i="1"/>
  <c r="O171" i="1"/>
  <c r="O170" i="1"/>
  <c r="O169" i="1"/>
  <c r="O168" i="1"/>
  <c r="O167" i="1"/>
  <c r="O166" i="1"/>
  <c r="O165" i="1"/>
  <c r="O163" i="1"/>
  <c r="O158" i="1"/>
  <c r="O157" i="1"/>
  <c r="O156" i="1"/>
  <c r="O153" i="1"/>
  <c r="O152" i="1"/>
  <c r="O151" i="1"/>
  <c r="O150" i="1"/>
  <c r="O149" i="1"/>
  <c r="O143" i="1"/>
  <c r="O140" i="1"/>
  <c r="O133" i="1"/>
  <c r="O131" i="1"/>
  <c r="O130" i="1"/>
  <c r="O128" i="1"/>
  <c r="O126" i="1"/>
  <c r="O122" i="1"/>
  <c r="O116" i="1"/>
  <c r="O115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4" i="1"/>
  <c r="O82" i="1"/>
  <c r="O80" i="1"/>
  <c r="O79" i="1"/>
  <c r="O78" i="1"/>
  <c r="O72" i="1"/>
  <c r="O70" i="1"/>
  <c r="O68" i="1"/>
  <c r="O64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4" i="1"/>
  <c r="O43" i="1"/>
  <c r="O42" i="1"/>
  <c r="O41" i="1"/>
  <c r="O40" i="1"/>
  <c r="O39" i="1"/>
  <c r="O38" i="1"/>
  <c r="O37" i="1"/>
  <c r="O36" i="1"/>
  <c r="O33" i="1"/>
  <c r="O27" i="1"/>
  <c r="O25" i="1"/>
  <c r="O24" i="1"/>
  <c r="O23" i="1"/>
  <c r="O21" i="1"/>
  <c r="O18" i="1"/>
  <c r="M260" i="1"/>
  <c r="M253" i="1"/>
  <c r="M246" i="1"/>
  <c r="M245" i="1"/>
  <c r="M244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18" i="1"/>
  <c r="M216" i="1"/>
  <c r="M214" i="1"/>
  <c r="M213" i="1"/>
  <c r="M212" i="1"/>
  <c r="M211" i="1"/>
  <c r="M210" i="1"/>
  <c r="M202" i="1"/>
  <c r="M200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4" i="1"/>
  <c r="M172" i="1"/>
  <c r="M171" i="1"/>
  <c r="M170" i="1"/>
  <c r="M169" i="1"/>
  <c r="M168" i="1"/>
  <c r="M167" i="1"/>
  <c r="M166" i="1"/>
  <c r="M165" i="1"/>
  <c r="M163" i="1"/>
  <c r="M158" i="1"/>
  <c r="M157" i="1"/>
  <c r="M156" i="1"/>
  <c r="M153" i="1"/>
  <c r="M152" i="1"/>
  <c r="M151" i="1"/>
  <c r="M150" i="1"/>
  <c r="M149" i="1"/>
  <c r="M143" i="1"/>
  <c r="M140" i="1"/>
  <c r="M133" i="1"/>
  <c r="M131" i="1"/>
  <c r="M130" i="1"/>
  <c r="M128" i="1"/>
  <c r="M126" i="1"/>
  <c r="M122" i="1"/>
  <c r="M116" i="1"/>
  <c r="M115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4" i="1"/>
  <c r="M82" i="1"/>
  <c r="M80" i="1"/>
  <c r="M79" i="1"/>
  <c r="M78" i="1"/>
  <c r="M72" i="1"/>
  <c r="M70" i="1"/>
  <c r="M68" i="1"/>
  <c r="M64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4" i="1"/>
  <c r="M43" i="1"/>
  <c r="M42" i="1"/>
  <c r="M41" i="1"/>
  <c r="M40" i="1"/>
  <c r="M39" i="1"/>
  <c r="M38" i="1"/>
  <c r="M37" i="1"/>
  <c r="M36" i="1"/>
  <c r="M33" i="1"/>
  <c r="M27" i="1"/>
  <c r="M25" i="1"/>
  <c r="M24" i="1"/>
  <c r="M23" i="1"/>
  <c r="M21" i="1"/>
  <c r="M18" i="1"/>
  <c r="I261" i="1" l="1"/>
  <c r="R113" i="1"/>
  <c r="O113" i="1"/>
  <c r="N113" i="1"/>
  <c r="L113" i="1"/>
  <c r="K113" i="1"/>
  <c r="H261" i="1"/>
  <c r="R208" i="1"/>
  <c r="O208" i="1"/>
  <c r="N208" i="1"/>
  <c r="L208" i="1"/>
  <c r="K208" i="1"/>
  <c r="R61" i="1"/>
  <c r="N61" i="1"/>
  <c r="L61" i="1"/>
  <c r="K61" i="1"/>
  <c r="R174" i="1"/>
  <c r="N174" i="1"/>
  <c r="L174" i="1"/>
  <c r="K174" i="1"/>
  <c r="R123" i="1"/>
  <c r="O123" i="1"/>
  <c r="N123" i="1"/>
  <c r="L123" i="1"/>
  <c r="K123" i="1"/>
  <c r="R122" i="1"/>
  <c r="N122" i="1"/>
  <c r="L122" i="1"/>
  <c r="K122" i="1"/>
  <c r="R20" i="1"/>
  <c r="O20" i="1"/>
  <c r="N20" i="1"/>
  <c r="L20" i="1"/>
  <c r="K20" i="1"/>
  <c r="R191" i="1"/>
  <c r="N191" i="1"/>
  <c r="L191" i="1"/>
  <c r="K191" i="1"/>
  <c r="R207" i="1"/>
  <c r="O207" i="1"/>
  <c r="N207" i="1"/>
  <c r="L207" i="1"/>
  <c r="K207" i="1"/>
  <c r="R27" i="1"/>
  <c r="N27" i="1"/>
  <c r="L27" i="1"/>
  <c r="K27" i="1"/>
  <c r="R256" i="1"/>
  <c r="O256" i="1"/>
  <c r="N256" i="1"/>
  <c r="L256" i="1"/>
  <c r="K256" i="1"/>
  <c r="R258" i="1"/>
  <c r="O258" i="1"/>
  <c r="N258" i="1"/>
  <c r="L258" i="1"/>
  <c r="K258" i="1"/>
  <c r="R81" i="1"/>
  <c r="O81" i="1"/>
  <c r="N81" i="1"/>
  <c r="L81" i="1"/>
  <c r="K81" i="1"/>
  <c r="R132" i="1"/>
  <c r="O132" i="1"/>
  <c r="N132" i="1"/>
  <c r="L132" i="1"/>
  <c r="K132" i="1"/>
  <c r="R60" i="1"/>
  <c r="N60" i="1"/>
  <c r="L60" i="1"/>
  <c r="K60" i="1"/>
  <c r="R59" i="1"/>
  <c r="N59" i="1"/>
  <c r="L59" i="1"/>
  <c r="K59" i="1"/>
  <c r="R190" i="1"/>
  <c r="N190" i="1"/>
  <c r="L190" i="1"/>
  <c r="K190" i="1"/>
  <c r="R139" i="1"/>
  <c r="O139" i="1"/>
  <c r="N139" i="1"/>
  <c r="L139" i="1"/>
  <c r="K139" i="1"/>
  <c r="Q140" i="1"/>
  <c r="S140" i="1"/>
  <c r="U140" i="1" s="1"/>
  <c r="T140" i="1"/>
  <c r="R62" i="1"/>
  <c r="N62" i="1"/>
  <c r="L62" i="1"/>
  <c r="K62" i="1"/>
  <c r="R124" i="1"/>
  <c r="O124" i="1"/>
  <c r="N124" i="1"/>
  <c r="L124" i="1"/>
  <c r="K124" i="1"/>
  <c r="R145" i="1"/>
  <c r="O145" i="1"/>
  <c r="N145" i="1"/>
  <c r="L145" i="1"/>
  <c r="K145" i="1"/>
  <c r="R138" i="1"/>
  <c r="O138" i="1"/>
  <c r="N138" i="1"/>
  <c r="L138" i="1"/>
  <c r="K138" i="1"/>
  <c r="R121" i="1"/>
  <c r="O121" i="1"/>
  <c r="N121" i="1"/>
  <c r="L121" i="1"/>
  <c r="K121" i="1"/>
  <c r="R66" i="1"/>
  <c r="O66" i="1"/>
  <c r="N66" i="1"/>
  <c r="L66" i="1"/>
  <c r="K66" i="1"/>
  <c r="R255" i="1"/>
  <c r="O255" i="1"/>
  <c r="N255" i="1"/>
  <c r="L255" i="1"/>
  <c r="K255" i="1"/>
  <c r="R135" i="1"/>
  <c r="L135" i="1"/>
  <c r="K135" i="1"/>
  <c r="R26" i="1"/>
  <c r="O26" i="1"/>
  <c r="N26" i="1"/>
  <c r="L26" i="1"/>
  <c r="K26" i="1"/>
  <c r="T113" i="1" l="1"/>
  <c r="T123" i="1"/>
  <c r="S208" i="1"/>
  <c r="U208" i="1" s="1"/>
  <c r="S122" i="1"/>
  <c r="U122" i="1" s="1"/>
  <c r="T122" i="1"/>
  <c r="T208" i="1"/>
  <c r="Q113" i="1"/>
  <c r="S113" i="1"/>
  <c r="U113" i="1" s="1"/>
  <c r="S61" i="1"/>
  <c r="U61" i="1" s="1"/>
  <c r="S174" i="1"/>
  <c r="U174" i="1" s="1"/>
  <c r="T174" i="1"/>
  <c r="Q208" i="1"/>
  <c r="T61" i="1"/>
  <c r="Q61" i="1"/>
  <c r="Q174" i="1"/>
  <c r="S123" i="1"/>
  <c r="U123" i="1" s="1"/>
  <c r="Q123" i="1"/>
  <c r="Q122" i="1"/>
  <c r="S60" i="1"/>
  <c r="U60" i="1" s="1"/>
  <c r="S256" i="1"/>
  <c r="U256" i="1" s="1"/>
  <c r="S20" i="1"/>
  <c r="U20" i="1" s="1"/>
  <c r="T256" i="1"/>
  <c r="T20" i="1"/>
  <c r="S59" i="1"/>
  <c r="U59" i="1" s="1"/>
  <c r="S191" i="1"/>
  <c r="U191" i="1" s="1"/>
  <c r="Q20" i="1"/>
  <c r="T258" i="1"/>
  <c r="T191" i="1"/>
  <c r="Q256" i="1"/>
  <c r="S207" i="1"/>
  <c r="U207" i="1" s="1"/>
  <c r="T207" i="1"/>
  <c r="S139" i="1"/>
  <c r="U139" i="1" s="1"/>
  <c r="S27" i="1"/>
  <c r="U27" i="1" s="1"/>
  <c r="T27" i="1"/>
  <c r="Q191" i="1"/>
  <c r="Q207" i="1"/>
  <c r="S258" i="1"/>
  <c r="U258" i="1" s="1"/>
  <c r="Q27" i="1"/>
  <c r="T60" i="1"/>
  <c r="S81" i="1"/>
  <c r="U81" i="1" s="1"/>
  <c r="T59" i="1"/>
  <c r="T135" i="1"/>
  <c r="S62" i="1"/>
  <c r="U62" i="1" s="1"/>
  <c r="T190" i="1"/>
  <c r="T81" i="1"/>
  <c r="Q81" i="1"/>
  <c r="T139" i="1"/>
  <c r="Q258" i="1"/>
  <c r="S132" i="1"/>
  <c r="U132" i="1" s="1"/>
  <c r="Q132" i="1"/>
  <c r="T132" i="1"/>
  <c r="Q60" i="1"/>
  <c r="Q59" i="1"/>
  <c r="S190" i="1"/>
  <c r="U190" i="1" s="1"/>
  <c r="Q190" i="1"/>
  <c r="Q139" i="1"/>
  <c r="T62" i="1"/>
  <c r="S124" i="1"/>
  <c r="U124" i="1" s="1"/>
  <c r="T66" i="1"/>
  <c r="T124" i="1"/>
  <c r="Q62" i="1"/>
  <c r="S145" i="1"/>
  <c r="U145" i="1" s="1"/>
  <c r="Q124" i="1"/>
  <c r="T26" i="1"/>
  <c r="S138" i="1"/>
  <c r="U138" i="1" s="1"/>
  <c r="T138" i="1"/>
  <c r="Q145" i="1"/>
  <c r="T145" i="1"/>
  <c r="Q138" i="1"/>
  <c r="S135" i="1"/>
  <c r="U135" i="1" s="1"/>
  <c r="S121" i="1"/>
  <c r="U121" i="1" s="1"/>
  <c r="Q26" i="1"/>
  <c r="T121" i="1"/>
  <c r="S66" i="1"/>
  <c r="U66" i="1" s="1"/>
  <c r="Q255" i="1"/>
  <c r="Q66" i="1"/>
  <c r="T255" i="1"/>
  <c r="Q121" i="1"/>
  <c r="S255" i="1"/>
  <c r="U255" i="1" s="1"/>
  <c r="Q135" i="1"/>
  <c r="S26" i="1"/>
  <c r="U26" i="1" l="1"/>
  <c r="R120" i="1"/>
  <c r="O120" i="1"/>
  <c r="N120" i="1"/>
  <c r="L120" i="1"/>
  <c r="K120" i="1"/>
  <c r="S120" i="1" l="1"/>
  <c r="U120" i="1" s="1"/>
  <c r="T120" i="1"/>
  <c r="Q120" i="1"/>
  <c r="R127" i="1" l="1"/>
  <c r="O127" i="1"/>
  <c r="N127" i="1"/>
  <c r="L127" i="1"/>
  <c r="K127" i="1"/>
  <c r="R58" i="1"/>
  <c r="N58" i="1"/>
  <c r="L58" i="1"/>
  <c r="K58" i="1"/>
  <c r="R57" i="1"/>
  <c r="N57" i="1"/>
  <c r="L57" i="1"/>
  <c r="K57" i="1"/>
  <c r="R215" i="1"/>
  <c r="O215" i="1"/>
  <c r="N215" i="1"/>
  <c r="L215" i="1"/>
  <c r="K215" i="1"/>
  <c r="R67" i="1"/>
  <c r="O67" i="1"/>
  <c r="N67" i="1"/>
  <c r="L67" i="1"/>
  <c r="K67" i="1"/>
  <c r="R56" i="1"/>
  <c r="N56" i="1"/>
  <c r="L56" i="1"/>
  <c r="K56" i="1"/>
  <c r="R119" i="1"/>
  <c r="O119" i="1"/>
  <c r="N119" i="1"/>
  <c r="L119" i="1"/>
  <c r="K119" i="1"/>
  <c r="R118" i="1"/>
  <c r="O118" i="1"/>
  <c r="N118" i="1"/>
  <c r="L118" i="1"/>
  <c r="K118" i="1"/>
  <c r="R55" i="1"/>
  <c r="N55" i="1"/>
  <c r="L55" i="1"/>
  <c r="K55" i="1"/>
  <c r="R136" i="1"/>
  <c r="O136" i="1"/>
  <c r="N136" i="1"/>
  <c r="L136" i="1"/>
  <c r="K136" i="1"/>
  <c r="Q127" i="1" l="1"/>
  <c r="T127" i="1"/>
  <c r="S58" i="1"/>
  <c r="U58" i="1" s="1"/>
  <c r="T58" i="1"/>
  <c r="S127" i="1"/>
  <c r="U127" i="1" s="1"/>
  <c r="S57" i="1"/>
  <c r="U57" i="1" s="1"/>
  <c r="Q58" i="1"/>
  <c r="T57" i="1"/>
  <c r="T215" i="1"/>
  <c r="S67" i="1"/>
  <c r="U67" i="1" s="1"/>
  <c r="T67" i="1"/>
  <c r="Q57" i="1"/>
  <c r="S215" i="1"/>
  <c r="U215" i="1" s="1"/>
  <c r="Q215" i="1"/>
  <c r="S56" i="1"/>
  <c r="U56" i="1" s="1"/>
  <c r="T56" i="1"/>
  <c r="S119" i="1"/>
  <c r="U119" i="1" s="1"/>
  <c r="T136" i="1"/>
  <c r="Q67" i="1"/>
  <c r="Q56" i="1"/>
  <c r="T119" i="1"/>
  <c r="S118" i="1"/>
  <c r="U118" i="1" s="1"/>
  <c r="T118" i="1"/>
  <c r="S55" i="1"/>
  <c r="U55" i="1" s="1"/>
  <c r="Q119" i="1"/>
  <c r="Q118" i="1"/>
  <c r="T55" i="1"/>
  <c r="Q55" i="1"/>
  <c r="S136" i="1"/>
  <c r="U136" i="1" s="1"/>
  <c r="Q136" i="1"/>
  <c r="T54" i="1" l="1"/>
  <c r="R54" i="1"/>
  <c r="S54" i="1" s="1"/>
  <c r="U54" i="1" s="1"/>
  <c r="Q54" i="1"/>
  <c r="T21" i="1" l="1"/>
  <c r="T23" i="1"/>
  <c r="T24" i="1"/>
  <c r="T25" i="1"/>
  <c r="T29" i="1"/>
  <c r="T30" i="1"/>
  <c r="T32" i="1"/>
  <c r="T33" i="1"/>
  <c r="T35" i="1"/>
  <c r="T36" i="1"/>
  <c r="T37" i="1"/>
  <c r="T38" i="1"/>
  <c r="T39" i="1"/>
  <c r="T40" i="1"/>
  <c r="T41" i="1"/>
  <c r="T42" i="1"/>
  <c r="T43" i="1"/>
  <c r="T44" i="1"/>
  <c r="T46" i="1"/>
  <c r="T47" i="1"/>
  <c r="T48" i="1"/>
  <c r="T49" i="1"/>
  <c r="T50" i="1"/>
  <c r="T51" i="1"/>
  <c r="T53" i="1"/>
  <c r="T64" i="1"/>
  <c r="T68" i="1"/>
  <c r="T70" i="1"/>
  <c r="T72" i="1"/>
  <c r="T73" i="1"/>
  <c r="T74" i="1"/>
  <c r="T76" i="1"/>
  <c r="T77" i="1"/>
  <c r="T78" i="1"/>
  <c r="T79" i="1"/>
  <c r="T80" i="1"/>
  <c r="T82" i="1"/>
  <c r="T84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9" i="1"/>
  <c r="T115" i="1"/>
  <c r="T116" i="1"/>
  <c r="T126" i="1"/>
  <c r="T128" i="1"/>
  <c r="T130" i="1"/>
  <c r="T131" i="1"/>
  <c r="T133" i="1"/>
  <c r="T142" i="1"/>
  <c r="T143" i="1"/>
  <c r="T147" i="1"/>
  <c r="T148" i="1"/>
  <c r="T149" i="1"/>
  <c r="T150" i="1"/>
  <c r="T151" i="1"/>
  <c r="T152" i="1"/>
  <c r="T153" i="1"/>
  <c r="T155" i="1"/>
  <c r="T156" i="1"/>
  <c r="T157" i="1"/>
  <c r="T158" i="1"/>
  <c r="T160" i="1"/>
  <c r="T162" i="1"/>
  <c r="T163" i="1"/>
  <c r="T164" i="1"/>
  <c r="T165" i="1"/>
  <c r="T166" i="1"/>
  <c r="T167" i="1"/>
  <c r="T168" i="1"/>
  <c r="T169" i="1"/>
  <c r="T170" i="1"/>
  <c r="T171" i="1"/>
  <c r="T172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2" i="1"/>
  <c r="T194" i="1"/>
  <c r="T196" i="1"/>
  <c r="T198" i="1"/>
  <c r="T200" i="1"/>
  <c r="T203" i="1"/>
  <c r="T205" i="1"/>
  <c r="T209" i="1"/>
  <c r="T210" i="1"/>
  <c r="T211" i="1"/>
  <c r="T212" i="1"/>
  <c r="T213" i="1"/>
  <c r="T214" i="1"/>
  <c r="T216" i="1"/>
  <c r="T218" i="1"/>
  <c r="T220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8" i="1"/>
  <c r="T240" i="1"/>
  <c r="T241" i="1"/>
  <c r="T242" i="1"/>
  <c r="T243" i="1"/>
  <c r="T244" i="1"/>
  <c r="T245" i="1"/>
  <c r="T246" i="1"/>
  <c r="T248" i="1"/>
  <c r="T249" i="1"/>
  <c r="T251" i="1"/>
  <c r="T253" i="1"/>
  <c r="T260" i="1"/>
  <c r="Q21" i="1"/>
  <c r="Q23" i="1"/>
  <c r="Q24" i="1"/>
  <c r="Q25" i="1"/>
  <c r="Q29" i="1"/>
  <c r="Q30" i="1"/>
  <c r="Q32" i="1"/>
  <c r="Q33" i="1"/>
  <c r="Q35" i="1"/>
  <c r="Q36" i="1"/>
  <c r="Q37" i="1"/>
  <c r="Q38" i="1"/>
  <c r="Q39" i="1"/>
  <c r="Q40" i="1"/>
  <c r="Q41" i="1"/>
  <c r="Q42" i="1"/>
  <c r="Q43" i="1"/>
  <c r="Q44" i="1"/>
  <c r="Q46" i="1"/>
  <c r="Q47" i="1"/>
  <c r="Q48" i="1"/>
  <c r="Q49" i="1"/>
  <c r="Q50" i="1"/>
  <c r="Q51" i="1"/>
  <c r="Q53" i="1"/>
  <c r="Q64" i="1"/>
  <c r="Q68" i="1"/>
  <c r="Q70" i="1"/>
  <c r="Q72" i="1"/>
  <c r="Q73" i="1"/>
  <c r="Q74" i="1"/>
  <c r="Q76" i="1"/>
  <c r="Q77" i="1"/>
  <c r="Q78" i="1"/>
  <c r="Q79" i="1"/>
  <c r="Q80" i="1"/>
  <c r="Q82" i="1"/>
  <c r="Q84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9" i="1"/>
  <c r="Q115" i="1"/>
  <c r="Q116" i="1"/>
  <c r="Q126" i="1"/>
  <c r="Q128" i="1"/>
  <c r="Q130" i="1"/>
  <c r="Q131" i="1"/>
  <c r="Q133" i="1"/>
  <c r="Q142" i="1"/>
  <c r="Q143" i="1"/>
  <c r="Q147" i="1"/>
  <c r="Q148" i="1"/>
  <c r="Q149" i="1"/>
  <c r="Q150" i="1"/>
  <c r="Q151" i="1"/>
  <c r="Q152" i="1"/>
  <c r="Q153" i="1"/>
  <c r="Q155" i="1"/>
  <c r="Q156" i="1"/>
  <c r="Q157" i="1"/>
  <c r="Q158" i="1"/>
  <c r="Q160" i="1"/>
  <c r="Q162" i="1"/>
  <c r="Q163" i="1"/>
  <c r="Q164" i="1"/>
  <c r="Q165" i="1"/>
  <c r="Q166" i="1"/>
  <c r="Q167" i="1"/>
  <c r="Q168" i="1"/>
  <c r="Q169" i="1"/>
  <c r="Q170" i="1"/>
  <c r="Q171" i="1"/>
  <c r="Q172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2" i="1"/>
  <c r="Q194" i="1"/>
  <c r="Q196" i="1"/>
  <c r="Q198" i="1"/>
  <c r="Q200" i="1"/>
  <c r="Q203" i="1"/>
  <c r="Q205" i="1"/>
  <c r="Q209" i="1"/>
  <c r="Q210" i="1"/>
  <c r="Q211" i="1"/>
  <c r="Q212" i="1"/>
  <c r="Q213" i="1"/>
  <c r="Q214" i="1"/>
  <c r="Q216" i="1"/>
  <c r="Q218" i="1"/>
  <c r="Q220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8" i="1"/>
  <c r="Q240" i="1"/>
  <c r="Q241" i="1"/>
  <c r="Q242" i="1"/>
  <c r="Q243" i="1"/>
  <c r="Q244" i="1"/>
  <c r="Q245" i="1"/>
  <c r="Q246" i="1"/>
  <c r="Q248" i="1"/>
  <c r="Q249" i="1"/>
  <c r="Q251" i="1"/>
  <c r="Q253" i="1"/>
  <c r="Q260" i="1"/>
  <c r="T18" i="1"/>
  <c r="S18" i="1"/>
  <c r="Q18" i="1"/>
  <c r="R111" i="1" l="1"/>
  <c r="O111" i="1"/>
  <c r="N111" i="1"/>
  <c r="L111" i="1"/>
  <c r="K111" i="1"/>
  <c r="R52" i="1"/>
  <c r="N52" i="1"/>
  <c r="L52" i="1"/>
  <c r="K52" i="1"/>
  <c r="T111" i="1" l="1"/>
  <c r="Q111" i="1"/>
  <c r="S52" i="1"/>
  <c r="U52" i="1" s="1"/>
  <c r="Q52" i="1"/>
  <c r="T52" i="1"/>
  <c r="S111" i="1"/>
  <c r="U111" i="1" s="1"/>
  <c r="R237" i="1"/>
  <c r="N237" i="1"/>
  <c r="L237" i="1"/>
  <c r="K237" i="1"/>
  <c r="R202" i="1"/>
  <c r="N202" i="1"/>
  <c r="M261" i="1"/>
  <c r="L202" i="1"/>
  <c r="K202" i="1"/>
  <c r="L261" i="1" l="1"/>
  <c r="O261" i="1"/>
  <c r="N261" i="1"/>
  <c r="K261" i="1"/>
  <c r="Q202" i="1"/>
  <c r="T202" i="1"/>
  <c r="Q237" i="1"/>
  <c r="T237" i="1"/>
  <c r="S237" i="1"/>
  <c r="U237" i="1" s="1"/>
  <c r="S202" i="1"/>
  <c r="U202" i="1" s="1"/>
  <c r="R21" i="1"/>
  <c r="R23" i="1"/>
  <c r="S23" i="1" s="1"/>
  <c r="U23" i="1" s="1"/>
  <c r="R24" i="1"/>
  <c r="S24" i="1" s="1"/>
  <c r="U24" i="1" s="1"/>
  <c r="S25" i="1"/>
  <c r="U25" i="1" s="1"/>
  <c r="R29" i="1"/>
  <c r="S29" i="1" s="1"/>
  <c r="U29" i="1" s="1"/>
  <c r="R30" i="1"/>
  <c r="S30" i="1" s="1"/>
  <c r="U30" i="1" s="1"/>
  <c r="R32" i="1"/>
  <c r="S32" i="1" s="1"/>
  <c r="U32" i="1" s="1"/>
  <c r="S33" i="1"/>
  <c r="U33" i="1" s="1"/>
  <c r="R35" i="1"/>
  <c r="S35" i="1" s="1"/>
  <c r="U35" i="1" s="1"/>
  <c r="S36" i="1"/>
  <c r="U36" i="1" s="1"/>
  <c r="R37" i="1"/>
  <c r="S37" i="1" s="1"/>
  <c r="U37" i="1" s="1"/>
  <c r="R38" i="1"/>
  <c r="S38" i="1" s="1"/>
  <c r="U38" i="1" s="1"/>
  <c r="R39" i="1"/>
  <c r="S39" i="1" s="1"/>
  <c r="U39" i="1" s="1"/>
  <c r="R40" i="1"/>
  <c r="S40" i="1" s="1"/>
  <c r="U40" i="1" s="1"/>
  <c r="R41" i="1"/>
  <c r="S41" i="1" s="1"/>
  <c r="U41" i="1" s="1"/>
  <c r="R42" i="1"/>
  <c r="S42" i="1" s="1"/>
  <c r="U42" i="1" s="1"/>
  <c r="R43" i="1"/>
  <c r="S43" i="1" s="1"/>
  <c r="U43" i="1" s="1"/>
  <c r="R44" i="1"/>
  <c r="S44" i="1" s="1"/>
  <c r="U44" i="1" s="1"/>
  <c r="R46" i="1"/>
  <c r="S46" i="1" s="1"/>
  <c r="U46" i="1" s="1"/>
  <c r="R47" i="1"/>
  <c r="S47" i="1" s="1"/>
  <c r="U47" i="1" s="1"/>
  <c r="R48" i="1"/>
  <c r="S48" i="1" s="1"/>
  <c r="U48" i="1" s="1"/>
  <c r="R49" i="1"/>
  <c r="S49" i="1" s="1"/>
  <c r="U49" i="1" s="1"/>
  <c r="R50" i="1"/>
  <c r="S50" i="1" s="1"/>
  <c r="U50" i="1" s="1"/>
  <c r="R51" i="1"/>
  <c r="S51" i="1" s="1"/>
  <c r="U51" i="1" s="1"/>
  <c r="R53" i="1"/>
  <c r="S53" i="1" s="1"/>
  <c r="U53" i="1" s="1"/>
  <c r="R64" i="1"/>
  <c r="S64" i="1" s="1"/>
  <c r="U64" i="1" s="1"/>
  <c r="R68" i="1"/>
  <c r="S68" i="1" s="1"/>
  <c r="U68" i="1" s="1"/>
  <c r="R70" i="1"/>
  <c r="S70" i="1" s="1"/>
  <c r="U70" i="1" s="1"/>
  <c r="R72" i="1"/>
  <c r="S72" i="1" s="1"/>
  <c r="U72" i="1" s="1"/>
  <c r="R73" i="1"/>
  <c r="S73" i="1" s="1"/>
  <c r="U73" i="1" s="1"/>
  <c r="R74" i="1"/>
  <c r="S74" i="1" s="1"/>
  <c r="U74" i="1" s="1"/>
  <c r="S76" i="1"/>
  <c r="U76" i="1" s="1"/>
  <c r="R77" i="1"/>
  <c r="S77" i="1" s="1"/>
  <c r="U77" i="1" s="1"/>
  <c r="R78" i="1"/>
  <c r="S78" i="1" s="1"/>
  <c r="U78" i="1" s="1"/>
  <c r="R79" i="1"/>
  <c r="S79" i="1" s="1"/>
  <c r="U79" i="1" s="1"/>
  <c r="R80" i="1"/>
  <c r="S80" i="1" s="1"/>
  <c r="U80" i="1" s="1"/>
  <c r="R82" i="1"/>
  <c r="S82" i="1" s="1"/>
  <c r="U82" i="1" s="1"/>
  <c r="R84" i="1"/>
  <c r="S84" i="1" s="1"/>
  <c r="U84" i="1" s="1"/>
  <c r="R86" i="1"/>
  <c r="S86" i="1" s="1"/>
  <c r="U86" i="1" s="1"/>
  <c r="R87" i="1"/>
  <c r="S87" i="1" s="1"/>
  <c r="U87" i="1" s="1"/>
  <c r="R88" i="1"/>
  <c r="S88" i="1" s="1"/>
  <c r="U88" i="1" s="1"/>
  <c r="R89" i="1"/>
  <c r="S89" i="1" s="1"/>
  <c r="U89" i="1" s="1"/>
  <c r="R90" i="1"/>
  <c r="S90" i="1" s="1"/>
  <c r="U90" i="1" s="1"/>
  <c r="R91" i="1"/>
  <c r="S91" i="1" s="1"/>
  <c r="U91" i="1" s="1"/>
  <c r="R92" i="1"/>
  <c r="S92" i="1" s="1"/>
  <c r="U92" i="1" s="1"/>
  <c r="R93" i="1"/>
  <c r="S93" i="1" s="1"/>
  <c r="U93" i="1" s="1"/>
  <c r="R94" i="1"/>
  <c r="S94" i="1" s="1"/>
  <c r="U94" i="1" s="1"/>
  <c r="R95" i="1"/>
  <c r="S95" i="1" s="1"/>
  <c r="U95" i="1" s="1"/>
  <c r="R96" i="1"/>
  <c r="S96" i="1" s="1"/>
  <c r="U96" i="1" s="1"/>
  <c r="R97" i="1"/>
  <c r="S97" i="1" s="1"/>
  <c r="U97" i="1" s="1"/>
  <c r="R98" i="1"/>
  <c r="S98" i="1" s="1"/>
  <c r="U98" i="1" s="1"/>
  <c r="R99" i="1"/>
  <c r="S99" i="1" s="1"/>
  <c r="U99" i="1" s="1"/>
  <c r="R100" i="1"/>
  <c r="S100" i="1" s="1"/>
  <c r="U100" i="1" s="1"/>
  <c r="R101" i="1"/>
  <c r="S101" i="1" s="1"/>
  <c r="U101" i="1" s="1"/>
  <c r="R102" i="1"/>
  <c r="S102" i="1" s="1"/>
  <c r="U102" i="1" s="1"/>
  <c r="R103" i="1"/>
  <c r="S103" i="1" s="1"/>
  <c r="U103" i="1" s="1"/>
  <c r="R104" i="1"/>
  <c r="S104" i="1" s="1"/>
  <c r="U104" i="1" s="1"/>
  <c r="R105" i="1"/>
  <c r="S105" i="1" s="1"/>
  <c r="U105" i="1" s="1"/>
  <c r="S106" i="1"/>
  <c r="U106" i="1" s="1"/>
  <c r="R107" i="1"/>
  <c r="S107" i="1" s="1"/>
  <c r="U107" i="1" s="1"/>
  <c r="S109" i="1"/>
  <c r="U109" i="1" s="1"/>
  <c r="R115" i="1"/>
  <c r="S115" i="1" s="1"/>
  <c r="U115" i="1" s="1"/>
  <c r="R116" i="1"/>
  <c r="S116" i="1" s="1"/>
  <c r="U116" i="1" s="1"/>
  <c r="R126" i="1"/>
  <c r="S126" i="1" s="1"/>
  <c r="U126" i="1" s="1"/>
  <c r="R128" i="1"/>
  <c r="S128" i="1" s="1"/>
  <c r="U128" i="1" s="1"/>
  <c r="R130" i="1"/>
  <c r="S130" i="1" s="1"/>
  <c r="U130" i="1" s="1"/>
  <c r="R131" i="1"/>
  <c r="S131" i="1" s="1"/>
  <c r="U131" i="1" s="1"/>
  <c r="R133" i="1"/>
  <c r="S133" i="1" s="1"/>
  <c r="U133" i="1" s="1"/>
  <c r="R142" i="1"/>
  <c r="S142" i="1" s="1"/>
  <c r="U142" i="1" s="1"/>
  <c r="R143" i="1"/>
  <c r="S143" i="1" s="1"/>
  <c r="U143" i="1" s="1"/>
  <c r="R147" i="1"/>
  <c r="S147" i="1" s="1"/>
  <c r="U147" i="1" s="1"/>
  <c r="R148" i="1"/>
  <c r="S148" i="1" s="1"/>
  <c r="U148" i="1" s="1"/>
  <c r="R149" i="1"/>
  <c r="S149" i="1" s="1"/>
  <c r="U149" i="1" s="1"/>
  <c r="S150" i="1"/>
  <c r="U150" i="1" s="1"/>
  <c r="R151" i="1"/>
  <c r="S151" i="1" s="1"/>
  <c r="U151" i="1" s="1"/>
  <c r="R152" i="1"/>
  <c r="S152" i="1" s="1"/>
  <c r="U152" i="1" s="1"/>
  <c r="R153" i="1"/>
  <c r="S153" i="1" s="1"/>
  <c r="U153" i="1" s="1"/>
  <c r="R155" i="1"/>
  <c r="S155" i="1" s="1"/>
  <c r="U155" i="1" s="1"/>
  <c r="R156" i="1"/>
  <c r="S156" i="1" s="1"/>
  <c r="U156" i="1" s="1"/>
  <c r="R157" i="1"/>
  <c r="S157" i="1" s="1"/>
  <c r="U157" i="1" s="1"/>
  <c r="R158" i="1"/>
  <c r="S158" i="1" s="1"/>
  <c r="U158" i="1" s="1"/>
  <c r="R160" i="1"/>
  <c r="S160" i="1" s="1"/>
  <c r="U160" i="1" s="1"/>
  <c r="R162" i="1"/>
  <c r="S162" i="1" s="1"/>
  <c r="U162" i="1" s="1"/>
  <c r="S163" i="1"/>
  <c r="U163" i="1" s="1"/>
  <c r="R164" i="1"/>
  <c r="S164" i="1" s="1"/>
  <c r="U164" i="1" s="1"/>
  <c r="R165" i="1"/>
  <c r="S165" i="1" s="1"/>
  <c r="U165" i="1" s="1"/>
  <c r="R166" i="1"/>
  <c r="S166" i="1" s="1"/>
  <c r="U166" i="1" s="1"/>
  <c r="R167" i="1"/>
  <c r="S167" i="1" s="1"/>
  <c r="U167" i="1" s="1"/>
  <c r="R168" i="1"/>
  <c r="S168" i="1" s="1"/>
  <c r="U168" i="1" s="1"/>
  <c r="R169" i="1"/>
  <c r="S169" i="1" s="1"/>
  <c r="U169" i="1" s="1"/>
  <c r="R170" i="1"/>
  <c r="S170" i="1" s="1"/>
  <c r="U170" i="1" s="1"/>
  <c r="R171" i="1"/>
  <c r="S171" i="1" s="1"/>
  <c r="U171" i="1" s="1"/>
  <c r="R172" i="1"/>
  <c r="S172" i="1" s="1"/>
  <c r="U172" i="1" s="1"/>
  <c r="R175" i="1"/>
  <c r="S175" i="1" s="1"/>
  <c r="U175" i="1" s="1"/>
  <c r="R176" i="1"/>
  <c r="S176" i="1" s="1"/>
  <c r="U176" i="1" s="1"/>
  <c r="R177" i="1"/>
  <c r="S177" i="1" s="1"/>
  <c r="U177" i="1" s="1"/>
  <c r="R178" i="1"/>
  <c r="S178" i="1" s="1"/>
  <c r="U178" i="1" s="1"/>
  <c r="R179" i="1"/>
  <c r="S179" i="1" s="1"/>
  <c r="U179" i="1" s="1"/>
  <c r="R180" i="1"/>
  <c r="S180" i="1" s="1"/>
  <c r="U180" i="1" s="1"/>
  <c r="R181" i="1"/>
  <c r="S181" i="1" s="1"/>
  <c r="U181" i="1" s="1"/>
  <c r="S182" i="1"/>
  <c r="U182" i="1" s="1"/>
  <c r="R183" i="1"/>
  <c r="S183" i="1" s="1"/>
  <c r="U183" i="1" s="1"/>
  <c r="R184" i="1"/>
  <c r="S184" i="1" s="1"/>
  <c r="U184" i="1" s="1"/>
  <c r="R185" i="1"/>
  <c r="S185" i="1" s="1"/>
  <c r="U185" i="1" s="1"/>
  <c r="R186" i="1"/>
  <c r="S186" i="1" s="1"/>
  <c r="U186" i="1" s="1"/>
  <c r="S187" i="1"/>
  <c r="U187" i="1" s="1"/>
  <c r="R188" i="1"/>
  <c r="S188" i="1" s="1"/>
  <c r="U188" i="1" s="1"/>
  <c r="R189" i="1"/>
  <c r="S189" i="1" s="1"/>
  <c r="U189" i="1" s="1"/>
  <c r="R192" i="1"/>
  <c r="S192" i="1" s="1"/>
  <c r="U192" i="1" s="1"/>
  <c r="R194" i="1"/>
  <c r="S194" i="1" s="1"/>
  <c r="U194" i="1" s="1"/>
  <c r="R196" i="1"/>
  <c r="S196" i="1" s="1"/>
  <c r="U196" i="1" s="1"/>
  <c r="R198" i="1"/>
  <c r="S198" i="1" s="1"/>
  <c r="U198" i="1" s="1"/>
  <c r="S200" i="1"/>
  <c r="U200" i="1" s="1"/>
  <c r="R203" i="1"/>
  <c r="S203" i="1" s="1"/>
  <c r="U203" i="1" s="1"/>
  <c r="R205" i="1"/>
  <c r="S205" i="1" s="1"/>
  <c r="U205" i="1" s="1"/>
  <c r="R209" i="1"/>
  <c r="S209" i="1" s="1"/>
  <c r="U209" i="1" s="1"/>
  <c r="R210" i="1"/>
  <c r="S210" i="1" s="1"/>
  <c r="U210" i="1" s="1"/>
  <c r="S211" i="1"/>
  <c r="U211" i="1" s="1"/>
  <c r="R212" i="1"/>
  <c r="S212" i="1" s="1"/>
  <c r="U212" i="1" s="1"/>
  <c r="R213" i="1"/>
  <c r="S213" i="1" s="1"/>
  <c r="U213" i="1" s="1"/>
  <c r="R214" i="1"/>
  <c r="S214" i="1" s="1"/>
  <c r="U214" i="1" s="1"/>
  <c r="R216" i="1"/>
  <c r="S216" i="1" s="1"/>
  <c r="U216" i="1" s="1"/>
  <c r="R218" i="1"/>
  <c r="S218" i="1" s="1"/>
  <c r="U218" i="1" s="1"/>
  <c r="S220" i="1"/>
  <c r="U220" i="1" s="1"/>
  <c r="R222" i="1"/>
  <c r="S222" i="1" s="1"/>
  <c r="U222" i="1" s="1"/>
  <c r="S223" i="1"/>
  <c r="U223" i="1" s="1"/>
  <c r="R224" i="1"/>
  <c r="S224" i="1" s="1"/>
  <c r="U224" i="1" s="1"/>
  <c r="S225" i="1"/>
  <c r="U225" i="1" s="1"/>
  <c r="R226" i="1"/>
  <c r="S226" i="1" s="1"/>
  <c r="U226" i="1" s="1"/>
  <c r="R227" i="1"/>
  <c r="S227" i="1" s="1"/>
  <c r="U227" i="1" s="1"/>
  <c r="R228" i="1"/>
  <c r="S228" i="1" s="1"/>
  <c r="U228" i="1" s="1"/>
  <c r="R229" i="1"/>
  <c r="S229" i="1" s="1"/>
  <c r="U229" i="1" s="1"/>
  <c r="R230" i="1"/>
  <c r="S230" i="1" s="1"/>
  <c r="U230" i="1" s="1"/>
  <c r="R231" i="1"/>
  <c r="S231" i="1" s="1"/>
  <c r="U231" i="1" s="1"/>
  <c r="R232" i="1"/>
  <c r="S232" i="1" s="1"/>
  <c r="U232" i="1" s="1"/>
  <c r="R233" i="1"/>
  <c r="S233" i="1" s="1"/>
  <c r="U233" i="1" s="1"/>
  <c r="R234" i="1"/>
  <c r="S234" i="1" s="1"/>
  <c r="U234" i="1" s="1"/>
  <c r="R235" i="1"/>
  <c r="S235" i="1" s="1"/>
  <c r="U235" i="1" s="1"/>
  <c r="R236" i="1"/>
  <c r="S236" i="1" s="1"/>
  <c r="U236" i="1" s="1"/>
  <c r="R238" i="1"/>
  <c r="S238" i="1" s="1"/>
  <c r="U238" i="1" s="1"/>
  <c r="S240" i="1"/>
  <c r="U240" i="1" s="1"/>
  <c r="S241" i="1"/>
  <c r="U241" i="1" s="1"/>
  <c r="R242" i="1"/>
  <c r="S242" i="1" s="1"/>
  <c r="U242" i="1" s="1"/>
  <c r="R243" i="1"/>
  <c r="S243" i="1" s="1"/>
  <c r="U243" i="1" s="1"/>
  <c r="R244" i="1"/>
  <c r="S244" i="1" s="1"/>
  <c r="U244" i="1" s="1"/>
  <c r="R245" i="1"/>
  <c r="S245" i="1" s="1"/>
  <c r="U245" i="1" s="1"/>
  <c r="R246" i="1"/>
  <c r="S246" i="1" s="1"/>
  <c r="U246" i="1" s="1"/>
  <c r="R248" i="1"/>
  <c r="S248" i="1" s="1"/>
  <c r="U248" i="1" s="1"/>
  <c r="R249" i="1"/>
  <c r="S249" i="1" s="1"/>
  <c r="U249" i="1" s="1"/>
  <c r="R251" i="1"/>
  <c r="S251" i="1" s="1"/>
  <c r="U251" i="1" s="1"/>
  <c r="R253" i="1"/>
  <c r="S253" i="1" s="1"/>
  <c r="U253" i="1" s="1"/>
  <c r="R260" i="1"/>
  <c r="S260" i="1" s="1"/>
  <c r="U260" i="1" s="1"/>
  <c r="Q261" i="1" l="1"/>
  <c r="T261" i="1"/>
  <c r="S21" i="1"/>
  <c r="R261" i="1"/>
  <c r="U18" i="1"/>
  <c r="U21" i="1" l="1"/>
  <c r="U261" i="1" s="1"/>
  <c r="S261" i="1"/>
</calcChain>
</file>

<file path=xl/sharedStrings.xml><?xml version="1.0" encoding="utf-8"?>
<sst xmlns="http://schemas.openxmlformats.org/spreadsheetml/2006/main" count="862" uniqueCount="336">
  <si>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</si>
  <si>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</si>
  <si>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</si>
  <si>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</si>
  <si>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</si>
  <si>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</si>
  <si>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</si>
  <si>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</si>
  <si>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</si>
  <si>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</si>
  <si>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</si>
  <si>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</si>
  <si>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</si>
  <si>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</si>
  <si>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Registro
Dependientes
Adicionales</t>
  </si>
  <si>
    <t>Deducción
Empleado</t>
  </si>
  <si>
    <t>Departamento de Servicios Estudiantiles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</si>
  <si>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</si>
  <si>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</si>
  <si>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</si>
  <si>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</si>
  <si>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</si>
  <si>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</si>
  <si>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Contratado</t>
  </si>
  <si>
    <t>Fecha de Contrato</t>
  </si>
  <si>
    <t>Desde</t>
  </si>
  <si>
    <t>Hasta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</si>
  <si>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2.1.1.2.10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</si>
  <si>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Departamento de Comunicaciones</t>
  </si>
  <si>
    <t>Encargado</t>
  </si>
  <si>
    <t>Arisleida Eirisleidy Polanco Ozuna</t>
  </si>
  <si>
    <t>Maestro De Ceremonia</t>
  </si>
  <si>
    <t>División de Protocolo y Eventos</t>
  </si>
  <si>
    <t>Marleny Rocio Pujols Nuñez</t>
  </si>
  <si>
    <t>Encargado (A)</t>
  </si>
  <si>
    <t>Departamento Jurídico</t>
  </si>
  <si>
    <t>Abogado</t>
  </si>
  <si>
    <t>Paralegal</t>
  </si>
  <si>
    <t>División de Litigios</t>
  </si>
  <si>
    <t>Garibaldi Rufino Aquino Baez</t>
  </si>
  <si>
    <t>Agustina Flores Ramirez</t>
  </si>
  <si>
    <t>Analista De Recursos Humanos</t>
  </si>
  <si>
    <t>Glenda Jimenez Alvarado</t>
  </si>
  <si>
    <t>Felipe Suero de la Cruz</t>
  </si>
  <si>
    <t>Departamento de Recursos Humanos</t>
  </si>
  <si>
    <t>Departamento Financiero</t>
  </si>
  <si>
    <t>Daniel Jeffrey Quezada Romero</t>
  </si>
  <si>
    <t>Auxiliar De Contabilidad</t>
  </si>
  <si>
    <t>División de Contabilidad</t>
  </si>
  <si>
    <t>Pablo Alcantara Fortuna</t>
  </si>
  <si>
    <t>Contador</t>
  </si>
  <si>
    <t>Roberto Antonio Martinez De Los San</t>
  </si>
  <si>
    <t>Ana Teresa Rodriguez Florentino</t>
  </si>
  <si>
    <t>Reyita De Los Santos Mesa</t>
  </si>
  <si>
    <t xml:space="preserve">Yaneira Alexandra Robles Moreno De </t>
  </si>
  <si>
    <t>Allennis Danneris Alcantara Feliz</t>
  </si>
  <si>
    <t>Tecnico</t>
  </si>
  <si>
    <t>Aridelfi Montero Montero</t>
  </si>
  <si>
    <t>Betania Hidalisa Segura Sanchez</t>
  </si>
  <si>
    <t>Cinthia Elizabeth Cuevas Vargas</t>
  </si>
  <si>
    <t>Hector Rafael Villalona Quezada</t>
  </si>
  <si>
    <t>Katherine Desiree Valdez Encarnacio</t>
  </si>
  <si>
    <t>Luis Amiel Fernandez Cornielle</t>
  </si>
  <si>
    <t>Maria Celeste Ruiz Paulino</t>
  </si>
  <si>
    <t>Rosa Margarita Santana Rosario</t>
  </si>
  <si>
    <t>Wendy Delia Vidal Lance</t>
  </si>
  <si>
    <t>Yanuary Sanchez Figuereo</t>
  </si>
  <si>
    <t>Ana Paola Baez Pimentel de Acosta</t>
  </si>
  <si>
    <t>Rosilvia Maria Moya Brea</t>
  </si>
  <si>
    <t>Sección de Almacén Y Suministro</t>
  </si>
  <si>
    <t>Priamo Pericles Jimenez Tejeda</t>
  </si>
  <si>
    <t>División de Transportación</t>
  </si>
  <si>
    <t>División de Servicios Generales</t>
  </si>
  <si>
    <t>Joan Miguel Mateo Lopez</t>
  </si>
  <si>
    <t>Sección de Mantenimiento y Seguridad Planta Física</t>
  </si>
  <si>
    <t>Ramon Antonio Gonzalez Alcantara</t>
  </si>
  <si>
    <t xml:space="preserve">Departamento de Compras Y Contrataciones </t>
  </si>
  <si>
    <t>Tecnico Analista De Compras Y</t>
  </si>
  <si>
    <t>Josias Lantigua Alcantara</t>
  </si>
  <si>
    <t>Tecnico De Compras</t>
  </si>
  <si>
    <t>Paola Lisbeth Castro</t>
  </si>
  <si>
    <t>División de Compras</t>
  </si>
  <si>
    <t>Departamento de Desarrollo Institucional Y Gestión de Calidad</t>
  </si>
  <si>
    <t>Claudio Familia Vallejo</t>
  </si>
  <si>
    <t>Angel Manuel Tejeda Tejada</t>
  </si>
  <si>
    <t>Soporte Tecnico</t>
  </si>
  <si>
    <t>Departamento Aseguramiento de la Calidad de los Alimentos</t>
  </si>
  <si>
    <t>Santa Ysabel Abad Beltran</t>
  </si>
  <si>
    <t>Inspector De Aseguramiento De</t>
  </si>
  <si>
    <t>Enmanuel Valdez Alcantara</t>
  </si>
  <si>
    <t>Pamela Anyinet Mejia Taveras</t>
  </si>
  <si>
    <t>Yeseilyn Furcal Salvador</t>
  </si>
  <si>
    <t>Departamento de Nutrición</t>
  </si>
  <si>
    <t>Coordinador (A) Regional De N</t>
  </si>
  <si>
    <t>Tecnico De Alimentacion Escol</t>
  </si>
  <si>
    <t>Manuel Elias Lugo Moncion</t>
  </si>
  <si>
    <t>Filolis Alejandra Ferreras Rodrigue</t>
  </si>
  <si>
    <t>Departamento de Gestión Alimentaria</t>
  </si>
  <si>
    <t>Yeni Miguelina Martes Montero</t>
  </si>
  <si>
    <t xml:space="preserve">Tecnico De Oper. Programa De </t>
  </si>
  <si>
    <t>Ruth Yojaira Cairo Monegro de Rodri</t>
  </si>
  <si>
    <t>División de Salud Bucal</t>
  </si>
  <si>
    <t>Nancy Gissett Paredes Rodriguez</t>
  </si>
  <si>
    <t>Odontologo Escolar</t>
  </si>
  <si>
    <t>Rosayma Elizabeth Orozco Zabala</t>
  </si>
  <si>
    <t>Casiris Miguel Roman</t>
  </si>
  <si>
    <t xml:space="preserve">Tecnico De Calidad Y Empaque </t>
  </si>
  <si>
    <t>División de Apoyo Estudiantil</t>
  </si>
  <si>
    <t>Elizabeth Gonzalez Cruz De Ledesma</t>
  </si>
  <si>
    <t>Coordinador  (A)  Del Program</t>
  </si>
  <si>
    <t>Jacinto Tavarez Gonzalez</t>
  </si>
  <si>
    <t>Vinicio Vasquez Santos</t>
  </si>
  <si>
    <t>Saturnino Antonio Peralta Ureña</t>
  </si>
  <si>
    <t>Sofia Grullon Rojas</t>
  </si>
  <si>
    <t>Veronica Liberato Ramos</t>
  </si>
  <si>
    <t>Aldo Antonio Franco Vasquez</t>
  </si>
  <si>
    <t>Francina Maria Rodriguez Osoria</t>
  </si>
  <si>
    <t>Eduarlin Manuel Jimenez Lantigua</t>
  </si>
  <si>
    <t>Marleny Paulino Santos</t>
  </si>
  <si>
    <t>Martha Maria Nuñez Fernandez</t>
  </si>
  <si>
    <t>Maria Luisa Santos Rosario</t>
  </si>
  <si>
    <t>Raquel Rosanna Del Milagros Rosario</t>
  </si>
  <si>
    <t>Jose Enrique Martinez Martinez</t>
  </si>
  <si>
    <t>Carolina De Jesus Acosta Medina</t>
  </si>
  <si>
    <t>Wilmer Fernandez Mercedes</t>
  </si>
  <si>
    <t>Luis Omar Santiago Mosquea</t>
  </si>
  <si>
    <t>Carolina Baez Gratero</t>
  </si>
  <si>
    <t>Mirnaliz Herrera Estevez</t>
  </si>
  <si>
    <t>Milthon Paniagua Delgado</t>
  </si>
  <si>
    <t>Loida Eunice Leonardo Rijo</t>
  </si>
  <si>
    <t>Yennifer Alcantara Lebron</t>
  </si>
  <si>
    <t>Analista De Fiscalizacion Y C</t>
  </si>
  <si>
    <t>Analista De Planificacion Y D</t>
  </si>
  <si>
    <t>Coord(A) Regional De Aseguram</t>
  </si>
  <si>
    <t>Coordinador (A) Regional De S</t>
  </si>
  <si>
    <t>Coordinador Adm</t>
  </si>
  <si>
    <t>Tecnico Adm</t>
  </si>
  <si>
    <t>Tecnico De Servicios Sociales</t>
  </si>
  <si>
    <t>Departamento de Tecnología de la Información Y Comunicación</t>
  </si>
  <si>
    <t>Oficina de Acceso a la Información Pública</t>
  </si>
  <si>
    <t>Departamento de Fiscalización Y Control</t>
  </si>
  <si>
    <t>Departamento de Cooperación Internacional</t>
  </si>
  <si>
    <t>Dirección Ejecutiva</t>
  </si>
  <si>
    <t>Sección de Trabajo Social</t>
  </si>
  <si>
    <t>División de Operaciones</t>
  </si>
  <si>
    <t>Simona Rosa Lantigua</t>
  </si>
  <si>
    <t>Chavel De Los Milagros Rubiera Rosa</t>
  </si>
  <si>
    <t>Gricelda Mercedes Peña De Candelari</t>
  </si>
  <si>
    <t>Shayanne Leonel Vasquez Morales</t>
  </si>
  <si>
    <t>Aldro Diaz Natera</t>
  </si>
  <si>
    <t>Radhames Santana Baez</t>
  </si>
  <si>
    <t>Dirección de Planificación y Desarrollo</t>
  </si>
  <si>
    <t>Eladio Malaquia Arias Suarez</t>
  </si>
  <si>
    <t>Encargado (A) Regional De Bie</t>
  </si>
  <si>
    <t>Regional la Vega</t>
  </si>
  <si>
    <t>Regional Nordeste</t>
  </si>
  <si>
    <t>Regional Santiago</t>
  </si>
  <si>
    <t>Regional de Bani</t>
  </si>
  <si>
    <t>Regional Monte Plata</t>
  </si>
  <si>
    <t>Asistente</t>
  </si>
  <si>
    <t>Departamento Gestión de Salud Escolar</t>
  </si>
  <si>
    <t>Dirección de Salud y Servicios Sociales</t>
  </si>
  <si>
    <t>Director (A)</t>
  </si>
  <si>
    <t>Eridania Brito Gonzalez</t>
  </si>
  <si>
    <t>Yosvani Cespedes Sabina</t>
  </si>
  <si>
    <t>Administrador de Monitoreo</t>
  </si>
  <si>
    <t>División de Participación</t>
  </si>
  <si>
    <t>Eduardo Andres Leyba Rosario</t>
  </si>
  <si>
    <t>División de Inspección y Verificación a Proveedores</t>
  </si>
  <si>
    <t>Ariel Alcantara De Los Santos</t>
  </si>
  <si>
    <t>Ariela Quezada Mora</t>
  </si>
  <si>
    <t>Alfredo Mendez Duran</t>
  </si>
  <si>
    <t>Mario Emilio Noboa Garcia</t>
  </si>
  <si>
    <t>Milton Enrique Lopez Jones</t>
  </si>
  <si>
    <t>Rafaela Samandra Bernavel Cuevas</t>
  </si>
  <si>
    <t>Victoria Maria Aquino Encarnacion</t>
  </si>
  <si>
    <t>Rafaelina Beriguete Salvador</t>
  </si>
  <si>
    <t>Yulissa Josefina Reyes Garcia</t>
  </si>
  <si>
    <t>Nicauris Alicia Garcia Paulino</t>
  </si>
  <si>
    <t>Martin Simeon Liriano Guzman</t>
  </si>
  <si>
    <t>Auxiiar De Contabilidad</t>
  </si>
  <si>
    <t>Coordinador Administrativo De</t>
  </si>
  <si>
    <t>Coordinador  (A)  De Cooperat</t>
  </si>
  <si>
    <t>Periodista</t>
  </si>
  <si>
    <t>División de Relaciones Públicas</t>
  </si>
  <si>
    <t>Florangel Shantal Quezada Mora</t>
  </si>
  <si>
    <t>Frankelis Guillen Tamarez</t>
  </si>
  <si>
    <t>Claudia Ivette Mota De La Cruz</t>
  </si>
  <si>
    <t>Luis Fabio Bonelly Piña</t>
  </si>
  <si>
    <t>Vladimir Alexis Mella Feliz</t>
  </si>
  <si>
    <t>Ranyeli Frias Campusano</t>
  </si>
  <si>
    <t>Bernardo Figuereo Guzman</t>
  </si>
  <si>
    <t>Maria Mercedes Torres Guerrero</t>
  </si>
  <si>
    <t>Juana Arias Almonte</t>
  </si>
  <si>
    <t>Maximo Sanchez Rodriguez</t>
  </si>
  <si>
    <t>Ramon Antonio Jaquez Felipe</t>
  </si>
  <si>
    <t>Victor Melo Reyes</t>
  </si>
  <si>
    <t>Xenia Maria Mercado Mejia</t>
  </si>
  <si>
    <t>Taimi Sugely Gonzalez Dominguez</t>
  </si>
  <si>
    <t>Fello Antonio De Leon Valdez</t>
  </si>
  <si>
    <t>Ernesto Abel Martinez Silvestre</t>
  </si>
  <si>
    <t>Lourdes Trinidad Suriel</t>
  </si>
  <si>
    <t>Analista De Seg Al Servicio D</t>
  </si>
  <si>
    <t>Analista Financiero</t>
  </si>
  <si>
    <t>Diagramador</t>
  </si>
  <si>
    <t>Supervisor De Distrito</t>
  </si>
  <si>
    <t>Masculino</t>
  </si>
  <si>
    <t>Femenino</t>
  </si>
  <si>
    <t>Género</t>
  </si>
  <si>
    <t>Regional Barahona</t>
  </si>
  <si>
    <t>Yuderkis Cabral Corcino</t>
  </si>
  <si>
    <t>Alberto Alcantara Jimenez</t>
  </si>
  <si>
    <t>Marleny Grissel Rodriguez Aquino</t>
  </si>
  <si>
    <t>Yanilda Altagracia Fernandez Baez</t>
  </si>
  <si>
    <t>Ana Paola Moran Rodriguez</t>
  </si>
  <si>
    <t>William Guillermo Perez De Dios</t>
  </si>
  <si>
    <t>Rhina Camelia Rodriguez Rodriguez</t>
  </si>
  <si>
    <t>Yslandy Yunilda Rodriguez Valerio</t>
  </si>
  <si>
    <t>Katty Cabrera Rodriguez</t>
  </si>
  <si>
    <t>Angela Melissa Tavarez Blanco</t>
  </si>
  <si>
    <t>Esther Martinez De La Rosa</t>
  </si>
  <si>
    <t>Lidia Encarnacion Batista</t>
  </si>
  <si>
    <t>Adamilca Franco Quezada</t>
  </si>
  <si>
    <t>Carolina Ventura More</t>
  </si>
  <si>
    <t>Ysabel Encarnacion Encarnacion</t>
  </si>
  <si>
    <t>Porfirio Junior Rojas Casado</t>
  </si>
  <si>
    <t>Técnico De Comunicaciones</t>
  </si>
  <si>
    <t>Ruddy Miranda Peña</t>
  </si>
  <si>
    <t>Purisima Altagracia Sosa De Arias</t>
  </si>
  <si>
    <t>Clark Roy Familia Mejia</t>
  </si>
  <si>
    <t>Factima De La Cruz Brazoban</t>
  </si>
  <si>
    <t>Claudio Diogenes Medina Mendez</t>
  </si>
  <si>
    <t>Juan Emilio Tavarez Reyes</t>
  </si>
  <si>
    <t>Juan Carlos Lopez Lopez</t>
  </si>
  <si>
    <t>Jesusa Sanchez Sanchez</t>
  </si>
  <si>
    <t>Nellys Jullissa Flores Liriano</t>
  </si>
  <si>
    <t>Luis Alberto Bocio Diaz</t>
  </si>
  <si>
    <t>Maria Laura Hernandez Paulino</t>
  </si>
  <si>
    <t>Albilenny Rodriguez Diaz</t>
  </si>
  <si>
    <t>Administrador De Red</t>
  </si>
  <si>
    <t>Analista Legal</t>
  </si>
  <si>
    <t>Coordinador De Uniformes Y Ut</t>
  </si>
  <si>
    <t>Ana Carolina Baez Abbott</t>
  </si>
  <si>
    <t>Sularka Maribel Perez Gomez</t>
  </si>
  <si>
    <t xml:space="preserve">Oresty Teodora Del Socorro De Leon </t>
  </si>
  <si>
    <t>Raimundo Martinez</t>
  </si>
  <si>
    <t>Rosalba Maria Payamps Cepeda</t>
  </si>
  <si>
    <t>Juan Bautista Silven Javier</t>
  </si>
  <si>
    <t>Nery Josefina Hernandez Peña De Dia</t>
  </si>
  <si>
    <t>Jose Augusto Ramirez Nin</t>
  </si>
  <si>
    <t>Maricela Encarnacion Montero</t>
  </si>
  <si>
    <t>Johan Manuel De Oleo Jerez</t>
  </si>
  <si>
    <t>Encargado (A) Del Departament</t>
  </si>
  <si>
    <t>Analista De Sistemas Informat</t>
  </si>
  <si>
    <t>Ramona Eridania Medina Michel</t>
  </si>
  <si>
    <t>Enmanuel Feliz Espinal</t>
  </si>
  <si>
    <t xml:space="preserve">Encargado (A) De La Division </t>
  </si>
  <si>
    <t>Arjul Grassals Ramirez</t>
  </si>
  <si>
    <t>Oficial De Acceso A La Inform</t>
  </si>
  <si>
    <t>Santo Ramon Aquino Alvarez</t>
  </si>
  <si>
    <t>Promotor Social</t>
  </si>
  <si>
    <t>Sara Milagros Pimentel Garcia</t>
  </si>
  <si>
    <t>Publicista</t>
  </si>
  <si>
    <t>Gendy Abismael De Oleo Montero</t>
  </si>
  <si>
    <t>Soporte Técnico Informático</t>
  </si>
  <si>
    <t>Steven Medina Batista</t>
  </si>
  <si>
    <t>Daisy Yoselina Cerda Alvarez</t>
  </si>
  <si>
    <t>Sección de Reclutamiento y Selección de Personal</t>
  </si>
  <si>
    <t>División de Capacitación y Desarrollo</t>
  </si>
  <si>
    <t>Departamento Formulación Monitoreo Y Evaluación de PPP</t>
  </si>
  <si>
    <t>Ashley Michelle Franco Dominguez</t>
  </si>
  <si>
    <t>Mercedes Elizabeth Peña Carrasco</t>
  </si>
  <si>
    <t>Rina Bel De Los Santos Sanchez</t>
  </si>
  <si>
    <t>Luis Augusto Gonzalez Decena</t>
  </si>
  <si>
    <t>Massiel Judit Genao De Los Santos</t>
  </si>
  <si>
    <t>Sonia Encarnacion Alejandro</t>
  </si>
  <si>
    <t>Tecnico En Compras Y Contrata</t>
  </si>
  <si>
    <t>División de Salud Auditiva</t>
  </si>
  <si>
    <t>Anyeli Maria Hernandez De Jesus</t>
  </si>
  <si>
    <t>Técnico De Contabilidad</t>
  </si>
  <si>
    <t>División de Licitaciones</t>
  </si>
  <si>
    <t>Gerardo Lagares Montero</t>
  </si>
  <si>
    <t>Dirección Administrativa Y Financiera</t>
  </si>
  <si>
    <t>Julio Cesar Santana de Leon</t>
  </si>
  <si>
    <t>División de Tesorería</t>
  </si>
  <si>
    <t>Otros</t>
  </si>
  <si>
    <t>Descuentos</t>
  </si>
  <si>
    <t>Depto.Desarrollo Institucional  Y Gestion De  Calidad</t>
  </si>
  <si>
    <t>Gisela Maria Tavarez Peña</t>
  </si>
  <si>
    <t>Analista De Desarrollo Institucional Y Calidad En la Gestion</t>
  </si>
  <si>
    <t>Maria Altagracia Sanchez Bueno</t>
  </si>
  <si>
    <t>Perla Massiel Rodriguez Santana</t>
  </si>
  <si>
    <t>Angel Joel Soriano Benitez</t>
  </si>
  <si>
    <t>Roberto Miguel Rosario Nuñez</t>
  </si>
  <si>
    <t>Erika Samanta Peña Valoy</t>
  </si>
  <si>
    <t>Robert Andres Jimenez Montas</t>
  </si>
  <si>
    <t>Francisco Alberto Rodriguez Peña</t>
  </si>
  <si>
    <t>Encargado Division De Transpotacion</t>
  </si>
  <si>
    <t>Oscar Jesus Pozo Payano</t>
  </si>
  <si>
    <t>Encarcado De Tecnologia</t>
  </si>
  <si>
    <t>Diana Carolina Mateo Rivera</t>
  </si>
  <si>
    <t>Abrahan Stalyn Plata Mejia</t>
  </si>
  <si>
    <t>Amparo Montero Rivera</t>
  </si>
  <si>
    <t>Tecnico Analista En Compras Y Contrata</t>
  </si>
  <si>
    <t>Ana Delly Moquete Bello</t>
  </si>
  <si>
    <t>Ana Isabel Montero Montes De Oca</t>
  </si>
  <si>
    <t>Ana Silvia Torres Peña</t>
  </si>
  <si>
    <t>Anny Yanette Casado Arias</t>
  </si>
  <si>
    <t>Betsy Yasira Reyes Nieve</t>
  </si>
  <si>
    <t>Cristhian Eduardo Pichardo Gil</t>
  </si>
  <si>
    <t>Daniel Emilio Fernandez Hiciano</t>
  </si>
  <si>
    <t>Eliana Miguelina Hernandez Perez</t>
  </si>
  <si>
    <t>Elvys Mharcell Crullon Ruiz</t>
  </si>
  <si>
    <t>Estarlin Arsenio Taveras Laureano</t>
  </si>
  <si>
    <t xml:space="preserve">Gerard Radhames De Los Santos Valdez </t>
  </si>
  <si>
    <t>Director (A) de Planificación y Desarrollo</t>
  </si>
  <si>
    <t>Heidy Miguelina Herrera de la Cruz de Sánchez</t>
  </si>
  <si>
    <t>Israel Rosey Perez</t>
  </si>
  <si>
    <t>Jesus Maria Rodriguez Cuevas</t>
  </si>
  <si>
    <t>Juan Antonio Lora Aguasvivas</t>
  </si>
  <si>
    <t>Larissa Leomary Garcia Acosta</t>
  </si>
  <si>
    <t>Limbert Junior Perez Peña</t>
  </si>
  <si>
    <t>Analista De Presupuesto</t>
  </si>
  <si>
    <t>Martina De La Cruz Pinales</t>
  </si>
  <si>
    <t>Mayerlin Margarita Javier Liriano</t>
  </si>
  <si>
    <t>Nefi Rodriguez</t>
  </si>
  <si>
    <t>Noelia Minerva Cruz Matias</t>
  </si>
  <si>
    <t>Rafaelina Frias Aquino</t>
  </si>
  <si>
    <t>Rosanna Leticia Alberto Perez</t>
  </si>
  <si>
    <t>Responsable De La Oficina De Acceso A la Informacion</t>
  </si>
  <si>
    <t>Solange Crismar De Nazabeth Silva</t>
  </si>
  <si>
    <t>Tecnico Compras</t>
  </si>
  <si>
    <t>Solanyi Concepcion Sanchez Rodriguez</t>
  </si>
  <si>
    <t>Wilson Arismendy Hernandz Sosa</t>
  </si>
  <si>
    <t>Coordinador adm</t>
  </si>
  <si>
    <t>Nómina Personal Temporal 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</si>
</sst>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sz val="10"/>
      <name val="Malgun Gothic"/>
      <family val="2"/>
    </font>
    <font>
      <sz val="11"/>
      <name val="Malgun Gothic"/>
      <family val="2"/>
    </font>
    <font>
      <sz val="10"/>
      <name val="Calibri"/>
      <family val="2"/>
      <scheme val="minor"/>
    </font>
    <font>
      <b/>
      <sz val="10"/>
      <color theme="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29" fillId="35" borderId="16" xfId="0" applyFont="1" applyFill="1" applyBorder="1" applyAlignment="1"/>
    <xf numFmtId="0" fontId="29" fillId="35" borderId="17" xfId="0" applyFont="1" applyFill="1" applyBorder="1" applyAlignment="1"/>
    <xf numFmtId="0" fontId="33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21" fillId="35" borderId="16" xfId="0" applyFont="1" applyFill="1" applyBorder="1" applyAlignment="1"/>
    <xf numFmtId="0" fontId="29" fillId="35" borderId="15" xfId="0" applyFont="1" applyFill="1" applyBorder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4" fontId="0" fillId="0" borderId="0" xfId="0" applyNumberFormat="1"/>
    <xf numFmtId="0" fontId="32" fillId="0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" xfId="0" applyFont="1" applyFill="1" applyBorder="1" applyAlignment="1"/>
    <xf numFmtId="0" fontId="33" fillId="0" borderId="1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/>
    <xf numFmtId="0" fontId="32" fillId="0" borderId="1" xfId="0" applyFont="1" applyFill="1" applyBorder="1" applyAlignment="1">
      <alignment horizontal="center" vertical="center" wrapText="1"/>
    </xf>
    <xf numFmtId="0" fontId="29" fillId="35" borderId="1" xfId="0" applyFont="1" applyFill="1" applyBorder="1" applyAlignment="1"/>
    <xf numFmtId="0" fontId="29" fillId="35" borderId="15" xfId="0" applyFont="1" applyFill="1" applyBorder="1" applyAlignment="1"/>
    <xf numFmtId="0" fontId="29" fillId="35" borderId="0" xfId="0" applyFont="1" applyFill="1" applyBorder="1" applyAlignment="1"/>
    <xf numFmtId="0" fontId="21" fillId="35" borderId="0" xfId="0" applyFont="1" applyFill="1" applyBorder="1" applyAlignment="1"/>
    <xf numFmtId="4" fontId="32" fillId="35" borderId="0" xfId="0" applyNumberFormat="1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5" fillId="34" borderId="1" xfId="0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709762</xdr:colOff>
      <xdr:row>117</xdr:row>
      <xdr:rowOff>66675</xdr:rowOff>
    </xdr:from>
    <xdr:to>
      <xdr:col>13</xdr:col>
      <xdr:colOff>885335</xdr:colOff>
      <xdr:row>140</xdr:row>
      <xdr:rowOff>152400</xdr:rowOff>
    </xdr:to>
    <xdr:pic>
      <xdr:nvPicPr>
        <xdr:cNvPr id="13" name="Imagen 2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9244162" y="314325"/>
          <a:ext cx="7262173" cy="73152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1028700</xdr:colOff>
      <xdr:row>349</xdr:row>
      <xdr:rowOff>333375</xdr:rowOff>
    </xdr:from>
    <xdr:to>
      <xdr:col>19</xdr:col>
      <xdr:colOff>29523</xdr:colOff>
      <xdr:row>369</xdr:row>
      <xdr:rowOff>28575</xdr:rowOff>
    </xdr:to>
    <xdr:pic>
      <xdr:nvPicPr>
        <xdr:cNvPr id="16" name="Imagen 2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468600" y="26765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29</xdr:col>
      <xdr:colOff>571500</xdr:colOff>
      <xdr:row>192</xdr:row>
      <xdr:rowOff>257175</xdr:rowOff>
    </xdr:from>
    <xdr:to>
      <xdr:col>41</xdr:col>
      <xdr:colOff>524823</xdr:colOff>
      <xdr:row>216</xdr:row>
      <xdr:rowOff>28575</xdr:rowOff>
    </xdr:to>
    <xdr:pic>
      <xdr:nvPicPr>
        <xdr:cNvPr id="17" name="Imagen 2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0337125" y="576548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10</xdr:col>
      <xdr:colOff>904875</xdr:colOff>
      <xdr:row>349</xdr:row>
      <xdr:rowOff>304800</xdr:rowOff>
    </xdr:from>
    <xdr:to>
      <xdr:col>15</xdr:col>
      <xdr:colOff>753423</xdr:colOff>
      <xdr:row>364</xdr:row>
      <xdr:rowOff>380799</xdr:rowOff>
    </xdr:to>
    <xdr:pic>
      <xdr:nvPicPr>
        <xdr:cNvPr id="18" name="Imagen 2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2982575" y="2647950"/>
          <a:ext cx="5754048" cy="5790999"/>
        </a:xfrm>
        <a:prstGeom prst="rect">
          <a:avLst/>
        </a:prstGeom>
      </xdr:spPr>
    </xdr:pic>
    <xdr:clientData/>
  </xdr:twoCellAnchor>
  <xdr:twoCellAnchor editAs="oneCell">
    <xdr:from>
      <xdr:col>16</xdr:col>
      <xdr:colOff>847725</xdr:colOff>
      <xdr:row>271</xdr:row>
      <xdr:rowOff>200025</xdr:rowOff>
    </xdr:from>
    <xdr:to>
      <xdr:col>20</xdr:col>
      <xdr:colOff>571500</xdr:colOff>
      <xdr:row>286</xdr:row>
      <xdr:rowOff>238125</xdr:rowOff>
    </xdr:to>
    <xdr:pic>
      <xdr:nvPicPr>
        <xdr:cNvPr id="7" name="Imagen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9831050" y="80200500"/>
          <a:ext cx="4448175" cy="4752975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428625</xdr:colOff>
      <xdr:row>0</xdr:row>
      <xdr:rowOff>76200</xdr:rowOff>
    </xdr:from>
    <xdr:to>
      <xdr:col>12</xdr:col>
      <xdr:colOff>1038225</xdr:colOff>
      <xdr:row>9</xdr:row>
      <xdr:rowOff>7350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76200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8"/>
  <sheetViews>
    <sheetView tabSelected="1" view="pageBreakPreview" zoomScaleNormal="100" zoomScaleSheetLayoutView="100" workbookViewId="0">
      <selection activeCell="G253" sqref="G253"/>
    </sheetView>
  </sheetViews>
  <sheetFormatPr defaultColWidth="9.140625" defaultRowHeight="30" customHeight="1" x14ac:dyDescent="0.25"/>
  <cols>
    <col min="1" max="1" width="5.85546875" style="3" customWidth="1"/>
    <col min="2" max="2" width="43.42578125" style="2" customWidth="1"/>
    <col min="3" max="3" width="35.7109375" style="2" customWidth="1"/>
    <col min="4" max="4" width="10.85546875" style="3" customWidth="1"/>
    <col min="5" max="7" width="10.7109375" style="3" customWidth="1"/>
    <col min="8" max="8" width="17.7109375" style="7" customWidth="1"/>
    <col min="9" max="21" width="17.7109375" style="3" customWidth="1"/>
    <col min="22" max="16384" width="9.140625" style="2"/>
  </cols>
  <sheetData>
    <row r="1" spans="1:21" ht="20.100000000000001" customHeight="1" x14ac:dyDescent="0.25"/>
    <row r="2" spans="1:21" ht="20.100000000000001" customHeight="1" x14ac:dyDescent="0.25"/>
    <row r="3" spans="1:21" ht="20.100000000000001" customHeight="1" x14ac:dyDescent="0.25"/>
    <row r="4" spans="1:21" ht="20.100000000000001" customHeight="1" x14ac:dyDescent="0.25"/>
    <row r="5" spans="1:21" ht="20.100000000000001" customHeight="1" x14ac:dyDescent="0.25"/>
    <row r="6" spans="1:21" s="4" customFormat="1" ht="20.100000000000001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s="4" customFormat="1" ht="20.10000000000000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4" customFormat="1" ht="20.100000000000001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4" customFormat="1" ht="20.100000000000001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s="4" customFormat="1" ht="20.100000000000001" customHeight="1" x14ac:dyDescent="0.35">
      <c r="A10" s="66" t="s">
        <v>335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9" customFormat="1" ht="20.100000000000001" customHeight="1" x14ac:dyDescent="0.25">
      <c r="A12" s="64" t="s">
        <v>27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s="4" customFormat="1" ht="20.100000000000001" customHeigh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s="6" customFormat="1" ht="20.100000000000001" customHeight="1" x14ac:dyDescent="0.25">
      <c r="A14" s="60" t="s">
        <v>7</v>
      </c>
      <c r="B14" s="59" t="s">
        <v>11</v>
      </c>
      <c r="C14" s="59" t="s">
        <v>9</v>
      </c>
      <c r="D14" s="59" t="s">
        <v>1</v>
      </c>
      <c r="E14" s="59" t="s">
        <v>208</v>
      </c>
      <c r="F14" s="65" t="s">
        <v>24</v>
      </c>
      <c r="G14" s="65"/>
      <c r="H14" s="63" t="s">
        <v>18</v>
      </c>
      <c r="I14" s="60" t="s">
        <v>20</v>
      </c>
      <c r="J14" s="60" t="s">
        <v>12</v>
      </c>
      <c r="K14" s="59" t="s">
        <v>21</v>
      </c>
      <c r="L14" s="59"/>
      <c r="M14" s="59"/>
      <c r="N14" s="59"/>
      <c r="O14" s="59"/>
      <c r="P14" s="59"/>
      <c r="Q14" s="59"/>
      <c r="R14" s="29"/>
      <c r="S14" s="59" t="s">
        <v>0</v>
      </c>
      <c r="T14" s="59"/>
      <c r="U14" s="60" t="s">
        <v>19</v>
      </c>
    </row>
    <row r="15" spans="1:21" s="6" customFormat="1" ht="20.100000000000001" customHeight="1" x14ac:dyDescent="0.25">
      <c r="A15" s="60"/>
      <c r="B15" s="59"/>
      <c r="C15" s="59"/>
      <c r="D15" s="59"/>
      <c r="E15" s="59"/>
      <c r="F15" s="65"/>
      <c r="G15" s="65"/>
      <c r="H15" s="63"/>
      <c r="I15" s="60"/>
      <c r="J15" s="60"/>
      <c r="K15" s="61" t="s">
        <v>2</v>
      </c>
      <c r="L15" s="61"/>
      <c r="M15" s="61" t="s">
        <v>13</v>
      </c>
      <c r="N15" s="62" t="s">
        <v>10</v>
      </c>
      <c r="O15" s="62"/>
      <c r="P15" s="61" t="s">
        <v>14</v>
      </c>
      <c r="Q15" s="61" t="s">
        <v>8</v>
      </c>
      <c r="R15" s="28" t="s">
        <v>285</v>
      </c>
      <c r="S15" s="61" t="s">
        <v>15</v>
      </c>
      <c r="T15" s="61" t="s">
        <v>3</v>
      </c>
      <c r="U15" s="60"/>
    </row>
    <row r="16" spans="1:21" s="6" customFormat="1" ht="20.100000000000001" customHeight="1" x14ac:dyDescent="0.25">
      <c r="A16" s="60"/>
      <c r="B16" s="59"/>
      <c r="C16" s="59"/>
      <c r="D16" s="59"/>
      <c r="E16" s="59"/>
      <c r="F16" s="25" t="s">
        <v>25</v>
      </c>
      <c r="G16" s="25" t="s">
        <v>26</v>
      </c>
      <c r="H16" s="63"/>
      <c r="I16" s="60"/>
      <c r="J16" s="60"/>
      <c r="K16" s="23" t="s">
        <v>4</v>
      </c>
      <c r="L16" s="23" t="s">
        <v>22</v>
      </c>
      <c r="M16" s="61"/>
      <c r="N16" s="23" t="s">
        <v>5</v>
      </c>
      <c r="O16" s="23" t="s">
        <v>6</v>
      </c>
      <c r="P16" s="61"/>
      <c r="Q16" s="61"/>
      <c r="R16" s="28" t="s">
        <v>286</v>
      </c>
      <c r="S16" s="61"/>
      <c r="T16" s="61"/>
      <c r="U16" s="60"/>
    </row>
    <row r="17" spans="1:21" s="14" customFormat="1" ht="24.95" customHeight="1" x14ac:dyDescent="0.3">
      <c r="A17" s="27" t="s">
        <v>142</v>
      </c>
      <c r="B17" s="12"/>
      <c r="C17" s="12"/>
      <c r="D17" s="12"/>
      <c r="E17" s="12"/>
      <c r="F17" s="26"/>
      <c r="G17" s="26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1:21" s="19" customFormat="1" ht="24.95" customHeight="1" x14ac:dyDescent="0.25">
      <c r="A18" s="21">
        <v>1</v>
      </c>
      <c r="B18" s="15" t="s">
        <v>228</v>
      </c>
      <c r="C18" s="10" t="s">
        <v>240</v>
      </c>
      <c r="D18" s="11" t="s">
        <v>23</v>
      </c>
      <c r="E18" s="21" t="s">
        <v>207</v>
      </c>
      <c r="F18" s="16">
        <v>44562</v>
      </c>
      <c r="G18" s="16">
        <v>44743</v>
      </c>
      <c r="H18" s="17">
        <v>60000</v>
      </c>
      <c r="I18" s="17">
        <v>3216.65</v>
      </c>
      <c r="J18" s="17">
        <v>0</v>
      </c>
      <c r="K18" s="17">
        <v>1722</v>
      </c>
      <c r="L18" s="17">
        <v>4260</v>
      </c>
      <c r="M18" s="17">
        <f>H18*1.15%</f>
        <v>690</v>
      </c>
      <c r="N18" s="17">
        <v>1824</v>
      </c>
      <c r="O18" s="17">
        <f>H18*7.09%</f>
        <v>4254</v>
      </c>
      <c r="P18" s="17">
        <v>0</v>
      </c>
      <c r="Q18" s="17">
        <f>K18+L18+M18+N18+O18</f>
        <v>12750</v>
      </c>
      <c r="R18" s="17">
        <v>1350.12</v>
      </c>
      <c r="S18" s="17">
        <f>I18+K18+N18+R18</f>
        <v>8112.77</v>
      </c>
      <c r="T18" s="17">
        <f>L18+M18+O18</f>
        <v>9204</v>
      </c>
      <c r="U18" s="17">
        <f>H18-S18</f>
        <v>51887.23</v>
      </c>
    </row>
    <row r="19" spans="1:21" s="14" customFormat="1" ht="24.95" customHeight="1" x14ac:dyDescent="0.3">
      <c r="A19" s="27" t="s">
        <v>139</v>
      </c>
      <c r="B19" s="12"/>
      <c r="C19" s="12"/>
      <c r="D19" s="12"/>
      <c r="E19" s="12"/>
      <c r="F19" s="26"/>
      <c r="G19" s="26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4" customFormat="1" ht="32.25" customHeight="1" x14ac:dyDescent="0.3">
      <c r="A20" s="11">
        <v>2</v>
      </c>
      <c r="B20" s="43" t="s">
        <v>328</v>
      </c>
      <c r="C20" s="44" t="s">
        <v>329</v>
      </c>
      <c r="D20" s="33" t="s">
        <v>23</v>
      </c>
      <c r="E20" s="34" t="s">
        <v>207</v>
      </c>
      <c r="F20" s="35">
        <v>44564</v>
      </c>
      <c r="G20" s="35">
        <v>44745</v>
      </c>
      <c r="H20" s="36">
        <v>110000</v>
      </c>
      <c r="I20" s="36">
        <v>14457.62</v>
      </c>
      <c r="J20" s="36">
        <v>0</v>
      </c>
      <c r="K20" s="36">
        <f>H20*2.87%</f>
        <v>3157</v>
      </c>
      <c r="L20" s="36">
        <f>H20*7.1%</f>
        <v>7810</v>
      </c>
      <c r="M20" s="36">
        <v>748.07</v>
      </c>
      <c r="N20" s="36">
        <f>H20*3.04%</f>
        <v>3344</v>
      </c>
      <c r="O20" s="36">
        <f>H20*7.09%</f>
        <v>7799</v>
      </c>
      <c r="P20" s="36">
        <v>0</v>
      </c>
      <c r="Q20" s="36">
        <f t="shared" ref="Q20" si="0">K20+L20+M20+N20+O20</f>
        <v>22858.07</v>
      </c>
      <c r="R20" s="36">
        <f t="shared" ref="R20" si="1">J20</f>
        <v>0</v>
      </c>
      <c r="S20" s="36">
        <f t="shared" ref="S20" si="2">I20+K20+N20+R20</f>
        <v>20958.62</v>
      </c>
      <c r="T20" s="36">
        <f t="shared" ref="T20" si="3">L20+M20+O20</f>
        <v>16357.07</v>
      </c>
      <c r="U20" s="36">
        <f t="shared" ref="U20" si="4">H20-S20</f>
        <v>89041.38</v>
      </c>
    </row>
    <row r="21" spans="1:21" s="19" customFormat="1" ht="24.95" customHeight="1" x14ac:dyDescent="0.25">
      <c r="A21" s="11">
        <v>3</v>
      </c>
      <c r="B21" s="15" t="s">
        <v>257</v>
      </c>
      <c r="C21" s="10" t="s">
        <v>258</v>
      </c>
      <c r="D21" s="11" t="s">
        <v>23</v>
      </c>
      <c r="E21" s="11" t="s">
        <v>206</v>
      </c>
      <c r="F21" s="16">
        <v>44440</v>
      </c>
      <c r="G21" s="16">
        <v>44621</v>
      </c>
      <c r="H21" s="18">
        <v>55000</v>
      </c>
      <c r="I21" s="18">
        <v>2559.6799999999998</v>
      </c>
      <c r="J21" s="17">
        <v>0</v>
      </c>
      <c r="K21" s="18">
        <v>1578.5</v>
      </c>
      <c r="L21" s="18">
        <v>3905</v>
      </c>
      <c r="M21" s="17">
        <f>H21*1.15%</f>
        <v>632.5</v>
      </c>
      <c r="N21" s="18">
        <v>1672</v>
      </c>
      <c r="O21" s="17">
        <f>H21*7.09%</f>
        <v>3899.5</v>
      </c>
      <c r="P21" s="17">
        <v>0</v>
      </c>
      <c r="Q21" s="17">
        <f t="shared" ref="Q21:Q87" si="5">K21+L21+M21+N21+O21</f>
        <v>11687.5</v>
      </c>
      <c r="R21" s="17">
        <f t="shared" ref="R21:R84" si="6">J21</f>
        <v>0</v>
      </c>
      <c r="S21" s="17">
        <f t="shared" ref="S21:S84" si="7">I21+K21+N21+R21</f>
        <v>5810.18</v>
      </c>
      <c r="T21" s="17">
        <f t="shared" ref="T21:T87" si="8">L21+M21+O21</f>
        <v>8437</v>
      </c>
      <c r="U21" s="17">
        <f t="shared" ref="U21:U84" si="9">H21-S21</f>
        <v>49189.82</v>
      </c>
    </row>
    <row r="22" spans="1:21" s="14" customFormat="1" ht="24.95" customHeight="1" x14ac:dyDescent="0.3">
      <c r="A22" s="27" t="s">
        <v>28</v>
      </c>
      <c r="B22" s="12"/>
      <c r="C22" s="12"/>
      <c r="D22" s="12"/>
      <c r="E22" s="12"/>
      <c r="F22" s="26"/>
      <c r="G22" s="2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9" customFormat="1" ht="24.95" customHeight="1" x14ac:dyDescent="0.25">
      <c r="A23" s="20">
        <v>4</v>
      </c>
      <c r="B23" s="15" t="s">
        <v>274</v>
      </c>
      <c r="C23" s="10" t="s">
        <v>183</v>
      </c>
      <c r="D23" s="11" t="s">
        <v>23</v>
      </c>
      <c r="E23" s="11" t="s">
        <v>207</v>
      </c>
      <c r="F23" s="16">
        <v>44287</v>
      </c>
      <c r="G23" s="16">
        <v>44835</v>
      </c>
      <c r="H23" s="17">
        <v>55000</v>
      </c>
      <c r="I23" s="17">
        <v>2559.6799999999998</v>
      </c>
      <c r="J23" s="17">
        <v>0</v>
      </c>
      <c r="K23" s="17">
        <v>1578.5</v>
      </c>
      <c r="L23" s="17">
        <v>3905</v>
      </c>
      <c r="M23" s="17">
        <f t="shared" ref="M23:M25" si="10">H23*1.15%</f>
        <v>632.5</v>
      </c>
      <c r="N23" s="17">
        <v>1672</v>
      </c>
      <c r="O23" s="17">
        <f t="shared" ref="O23:O25" si="11">H23*7.09%</f>
        <v>3899.5</v>
      </c>
      <c r="P23" s="17">
        <v>0</v>
      </c>
      <c r="Q23" s="17">
        <f t="shared" si="5"/>
        <v>11687.5</v>
      </c>
      <c r="R23" s="17">
        <f t="shared" si="6"/>
        <v>0</v>
      </c>
      <c r="S23" s="17">
        <f t="shared" si="7"/>
        <v>5810.18</v>
      </c>
      <c r="T23" s="17">
        <f t="shared" si="8"/>
        <v>8437</v>
      </c>
      <c r="U23" s="17">
        <f t="shared" si="9"/>
        <v>49189.82</v>
      </c>
    </row>
    <row r="24" spans="1:21" s="19" customFormat="1" ht="24.95" customHeight="1" x14ac:dyDescent="0.25">
      <c r="A24" s="20">
        <v>5</v>
      </c>
      <c r="B24" s="15" t="s">
        <v>261</v>
      </c>
      <c r="C24" s="10" t="s">
        <v>262</v>
      </c>
      <c r="D24" s="11" t="s">
        <v>23</v>
      </c>
      <c r="E24" s="21" t="s">
        <v>207</v>
      </c>
      <c r="F24" s="16">
        <v>44440</v>
      </c>
      <c r="G24" s="16">
        <v>44621</v>
      </c>
      <c r="H24" s="18">
        <v>55000</v>
      </c>
      <c r="I24" s="18">
        <v>2559.6799999999998</v>
      </c>
      <c r="J24" s="17">
        <v>0</v>
      </c>
      <c r="K24" s="18">
        <v>1578.5</v>
      </c>
      <c r="L24" s="18">
        <v>3905</v>
      </c>
      <c r="M24" s="17">
        <f t="shared" si="10"/>
        <v>632.5</v>
      </c>
      <c r="N24" s="18">
        <v>1672</v>
      </c>
      <c r="O24" s="17">
        <f t="shared" si="11"/>
        <v>3899.5</v>
      </c>
      <c r="P24" s="17">
        <v>0</v>
      </c>
      <c r="Q24" s="17">
        <f t="shared" si="5"/>
        <v>11687.5</v>
      </c>
      <c r="R24" s="17">
        <f t="shared" si="6"/>
        <v>0</v>
      </c>
      <c r="S24" s="17">
        <f t="shared" si="7"/>
        <v>5810.18</v>
      </c>
      <c r="T24" s="17">
        <f t="shared" si="8"/>
        <v>8437</v>
      </c>
      <c r="U24" s="17">
        <f t="shared" si="9"/>
        <v>49189.82</v>
      </c>
    </row>
    <row r="25" spans="1:21" s="19" customFormat="1" ht="24.95" customHeight="1" x14ac:dyDescent="0.25">
      <c r="A25" s="20">
        <v>6</v>
      </c>
      <c r="B25" s="32" t="s">
        <v>192</v>
      </c>
      <c r="C25" s="41" t="s">
        <v>204</v>
      </c>
      <c r="D25" s="33" t="s">
        <v>23</v>
      </c>
      <c r="E25" s="34" t="s">
        <v>207</v>
      </c>
      <c r="F25" s="35">
        <v>44470</v>
      </c>
      <c r="G25" s="35">
        <v>44652</v>
      </c>
      <c r="H25" s="36">
        <v>48000</v>
      </c>
      <c r="I25" s="36">
        <v>1369.21</v>
      </c>
      <c r="J25" s="36">
        <v>0</v>
      </c>
      <c r="K25" s="36">
        <v>1377.6</v>
      </c>
      <c r="L25" s="36">
        <v>3408</v>
      </c>
      <c r="M25" s="36">
        <f t="shared" si="10"/>
        <v>552</v>
      </c>
      <c r="N25" s="36">
        <v>1459.2</v>
      </c>
      <c r="O25" s="36">
        <f t="shared" si="11"/>
        <v>3403.2</v>
      </c>
      <c r="P25" s="36">
        <v>0</v>
      </c>
      <c r="Q25" s="36">
        <f t="shared" si="5"/>
        <v>10200</v>
      </c>
      <c r="R25" s="36">
        <v>1350.12</v>
      </c>
      <c r="S25" s="36">
        <f t="shared" si="7"/>
        <v>5556.13</v>
      </c>
      <c r="T25" s="36">
        <f t="shared" si="8"/>
        <v>7363.2</v>
      </c>
      <c r="U25" s="36">
        <f t="shared" si="9"/>
        <v>42443.87</v>
      </c>
    </row>
    <row r="26" spans="1:21" s="19" customFormat="1" ht="24.95" customHeight="1" x14ac:dyDescent="0.25">
      <c r="A26" s="20">
        <v>7</v>
      </c>
      <c r="B26" s="32" t="s">
        <v>313</v>
      </c>
      <c r="C26" s="41" t="s">
        <v>34</v>
      </c>
      <c r="D26" s="33" t="s">
        <v>23</v>
      </c>
      <c r="E26" s="34" t="s">
        <v>206</v>
      </c>
      <c r="F26" s="35">
        <v>44564</v>
      </c>
      <c r="G26" s="35">
        <v>44745</v>
      </c>
      <c r="H26" s="36">
        <v>131000</v>
      </c>
      <c r="I26" s="36">
        <v>19397.34</v>
      </c>
      <c r="J26" s="36">
        <v>0</v>
      </c>
      <c r="K26" s="36">
        <f>H26*2.87%</f>
        <v>3759.7</v>
      </c>
      <c r="L26" s="36">
        <f>H26*7.1%</f>
        <v>9301</v>
      </c>
      <c r="M26" s="36">
        <v>748.07</v>
      </c>
      <c r="N26" s="36">
        <f>H26*3.04%</f>
        <v>3982.4</v>
      </c>
      <c r="O26" s="36">
        <f>H26*7.09%</f>
        <v>9287.9</v>
      </c>
      <c r="P26" s="36">
        <v>0</v>
      </c>
      <c r="Q26" s="36">
        <f t="shared" si="5"/>
        <v>27079.07</v>
      </c>
      <c r="R26" s="36">
        <f t="shared" si="6"/>
        <v>0</v>
      </c>
      <c r="S26" s="36">
        <f t="shared" si="7"/>
        <v>27139.439999999999</v>
      </c>
      <c r="T26" s="36">
        <f t="shared" si="8"/>
        <v>19336.97</v>
      </c>
      <c r="U26" s="36">
        <f t="shared" si="9"/>
        <v>103860.56</v>
      </c>
    </row>
    <row r="27" spans="1:21" s="19" customFormat="1" ht="24.95" customHeight="1" x14ac:dyDescent="0.25">
      <c r="A27" s="20">
        <v>8</v>
      </c>
      <c r="B27" s="32" t="s">
        <v>150</v>
      </c>
      <c r="C27" s="41" t="s">
        <v>136</v>
      </c>
      <c r="D27" s="33" t="s">
        <v>23</v>
      </c>
      <c r="E27" s="34" t="s">
        <v>206</v>
      </c>
      <c r="F27" s="35">
        <v>44409</v>
      </c>
      <c r="G27" s="35">
        <v>44595</v>
      </c>
      <c r="H27" s="36">
        <v>4800</v>
      </c>
      <c r="I27" s="36">
        <v>0</v>
      </c>
      <c r="J27" s="36">
        <v>0</v>
      </c>
      <c r="K27" s="36">
        <f>H27*2.87%</f>
        <v>137.76</v>
      </c>
      <c r="L27" s="36">
        <f>H27*7.1%</f>
        <v>340.8</v>
      </c>
      <c r="M27" s="36">
        <f>H27*1.15%</f>
        <v>55.2</v>
      </c>
      <c r="N27" s="36">
        <f>H27*3.04%</f>
        <v>145.91999999999999</v>
      </c>
      <c r="O27" s="36">
        <f>H27*7.09%</f>
        <v>340.32</v>
      </c>
      <c r="P27" s="36">
        <v>0</v>
      </c>
      <c r="Q27" s="36">
        <f t="shared" ref="Q27" si="12">K27+L27+M27+N27+O27</f>
        <v>1020</v>
      </c>
      <c r="R27" s="36">
        <f t="shared" ref="R27" si="13">J27</f>
        <v>0</v>
      </c>
      <c r="S27" s="36">
        <f t="shared" ref="S27" si="14">I27+K27+N27+R27</f>
        <v>283.68</v>
      </c>
      <c r="T27" s="36">
        <f t="shared" ref="T27" si="15">L27+M27+O27</f>
        <v>736.32</v>
      </c>
      <c r="U27" s="36">
        <f t="shared" ref="U27" si="16">H27-S27</f>
        <v>4516.32</v>
      </c>
    </row>
    <row r="28" spans="1:21" s="14" customFormat="1" ht="24.95" customHeight="1" x14ac:dyDescent="0.3">
      <c r="A28" s="27" t="s">
        <v>184</v>
      </c>
      <c r="B28" s="12"/>
      <c r="C28" s="12"/>
      <c r="D28" s="12"/>
      <c r="E28" s="12"/>
      <c r="F28" s="26"/>
      <c r="G28" s="2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9" customFormat="1" ht="24.95" customHeight="1" x14ac:dyDescent="0.25">
      <c r="A29" s="20">
        <v>9</v>
      </c>
      <c r="B29" s="15" t="s">
        <v>177</v>
      </c>
      <c r="C29" s="10" t="s">
        <v>34</v>
      </c>
      <c r="D29" s="11" t="s">
        <v>23</v>
      </c>
      <c r="E29" s="21" t="s">
        <v>207</v>
      </c>
      <c r="F29" s="16">
        <v>44440</v>
      </c>
      <c r="G29" s="16">
        <v>44621</v>
      </c>
      <c r="H29" s="17">
        <v>90000</v>
      </c>
      <c r="I29" s="17">
        <v>9753.1200000000008</v>
      </c>
      <c r="J29" s="17">
        <v>0</v>
      </c>
      <c r="K29" s="17">
        <v>2583</v>
      </c>
      <c r="L29" s="17">
        <v>6390</v>
      </c>
      <c r="M29" s="36">
        <v>748.07</v>
      </c>
      <c r="N29" s="17">
        <v>2736</v>
      </c>
      <c r="O29" s="17">
        <v>6381</v>
      </c>
      <c r="P29" s="17">
        <v>0</v>
      </c>
      <c r="Q29" s="17">
        <f t="shared" si="5"/>
        <v>18838.07</v>
      </c>
      <c r="R29" s="17">
        <f t="shared" si="6"/>
        <v>0</v>
      </c>
      <c r="S29" s="17">
        <f t="shared" si="7"/>
        <v>15072.12</v>
      </c>
      <c r="T29" s="17">
        <f t="shared" si="8"/>
        <v>13519.07</v>
      </c>
      <c r="U29" s="17">
        <f t="shared" si="9"/>
        <v>74927.88</v>
      </c>
    </row>
    <row r="30" spans="1:21" s="19" customFormat="1" ht="24.95" customHeight="1" x14ac:dyDescent="0.25">
      <c r="A30" s="20">
        <v>10</v>
      </c>
      <c r="B30" s="15" t="s">
        <v>178</v>
      </c>
      <c r="C30" s="10" t="s">
        <v>183</v>
      </c>
      <c r="D30" s="11" t="s">
        <v>23</v>
      </c>
      <c r="E30" s="21" t="s">
        <v>207</v>
      </c>
      <c r="F30" s="16">
        <v>44440</v>
      </c>
      <c r="G30" s="16">
        <v>44621</v>
      </c>
      <c r="H30" s="17">
        <v>80000</v>
      </c>
      <c r="I30" s="17">
        <v>7400.87</v>
      </c>
      <c r="J30" s="17">
        <v>0</v>
      </c>
      <c r="K30" s="17">
        <v>2296</v>
      </c>
      <c r="L30" s="17">
        <v>5680</v>
      </c>
      <c r="M30" s="36">
        <v>748.07</v>
      </c>
      <c r="N30" s="17">
        <v>2432</v>
      </c>
      <c r="O30" s="17">
        <v>5672</v>
      </c>
      <c r="P30" s="17">
        <v>0</v>
      </c>
      <c r="Q30" s="17">
        <f t="shared" si="5"/>
        <v>16828.07</v>
      </c>
      <c r="R30" s="17">
        <f t="shared" si="6"/>
        <v>0</v>
      </c>
      <c r="S30" s="17">
        <f t="shared" si="7"/>
        <v>12128.87</v>
      </c>
      <c r="T30" s="17">
        <f t="shared" si="8"/>
        <v>12100.07</v>
      </c>
      <c r="U30" s="17">
        <f t="shared" si="9"/>
        <v>67871.13</v>
      </c>
    </row>
    <row r="31" spans="1:21" s="14" customFormat="1" ht="24.95" customHeight="1" x14ac:dyDescent="0.3">
      <c r="A31" s="27" t="s">
        <v>32</v>
      </c>
      <c r="B31" s="12"/>
      <c r="C31" s="12"/>
      <c r="D31" s="12"/>
      <c r="E31" s="12"/>
      <c r="F31" s="26"/>
      <c r="G31" s="2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9" customFormat="1" ht="24.95" customHeight="1" x14ac:dyDescent="0.25">
      <c r="A32" s="11">
        <v>11</v>
      </c>
      <c r="B32" s="15" t="s">
        <v>33</v>
      </c>
      <c r="C32" s="10" t="s">
        <v>34</v>
      </c>
      <c r="D32" s="11" t="s">
        <v>23</v>
      </c>
      <c r="E32" s="21" t="s">
        <v>207</v>
      </c>
      <c r="F32" s="16">
        <v>44446</v>
      </c>
      <c r="G32" s="16">
        <v>44627</v>
      </c>
      <c r="H32" s="17">
        <v>90000</v>
      </c>
      <c r="I32" s="17">
        <v>9753.1200000000008</v>
      </c>
      <c r="J32" s="17">
        <v>0</v>
      </c>
      <c r="K32" s="17">
        <v>2583</v>
      </c>
      <c r="L32" s="17">
        <v>6390</v>
      </c>
      <c r="M32" s="36">
        <v>748.07</v>
      </c>
      <c r="N32" s="17">
        <v>2736</v>
      </c>
      <c r="O32" s="17">
        <v>6381</v>
      </c>
      <c r="P32" s="17">
        <v>0</v>
      </c>
      <c r="Q32" s="17">
        <f t="shared" si="5"/>
        <v>18838.07</v>
      </c>
      <c r="R32" s="17">
        <f t="shared" si="6"/>
        <v>0</v>
      </c>
      <c r="S32" s="17">
        <f t="shared" si="7"/>
        <v>15072.12</v>
      </c>
      <c r="T32" s="17">
        <f t="shared" si="8"/>
        <v>13519.07</v>
      </c>
      <c r="U32" s="17">
        <f t="shared" si="9"/>
        <v>74927.88</v>
      </c>
    </row>
    <row r="33" spans="1:21" s="19" customFormat="1" ht="24.95" customHeight="1" x14ac:dyDescent="0.25">
      <c r="A33" s="11">
        <v>12</v>
      </c>
      <c r="B33" s="15" t="s">
        <v>30</v>
      </c>
      <c r="C33" s="10" t="s">
        <v>31</v>
      </c>
      <c r="D33" s="11" t="s">
        <v>23</v>
      </c>
      <c r="E33" s="21" t="s">
        <v>207</v>
      </c>
      <c r="F33" s="16">
        <v>44470</v>
      </c>
      <c r="G33" s="16">
        <v>44652</v>
      </c>
      <c r="H33" s="17">
        <v>43000</v>
      </c>
      <c r="I33" s="17">
        <v>866.06</v>
      </c>
      <c r="J33" s="17">
        <v>0</v>
      </c>
      <c r="K33" s="17">
        <v>1234.0999999999999</v>
      </c>
      <c r="L33" s="17">
        <v>3053</v>
      </c>
      <c r="M33" s="17">
        <f>H33*1.15%</f>
        <v>494.5</v>
      </c>
      <c r="N33" s="17">
        <v>1307.2</v>
      </c>
      <c r="O33" s="17">
        <f>H33*7.09%</f>
        <v>3048.7</v>
      </c>
      <c r="P33" s="17">
        <v>0</v>
      </c>
      <c r="Q33" s="17">
        <f t="shared" si="5"/>
        <v>9137.5</v>
      </c>
      <c r="R33" s="17">
        <v>26546</v>
      </c>
      <c r="S33" s="17">
        <f t="shared" si="7"/>
        <v>29953.360000000001</v>
      </c>
      <c r="T33" s="17">
        <f t="shared" si="8"/>
        <v>6596.2</v>
      </c>
      <c r="U33" s="17">
        <f t="shared" si="9"/>
        <v>13046.64</v>
      </c>
    </row>
    <row r="34" spans="1:21" s="14" customFormat="1" ht="24.95" customHeight="1" x14ac:dyDescent="0.3">
      <c r="A34" s="27" t="s">
        <v>140</v>
      </c>
      <c r="B34" s="12"/>
      <c r="C34" s="12"/>
      <c r="D34" s="12"/>
      <c r="E34" s="12"/>
      <c r="F34" s="26"/>
      <c r="G34" s="2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9" customFormat="1" ht="24.95" customHeight="1" x14ac:dyDescent="0.25">
      <c r="A35" s="11">
        <v>13</v>
      </c>
      <c r="B35" s="15" t="s">
        <v>113</v>
      </c>
      <c r="C35" s="10" t="s">
        <v>131</v>
      </c>
      <c r="D35" s="11" t="s">
        <v>23</v>
      </c>
      <c r="E35" s="21" t="s">
        <v>207</v>
      </c>
      <c r="F35" s="16">
        <v>44516</v>
      </c>
      <c r="G35" s="16">
        <v>44697</v>
      </c>
      <c r="H35" s="17">
        <v>90000</v>
      </c>
      <c r="I35" s="17">
        <v>9753.1200000000008</v>
      </c>
      <c r="J35" s="17">
        <v>0</v>
      </c>
      <c r="K35" s="17">
        <v>2583</v>
      </c>
      <c r="L35" s="17">
        <v>6390</v>
      </c>
      <c r="M35" s="36">
        <v>748.07</v>
      </c>
      <c r="N35" s="17">
        <v>2736</v>
      </c>
      <c r="O35" s="17">
        <v>6381</v>
      </c>
      <c r="P35" s="17">
        <v>0</v>
      </c>
      <c r="Q35" s="17">
        <f t="shared" si="5"/>
        <v>18838.07</v>
      </c>
      <c r="R35" s="17">
        <f t="shared" si="6"/>
        <v>0</v>
      </c>
      <c r="S35" s="17">
        <f t="shared" si="7"/>
        <v>15072.12</v>
      </c>
      <c r="T35" s="17">
        <f t="shared" si="8"/>
        <v>13519.07</v>
      </c>
      <c r="U35" s="17">
        <f t="shared" si="9"/>
        <v>74927.88</v>
      </c>
    </row>
    <row r="36" spans="1:21" s="19" customFormat="1" ht="24.95" customHeight="1" x14ac:dyDescent="0.25">
      <c r="A36" s="11">
        <v>14</v>
      </c>
      <c r="B36" s="15" t="s">
        <v>172</v>
      </c>
      <c r="C36" s="10" t="s">
        <v>131</v>
      </c>
      <c r="D36" s="11" t="s">
        <v>23</v>
      </c>
      <c r="E36" s="21" t="s">
        <v>206</v>
      </c>
      <c r="F36" s="16">
        <v>44440</v>
      </c>
      <c r="G36" s="16">
        <v>44621</v>
      </c>
      <c r="H36" s="17">
        <v>65000</v>
      </c>
      <c r="I36" s="17">
        <v>4427.58</v>
      </c>
      <c r="J36" s="17">
        <v>0</v>
      </c>
      <c r="K36" s="17">
        <v>1865.5</v>
      </c>
      <c r="L36" s="17">
        <v>4615</v>
      </c>
      <c r="M36" s="17">
        <f t="shared" ref="M36:M44" si="17">H36*1.15%</f>
        <v>747.5</v>
      </c>
      <c r="N36" s="17">
        <v>1976</v>
      </c>
      <c r="O36" s="17">
        <f t="shared" ref="O36:O44" si="18">H36*7.09%</f>
        <v>4608.5</v>
      </c>
      <c r="P36" s="17">
        <v>0</v>
      </c>
      <c r="Q36" s="17">
        <f t="shared" si="5"/>
        <v>13812.5</v>
      </c>
      <c r="R36" s="17">
        <v>5839.3</v>
      </c>
      <c r="S36" s="17">
        <f t="shared" si="7"/>
        <v>14108.38</v>
      </c>
      <c r="T36" s="17">
        <f t="shared" si="8"/>
        <v>9971</v>
      </c>
      <c r="U36" s="17">
        <f t="shared" si="9"/>
        <v>50891.62</v>
      </c>
    </row>
    <row r="37" spans="1:21" s="19" customFormat="1" ht="24.95" customHeight="1" x14ac:dyDescent="0.25">
      <c r="A37" s="11">
        <v>15</v>
      </c>
      <c r="B37" s="15" t="s">
        <v>114</v>
      </c>
      <c r="C37" s="10" t="s">
        <v>131</v>
      </c>
      <c r="D37" s="11" t="s">
        <v>23</v>
      </c>
      <c r="E37" s="21" t="s">
        <v>207</v>
      </c>
      <c r="F37" s="16">
        <v>44516</v>
      </c>
      <c r="G37" s="16">
        <v>44697</v>
      </c>
      <c r="H37" s="17">
        <v>50000</v>
      </c>
      <c r="I37" s="17">
        <v>1854</v>
      </c>
      <c r="J37" s="17">
        <v>0</v>
      </c>
      <c r="K37" s="17">
        <v>1435</v>
      </c>
      <c r="L37" s="17">
        <v>3550</v>
      </c>
      <c r="M37" s="17">
        <f t="shared" si="17"/>
        <v>575</v>
      </c>
      <c r="N37" s="17">
        <v>1520</v>
      </c>
      <c r="O37" s="17">
        <f t="shared" si="18"/>
        <v>3545</v>
      </c>
      <c r="P37" s="17">
        <v>0</v>
      </c>
      <c r="Q37" s="17">
        <f t="shared" si="5"/>
        <v>10625</v>
      </c>
      <c r="R37" s="17">
        <f t="shared" si="6"/>
        <v>0</v>
      </c>
      <c r="S37" s="17">
        <f t="shared" si="7"/>
        <v>4809</v>
      </c>
      <c r="T37" s="17">
        <f t="shared" si="8"/>
        <v>7670</v>
      </c>
      <c r="U37" s="17">
        <f t="shared" si="9"/>
        <v>45191</v>
      </c>
    </row>
    <row r="38" spans="1:21" s="19" customFormat="1" ht="24.95" customHeight="1" x14ac:dyDescent="0.25">
      <c r="A38" s="11">
        <v>16</v>
      </c>
      <c r="B38" s="15" t="s">
        <v>248</v>
      </c>
      <c r="C38" s="10" t="s">
        <v>240</v>
      </c>
      <c r="D38" s="11" t="s">
        <v>23</v>
      </c>
      <c r="E38" s="11" t="s">
        <v>207</v>
      </c>
      <c r="F38" s="16">
        <v>44593</v>
      </c>
      <c r="G38" s="16">
        <v>44774</v>
      </c>
      <c r="H38" s="17">
        <v>50000</v>
      </c>
      <c r="I38" s="17">
        <v>1854</v>
      </c>
      <c r="J38" s="17">
        <v>0</v>
      </c>
      <c r="K38" s="17">
        <v>1435</v>
      </c>
      <c r="L38" s="17">
        <v>3550</v>
      </c>
      <c r="M38" s="17">
        <f t="shared" si="17"/>
        <v>575</v>
      </c>
      <c r="N38" s="17">
        <v>1520</v>
      </c>
      <c r="O38" s="17">
        <f t="shared" si="18"/>
        <v>3545</v>
      </c>
      <c r="P38" s="17">
        <v>0</v>
      </c>
      <c r="Q38" s="17">
        <f t="shared" si="5"/>
        <v>10625</v>
      </c>
      <c r="R38" s="17">
        <f t="shared" si="6"/>
        <v>0</v>
      </c>
      <c r="S38" s="17">
        <f t="shared" si="7"/>
        <v>4809</v>
      </c>
      <c r="T38" s="17">
        <f t="shared" si="8"/>
        <v>7670</v>
      </c>
      <c r="U38" s="17">
        <f t="shared" si="9"/>
        <v>45191</v>
      </c>
    </row>
    <row r="39" spans="1:21" s="19" customFormat="1" ht="24.95" customHeight="1" x14ac:dyDescent="0.25">
      <c r="A39" s="11">
        <v>17</v>
      </c>
      <c r="B39" s="15" t="s">
        <v>169</v>
      </c>
      <c r="C39" s="10" t="s">
        <v>36</v>
      </c>
      <c r="D39" s="11" t="s">
        <v>23</v>
      </c>
      <c r="E39" s="21" t="s">
        <v>206</v>
      </c>
      <c r="F39" s="16">
        <v>44440</v>
      </c>
      <c r="G39" s="16">
        <v>44621</v>
      </c>
      <c r="H39" s="17">
        <v>50000</v>
      </c>
      <c r="I39" s="17">
        <v>1854</v>
      </c>
      <c r="J39" s="17">
        <v>0</v>
      </c>
      <c r="K39" s="17">
        <v>1435</v>
      </c>
      <c r="L39" s="17">
        <v>3550</v>
      </c>
      <c r="M39" s="17">
        <f t="shared" si="17"/>
        <v>575</v>
      </c>
      <c r="N39" s="17">
        <v>1520</v>
      </c>
      <c r="O39" s="17">
        <f t="shared" si="18"/>
        <v>3545</v>
      </c>
      <c r="P39" s="17">
        <v>0</v>
      </c>
      <c r="Q39" s="17">
        <f t="shared" si="5"/>
        <v>10625</v>
      </c>
      <c r="R39" s="17">
        <f t="shared" si="6"/>
        <v>0</v>
      </c>
      <c r="S39" s="17">
        <f t="shared" si="7"/>
        <v>4809</v>
      </c>
      <c r="T39" s="17">
        <f t="shared" si="8"/>
        <v>7670</v>
      </c>
      <c r="U39" s="17">
        <f t="shared" si="9"/>
        <v>45191</v>
      </c>
    </row>
    <row r="40" spans="1:21" s="19" customFormat="1" ht="24.95" customHeight="1" x14ac:dyDescent="0.25">
      <c r="A40" s="11">
        <v>18</v>
      </c>
      <c r="B40" s="15" t="s">
        <v>146</v>
      </c>
      <c r="C40" s="10" t="s">
        <v>50</v>
      </c>
      <c r="D40" s="11" t="s">
        <v>23</v>
      </c>
      <c r="E40" s="21" t="s">
        <v>207</v>
      </c>
      <c r="F40" s="16">
        <v>44593</v>
      </c>
      <c r="G40" s="16">
        <v>44774</v>
      </c>
      <c r="H40" s="17">
        <v>50000</v>
      </c>
      <c r="I40" s="17">
        <v>1854</v>
      </c>
      <c r="J40" s="17">
        <v>0</v>
      </c>
      <c r="K40" s="17">
        <v>1435</v>
      </c>
      <c r="L40" s="17">
        <v>3550</v>
      </c>
      <c r="M40" s="17">
        <f t="shared" si="17"/>
        <v>575</v>
      </c>
      <c r="N40" s="17">
        <v>1520</v>
      </c>
      <c r="O40" s="17">
        <f t="shared" si="18"/>
        <v>3545</v>
      </c>
      <c r="P40" s="17">
        <v>0</v>
      </c>
      <c r="Q40" s="17">
        <f t="shared" si="5"/>
        <v>10625</v>
      </c>
      <c r="R40" s="17">
        <f t="shared" si="6"/>
        <v>0</v>
      </c>
      <c r="S40" s="17">
        <f t="shared" si="7"/>
        <v>4809</v>
      </c>
      <c r="T40" s="17">
        <f t="shared" si="8"/>
        <v>7670</v>
      </c>
      <c r="U40" s="17">
        <f t="shared" si="9"/>
        <v>45191</v>
      </c>
    </row>
    <row r="41" spans="1:21" s="19" customFormat="1" ht="24.95" customHeight="1" x14ac:dyDescent="0.25">
      <c r="A41" s="11">
        <v>19</v>
      </c>
      <c r="B41" s="15" t="s">
        <v>163</v>
      </c>
      <c r="C41" s="10" t="s">
        <v>50</v>
      </c>
      <c r="D41" s="11" t="s">
        <v>23</v>
      </c>
      <c r="E41" s="21" t="s">
        <v>207</v>
      </c>
      <c r="F41" s="16">
        <v>44593</v>
      </c>
      <c r="G41" s="16">
        <v>44774</v>
      </c>
      <c r="H41" s="17">
        <v>50000</v>
      </c>
      <c r="I41" s="17">
        <v>1854</v>
      </c>
      <c r="J41" s="17">
        <v>0</v>
      </c>
      <c r="K41" s="17">
        <v>1435</v>
      </c>
      <c r="L41" s="17">
        <v>3550</v>
      </c>
      <c r="M41" s="17">
        <f t="shared" si="17"/>
        <v>575</v>
      </c>
      <c r="N41" s="17">
        <v>1520</v>
      </c>
      <c r="O41" s="17">
        <f t="shared" si="18"/>
        <v>3545</v>
      </c>
      <c r="P41" s="17">
        <v>0</v>
      </c>
      <c r="Q41" s="17">
        <f t="shared" si="5"/>
        <v>10625</v>
      </c>
      <c r="R41" s="17">
        <f t="shared" si="6"/>
        <v>0</v>
      </c>
      <c r="S41" s="17">
        <f t="shared" si="7"/>
        <v>4809</v>
      </c>
      <c r="T41" s="17">
        <f t="shared" si="8"/>
        <v>7670</v>
      </c>
      <c r="U41" s="17">
        <f t="shared" si="9"/>
        <v>45191</v>
      </c>
    </row>
    <row r="42" spans="1:21" s="19" customFormat="1" ht="24.95" customHeight="1" x14ac:dyDescent="0.25">
      <c r="A42" s="11">
        <v>20</v>
      </c>
      <c r="B42" s="15" t="s">
        <v>148</v>
      </c>
      <c r="C42" s="10" t="s">
        <v>50</v>
      </c>
      <c r="D42" s="11" t="s">
        <v>23</v>
      </c>
      <c r="E42" s="21" t="s">
        <v>206</v>
      </c>
      <c r="F42" s="16">
        <v>44593</v>
      </c>
      <c r="G42" s="16">
        <v>44774</v>
      </c>
      <c r="H42" s="17">
        <v>50000</v>
      </c>
      <c r="I42" s="17">
        <v>1854</v>
      </c>
      <c r="J42" s="17">
        <v>0</v>
      </c>
      <c r="K42" s="17">
        <v>1435</v>
      </c>
      <c r="L42" s="17">
        <v>3550</v>
      </c>
      <c r="M42" s="17">
        <f t="shared" si="17"/>
        <v>575</v>
      </c>
      <c r="N42" s="17">
        <v>1520</v>
      </c>
      <c r="O42" s="17">
        <f t="shared" si="18"/>
        <v>3545</v>
      </c>
      <c r="P42" s="17">
        <v>0</v>
      </c>
      <c r="Q42" s="17">
        <f t="shared" si="5"/>
        <v>10625</v>
      </c>
      <c r="R42" s="17">
        <f t="shared" si="6"/>
        <v>0</v>
      </c>
      <c r="S42" s="17">
        <f t="shared" si="7"/>
        <v>4809</v>
      </c>
      <c r="T42" s="17">
        <f t="shared" si="8"/>
        <v>7670</v>
      </c>
      <c r="U42" s="17">
        <f t="shared" si="9"/>
        <v>45191</v>
      </c>
    </row>
    <row r="43" spans="1:21" s="19" customFormat="1" ht="24.95" customHeight="1" x14ac:dyDescent="0.25">
      <c r="A43" s="11">
        <v>21</v>
      </c>
      <c r="B43" s="15" t="s">
        <v>193</v>
      </c>
      <c r="C43" s="10" t="s">
        <v>37</v>
      </c>
      <c r="D43" s="11" t="s">
        <v>23</v>
      </c>
      <c r="E43" s="21" t="s">
        <v>207</v>
      </c>
      <c r="F43" s="16">
        <v>44470</v>
      </c>
      <c r="G43" s="16">
        <v>44652</v>
      </c>
      <c r="H43" s="17">
        <v>45000</v>
      </c>
      <c r="I43" s="17">
        <v>1148.33</v>
      </c>
      <c r="J43" s="17">
        <v>0</v>
      </c>
      <c r="K43" s="17">
        <v>1291.5</v>
      </c>
      <c r="L43" s="17">
        <v>3195</v>
      </c>
      <c r="M43" s="17">
        <f t="shared" si="17"/>
        <v>517.5</v>
      </c>
      <c r="N43" s="17">
        <v>1368</v>
      </c>
      <c r="O43" s="17">
        <f t="shared" si="18"/>
        <v>3190.5</v>
      </c>
      <c r="P43" s="17">
        <v>0</v>
      </c>
      <c r="Q43" s="17">
        <f t="shared" si="5"/>
        <v>9562.5</v>
      </c>
      <c r="R43" s="17">
        <f t="shared" si="6"/>
        <v>0</v>
      </c>
      <c r="S43" s="17">
        <f t="shared" si="7"/>
        <v>3807.83</v>
      </c>
      <c r="T43" s="17">
        <f t="shared" si="8"/>
        <v>6903</v>
      </c>
      <c r="U43" s="17">
        <f t="shared" si="9"/>
        <v>41192.17</v>
      </c>
    </row>
    <row r="44" spans="1:21" s="19" customFormat="1" ht="24.95" customHeight="1" x14ac:dyDescent="0.25">
      <c r="A44" s="11">
        <v>22</v>
      </c>
      <c r="B44" s="15" t="s">
        <v>275</v>
      </c>
      <c r="C44" s="10" t="s">
        <v>276</v>
      </c>
      <c r="D44" s="11" t="s">
        <v>23</v>
      </c>
      <c r="E44" s="11" t="s">
        <v>207</v>
      </c>
      <c r="F44" s="16">
        <v>44470</v>
      </c>
      <c r="G44" s="16">
        <v>44652</v>
      </c>
      <c r="H44" s="17">
        <v>43000</v>
      </c>
      <c r="I44" s="17">
        <v>866.06</v>
      </c>
      <c r="J44" s="17">
        <v>0</v>
      </c>
      <c r="K44" s="17">
        <v>1234.0999999999999</v>
      </c>
      <c r="L44" s="17">
        <v>3053</v>
      </c>
      <c r="M44" s="17">
        <f t="shared" si="17"/>
        <v>494.5</v>
      </c>
      <c r="N44" s="17">
        <v>1307.2</v>
      </c>
      <c r="O44" s="17">
        <f t="shared" si="18"/>
        <v>3048.7</v>
      </c>
      <c r="P44" s="17">
        <v>0</v>
      </c>
      <c r="Q44" s="17">
        <f t="shared" si="5"/>
        <v>9137.5</v>
      </c>
      <c r="R44" s="17">
        <f t="shared" si="6"/>
        <v>0</v>
      </c>
      <c r="S44" s="17">
        <f t="shared" si="7"/>
        <v>3407.36</v>
      </c>
      <c r="T44" s="17">
        <f t="shared" si="8"/>
        <v>6596.2</v>
      </c>
      <c r="U44" s="17">
        <f t="shared" si="9"/>
        <v>39592.639999999999</v>
      </c>
    </row>
    <row r="45" spans="1:21" s="14" customFormat="1" ht="24.95" customHeight="1" x14ac:dyDescent="0.3">
      <c r="A45" s="27" t="s">
        <v>35</v>
      </c>
      <c r="B45" s="12"/>
      <c r="C45" s="12"/>
      <c r="D45" s="12"/>
      <c r="E45" s="12"/>
      <c r="F45" s="26"/>
      <c r="G45" s="26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9" customFormat="1" ht="24.95" customHeight="1" x14ac:dyDescent="0.25">
      <c r="A46" s="11">
        <v>23</v>
      </c>
      <c r="B46" s="15" t="s">
        <v>281</v>
      </c>
      <c r="C46" s="10" t="s">
        <v>29</v>
      </c>
      <c r="D46" s="11" t="s">
        <v>23</v>
      </c>
      <c r="E46" s="21" t="s">
        <v>206</v>
      </c>
      <c r="F46" s="16">
        <v>44531</v>
      </c>
      <c r="G46" s="16">
        <v>44713</v>
      </c>
      <c r="H46" s="17">
        <v>140000</v>
      </c>
      <c r="I46" s="17">
        <v>21514.37</v>
      </c>
      <c r="J46" s="17">
        <v>0</v>
      </c>
      <c r="K46" s="17">
        <v>4018</v>
      </c>
      <c r="L46" s="17">
        <v>9940</v>
      </c>
      <c r="M46" s="36">
        <v>748.07</v>
      </c>
      <c r="N46" s="17">
        <v>4256</v>
      </c>
      <c r="O46" s="17">
        <v>9926</v>
      </c>
      <c r="P46" s="17">
        <v>0</v>
      </c>
      <c r="Q46" s="17">
        <f t="shared" si="5"/>
        <v>28888.07</v>
      </c>
      <c r="R46" s="17">
        <f t="shared" si="6"/>
        <v>0</v>
      </c>
      <c r="S46" s="17">
        <f t="shared" si="7"/>
        <v>29788.37</v>
      </c>
      <c r="T46" s="17">
        <f t="shared" si="8"/>
        <v>20614.07</v>
      </c>
      <c r="U46" s="17">
        <f t="shared" si="9"/>
        <v>110211.63</v>
      </c>
    </row>
    <row r="47" spans="1:21" s="37" customFormat="1" ht="24.95" customHeight="1" x14ac:dyDescent="0.25">
      <c r="A47" s="33">
        <v>24</v>
      </c>
      <c r="B47" s="32" t="s">
        <v>273</v>
      </c>
      <c r="C47" s="41" t="s">
        <v>240</v>
      </c>
      <c r="D47" s="33" t="s">
        <v>23</v>
      </c>
      <c r="E47" s="33" t="s">
        <v>206</v>
      </c>
      <c r="F47" s="35">
        <v>44470</v>
      </c>
      <c r="G47" s="35">
        <v>44652</v>
      </c>
      <c r="H47" s="36">
        <v>55000</v>
      </c>
      <c r="I47" s="36">
        <v>2559.6799999999998</v>
      </c>
      <c r="J47" s="36">
        <v>0</v>
      </c>
      <c r="K47" s="36">
        <v>1578.5</v>
      </c>
      <c r="L47" s="36">
        <v>3905</v>
      </c>
      <c r="M47" s="17">
        <f t="shared" ref="M47:M62" si="19">H47*1.15%</f>
        <v>632.5</v>
      </c>
      <c r="N47" s="36">
        <v>1672</v>
      </c>
      <c r="O47" s="17">
        <f t="shared" ref="O47:O62" si="20">H47*7.09%</f>
        <v>3899.5</v>
      </c>
      <c r="P47" s="36">
        <v>0</v>
      </c>
      <c r="Q47" s="36">
        <f t="shared" si="5"/>
        <v>11687.5</v>
      </c>
      <c r="R47" s="36">
        <f t="shared" si="6"/>
        <v>0</v>
      </c>
      <c r="S47" s="36">
        <f t="shared" si="7"/>
        <v>5810.18</v>
      </c>
      <c r="T47" s="36">
        <f t="shared" si="8"/>
        <v>8437</v>
      </c>
      <c r="U47" s="36">
        <f t="shared" si="9"/>
        <v>49189.82</v>
      </c>
    </row>
    <row r="48" spans="1:21" s="37" customFormat="1" ht="24.95" customHeight="1" x14ac:dyDescent="0.25">
      <c r="A48" s="11">
        <v>25</v>
      </c>
      <c r="B48" s="32" t="s">
        <v>170</v>
      </c>
      <c r="C48" s="41" t="s">
        <v>36</v>
      </c>
      <c r="D48" s="33" t="s">
        <v>23</v>
      </c>
      <c r="E48" s="34" t="s">
        <v>207</v>
      </c>
      <c r="F48" s="35">
        <v>44440</v>
      </c>
      <c r="G48" s="35">
        <v>44621</v>
      </c>
      <c r="H48" s="36">
        <v>50000</v>
      </c>
      <c r="I48" s="36">
        <v>1854</v>
      </c>
      <c r="J48" s="36">
        <v>0</v>
      </c>
      <c r="K48" s="36">
        <v>1435</v>
      </c>
      <c r="L48" s="36">
        <v>3550</v>
      </c>
      <c r="M48" s="17">
        <f t="shared" si="19"/>
        <v>575</v>
      </c>
      <c r="N48" s="36">
        <v>1520</v>
      </c>
      <c r="O48" s="17">
        <f t="shared" si="20"/>
        <v>3545</v>
      </c>
      <c r="P48" s="36">
        <v>0</v>
      </c>
      <c r="Q48" s="36">
        <f t="shared" si="5"/>
        <v>10625</v>
      </c>
      <c r="R48" s="36">
        <f t="shared" si="6"/>
        <v>0</v>
      </c>
      <c r="S48" s="36">
        <f t="shared" si="7"/>
        <v>4809</v>
      </c>
      <c r="T48" s="36">
        <f t="shared" si="8"/>
        <v>7670</v>
      </c>
      <c r="U48" s="36">
        <f t="shared" si="9"/>
        <v>45191</v>
      </c>
    </row>
    <row r="49" spans="1:21" s="37" customFormat="1" ht="24.95" customHeight="1" x14ac:dyDescent="0.25">
      <c r="A49" s="33">
        <v>26</v>
      </c>
      <c r="B49" s="32" t="s">
        <v>171</v>
      </c>
      <c r="C49" s="41" t="s">
        <v>36</v>
      </c>
      <c r="D49" s="33" t="s">
        <v>23</v>
      </c>
      <c r="E49" s="34" t="s">
        <v>206</v>
      </c>
      <c r="F49" s="35">
        <v>44440</v>
      </c>
      <c r="G49" s="35">
        <v>44621</v>
      </c>
      <c r="H49" s="36">
        <v>50000</v>
      </c>
      <c r="I49" s="36">
        <v>1854</v>
      </c>
      <c r="J49" s="36">
        <v>0</v>
      </c>
      <c r="K49" s="36">
        <v>1435</v>
      </c>
      <c r="L49" s="36">
        <v>3550</v>
      </c>
      <c r="M49" s="17">
        <f t="shared" si="19"/>
        <v>575</v>
      </c>
      <c r="N49" s="36">
        <v>1520</v>
      </c>
      <c r="O49" s="17">
        <f t="shared" si="20"/>
        <v>3545</v>
      </c>
      <c r="P49" s="36">
        <v>0</v>
      </c>
      <c r="Q49" s="36">
        <f t="shared" si="5"/>
        <v>10625</v>
      </c>
      <c r="R49" s="36">
        <f t="shared" si="6"/>
        <v>0</v>
      </c>
      <c r="S49" s="36">
        <f t="shared" si="7"/>
        <v>4809</v>
      </c>
      <c r="T49" s="36">
        <f t="shared" si="8"/>
        <v>7670</v>
      </c>
      <c r="U49" s="36">
        <f t="shared" si="9"/>
        <v>45191</v>
      </c>
    </row>
    <row r="50" spans="1:21" s="37" customFormat="1" ht="24.95" customHeight="1" x14ac:dyDescent="0.25">
      <c r="A50" s="11">
        <v>27</v>
      </c>
      <c r="B50" s="32" t="s">
        <v>185</v>
      </c>
      <c r="C50" s="41" t="s">
        <v>36</v>
      </c>
      <c r="D50" s="33" t="s">
        <v>23</v>
      </c>
      <c r="E50" s="34" t="s">
        <v>207</v>
      </c>
      <c r="F50" s="35">
        <v>44470</v>
      </c>
      <c r="G50" s="35">
        <v>44652</v>
      </c>
      <c r="H50" s="36">
        <v>50000</v>
      </c>
      <c r="I50" s="36">
        <v>1854</v>
      </c>
      <c r="J50" s="36">
        <v>0</v>
      </c>
      <c r="K50" s="36">
        <v>1435</v>
      </c>
      <c r="L50" s="36">
        <v>3550</v>
      </c>
      <c r="M50" s="17">
        <f t="shared" si="19"/>
        <v>575</v>
      </c>
      <c r="N50" s="36">
        <v>1520</v>
      </c>
      <c r="O50" s="17">
        <f t="shared" si="20"/>
        <v>3545</v>
      </c>
      <c r="P50" s="36">
        <v>0</v>
      </c>
      <c r="Q50" s="36">
        <f t="shared" si="5"/>
        <v>10625</v>
      </c>
      <c r="R50" s="36">
        <f t="shared" si="6"/>
        <v>0</v>
      </c>
      <c r="S50" s="36">
        <f t="shared" si="7"/>
        <v>4809</v>
      </c>
      <c r="T50" s="36">
        <f t="shared" si="8"/>
        <v>7670</v>
      </c>
      <c r="U50" s="36">
        <f t="shared" si="9"/>
        <v>45191</v>
      </c>
    </row>
    <row r="51" spans="1:21" s="37" customFormat="1" ht="24.95" customHeight="1" x14ac:dyDescent="0.25">
      <c r="A51" s="33">
        <v>28</v>
      </c>
      <c r="B51" s="32" t="s">
        <v>249</v>
      </c>
      <c r="C51" s="41" t="s">
        <v>240</v>
      </c>
      <c r="D51" s="33" t="s">
        <v>23</v>
      </c>
      <c r="E51" s="33" t="s">
        <v>206</v>
      </c>
      <c r="F51" s="16">
        <v>44593</v>
      </c>
      <c r="G51" s="16">
        <v>44774</v>
      </c>
      <c r="H51" s="36">
        <v>50000</v>
      </c>
      <c r="I51" s="36">
        <v>1854</v>
      </c>
      <c r="J51" s="36">
        <v>0</v>
      </c>
      <c r="K51" s="36">
        <v>1435</v>
      </c>
      <c r="L51" s="36">
        <v>3550</v>
      </c>
      <c r="M51" s="17">
        <f t="shared" si="19"/>
        <v>575</v>
      </c>
      <c r="N51" s="36">
        <v>1520</v>
      </c>
      <c r="O51" s="17">
        <f t="shared" si="20"/>
        <v>3545</v>
      </c>
      <c r="P51" s="36">
        <v>0</v>
      </c>
      <c r="Q51" s="36">
        <f t="shared" si="5"/>
        <v>10625</v>
      </c>
      <c r="R51" s="36">
        <f t="shared" si="6"/>
        <v>0</v>
      </c>
      <c r="S51" s="36">
        <f t="shared" si="7"/>
        <v>4809</v>
      </c>
      <c r="T51" s="36">
        <f t="shared" si="8"/>
        <v>7670</v>
      </c>
      <c r="U51" s="36">
        <f t="shared" si="9"/>
        <v>45191</v>
      </c>
    </row>
    <row r="52" spans="1:21" s="37" customFormat="1" ht="24.95" customHeight="1" x14ac:dyDescent="0.25">
      <c r="A52" s="11">
        <v>29</v>
      </c>
      <c r="B52" s="32" t="s">
        <v>295</v>
      </c>
      <c r="C52" s="41" t="s">
        <v>240</v>
      </c>
      <c r="D52" s="33" t="s">
        <v>23</v>
      </c>
      <c r="E52" s="33" t="s">
        <v>206</v>
      </c>
      <c r="F52" s="35">
        <v>44470</v>
      </c>
      <c r="G52" s="35">
        <v>44652</v>
      </c>
      <c r="H52" s="36">
        <v>50000</v>
      </c>
      <c r="I52" s="36">
        <v>1854</v>
      </c>
      <c r="J52" s="36">
        <v>0</v>
      </c>
      <c r="K52" s="36">
        <f>H52*2.87%</f>
        <v>1435</v>
      </c>
      <c r="L52" s="36">
        <f>H52*7.1%</f>
        <v>3550</v>
      </c>
      <c r="M52" s="17">
        <f t="shared" si="19"/>
        <v>575</v>
      </c>
      <c r="N52" s="36">
        <f>H52*3.04%</f>
        <v>1520</v>
      </c>
      <c r="O52" s="17">
        <f t="shared" si="20"/>
        <v>3545</v>
      </c>
      <c r="P52" s="36">
        <v>0</v>
      </c>
      <c r="Q52" s="36">
        <f t="shared" si="5"/>
        <v>10625</v>
      </c>
      <c r="R52" s="36">
        <f t="shared" si="6"/>
        <v>0</v>
      </c>
      <c r="S52" s="36">
        <f t="shared" si="7"/>
        <v>4809</v>
      </c>
      <c r="T52" s="36">
        <f t="shared" si="8"/>
        <v>7670</v>
      </c>
      <c r="U52" s="36">
        <f t="shared" si="9"/>
        <v>45191</v>
      </c>
    </row>
    <row r="53" spans="1:21" s="37" customFormat="1" ht="24.95" customHeight="1" x14ac:dyDescent="0.25">
      <c r="A53" s="33">
        <v>30</v>
      </c>
      <c r="B53" s="32" t="s">
        <v>250</v>
      </c>
      <c r="C53" s="41" t="s">
        <v>240</v>
      </c>
      <c r="D53" s="33" t="s">
        <v>23</v>
      </c>
      <c r="E53" s="33" t="s">
        <v>207</v>
      </c>
      <c r="F53" s="16">
        <v>44593</v>
      </c>
      <c r="G53" s="16">
        <v>44774</v>
      </c>
      <c r="H53" s="36">
        <v>50000</v>
      </c>
      <c r="I53" s="36">
        <v>1854</v>
      </c>
      <c r="J53" s="36">
        <v>0</v>
      </c>
      <c r="K53" s="36">
        <v>1435</v>
      </c>
      <c r="L53" s="36">
        <v>3550</v>
      </c>
      <c r="M53" s="17">
        <f t="shared" si="19"/>
        <v>575</v>
      </c>
      <c r="N53" s="36">
        <v>1520</v>
      </c>
      <c r="O53" s="17">
        <f t="shared" si="20"/>
        <v>3545</v>
      </c>
      <c r="P53" s="36">
        <v>0</v>
      </c>
      <c r="Q53" s="36">
        <f t="shared" si="5"/>
        <v>10625</v>
      </c>
      <c r="R53" s="36">
        <f t="shared" si="6"/>
        <v>0</v>
      </c>
      <c r="S53" s="36">
        <f t="shared" si="7"/>
        <v>4809</v>
      </c>
      <c r="T53" s="36">
        <f t="shared" si="8"/>
        <v>7670</v>
      </c>
      <c r="U53" s="36">
        <f t="shared" si="9"/>
        <v>45191</v>
      </c>
    </row>
    <row r="54" spans="1:21" s="37" customFormat="1" ht="24.95" customHeight="1" x14ac:dyDescent="0.25">
      <c r="A54" s="11">
        <v>31</v>
      </c>
      <c r="B54" s="32" t="s">
        <v>300</v>
      </c>
      <c r="C54" s="41" t="s">
        <v>240</v>
      </c>
      <c r="D54" s="33" t="s">
        <v>23</v>
      </c>
      <c r="E54" s="33" t="s">
        <v>207</v>
      </c>
      <c r="F54" s="35">
        <v>44470</v>
      </c>
      <c r="G54" s="35">
        <v>44652</v>
      </c>
      <c r="H54" s="36">
        <v>50000</v>
      </c>
      <c r="I54" s="36">
        <v>1854</v>
      </c>
      <c r="J54" s="36">
        <v>0</v>
      </c>
      <c r="K54" s="36">
        <v>1435</v>
      </c>
      <c r="L54" s="36">
        <v>3550</v>
      </c>
      <c r="M54" s="17">
        <f t="shared" si="19"/>
        <v>575</v>
      </c>
      <c r="N54" s="36">
        <v>1520</v>
      </c>
      <c r="O54" s="17">
        <f t="shared" si="20"/>
        <v>3545</v>
      </c>
      <c r="P54" s="36">
        <v>0</v>
      </c>
      <c r="Q54" s="36">
        <f t="shared" ref="Q54:Q55" si="21">K54+L54+M54+N54+O54</f>
        <v>10625</v>
      </c>
      <c r="R54" s="36">
        <f t="shared" ref="R54:R55" si="22">J54</f>
        <v>0</v>
      </c>
      <c r="S54" s="36">
        <f t="shared" ref="S54:S55" si="23">I54+K54+N54+R54</f>
        <v>4809</v>
      </c>
      <c r="T54" s="36">
        <f t="shared" ref="T54:T55" si="24">L54+M54+O54</f>
        <v>7670</v>
      </c>
      <c r="U54" s="36">
        <f t="shared" ref="U54:U55" si="25">H54-S54</f>
        <v>45191</v>
      </c>
    </row>
    <row r="55" spans="1:21" s="37" customFormat="1" ht="24.95" customHeight="1" x14ac:dyDescent="0.25">
      <c r="A55" s="33">
        <v>32</v>
      </c>
      <c r="B55" s="32" t="s">
        <v>302</v>
      </c>
      <c r="C55" s="41" t="s">
        <v>37</v>
      </c>
      <c r="D55" s="33" t="s">
        <v>23</v>
      </c>
      <c r="E55" s="33" t="s">
        <v>207</v>
      </c>
      <c r="F55" s="35">
        <v>44586</v>
      </c>
      <c r="G55" s="35">
        <v>44767</v>
      </c>
      <c r="H55" s="36">
        <v>45000</v>
      </c>
      <c r="I55" s="36">
        <v>1148.33</v>
      </c>
      <c r="J55" s="36">
        <v>0</v>
      </c>
      <c r="K55" s="36">
        <f t="shared" ref="K55:K62" si="26">H55*2.87%</f>
        <v>1291.5</v>
      </c>
      <c r="L55" s="36">
        <f t="shared" ref="L55:L62" si="27">H55*7.1%</f>
        <v>3195</v>
      </c>
      <c r="M55" s="36">
        <f t="shared" si="19"/>
        <v>517.5</v>
      </c>
      <c r="N55" s="36">
        <f t="shared" ref="N55:N62" si="28">H55*3.04%</f>
        <v>1368</v>
      </c>
      <c r="O55" s="36">
        <f t="shared" si="20"/>
        <v>3190.5</v>
      </c>
      <c r="P55" s="36">
        <v>0</v>
      </c>
      <c r="Q55" s="36">
        <f t="shared" si="21"/>
        <v>9562.5</v>
      </c>
      <c r="R55" s="36">
        <f t="shared" si="22"/>
        <v>0</v>
      </c>
      <c r="S55" s="36">
        <f t="shared" si="23"/>
        <v>3807.83</v>
      </c>
      <c r="T55" s="36">
        <f t="shared" si="24"/>
        <v>6903</v>
      </c>
      <c r="U55" s="36">
        <f t="shared" si="25"/>
        <v>41192.17</v>
      </c>
    </row>
    <row r="56" spans="1:21" s="37" customFormat="1" ht="24.95" customHeight="1" x14ac:dyDescent="0.25">
      <c r="A56" s="11">
        <v>33</v>
      </c>
      <c r="B56" s="32" t="s">
        <v>306</v>
      </c>
      <c r="C56" s="41" t="s">
        <v>240</v>
      </c>
      <c r="D56" s="33" t="s">
        <v>23</v>
      </c>
      <c r="E56" s="33" t="s">
        <v>207</v>
      </c>
      <c r="F56" s="35">
        <v>44586</v>
      </c>
      <c r="G56" s="35">
        <v>44767</v>
      </c>
      <c r="H56" s="36">
        <v>55000</v>
      </c>
      <c r="I56" s="36">
        <v>2559.6799999999998</v>
      </c>
      <c r="J56" s="36">
        <v>0</v>
      </c>
      <c r="K56" s="36">
        <f t="shared" si="26"/>
        <v>1578.5</v>
      </c>
      <c r="L56" s="36">
        <f t="shared" si="27"/>
        <v>3905</v>
      </c>
      <c r="M56" s="36">
        <f t="shared" si="19"/>
        <v>632.5</v>
      </c>
      <c r="N56" s="36">
        <f t="shared" si="28"/>
        <v>1672</v>
      </c>
      <c r="O56" s="36">
        <f t="shared" si="20"/>
        <v>3899.5</v>
      </c>
      <c r="P56" s="36">
        <v>0</v>
      </c>
      <c r="Q56" s="36">
        <f t="shared" ref="Q56" si="29">K56+L56+M56+N56+O56</f>
        <v>11687.5</v>
      </c>
      <c r="R56" s="36">
        <f t="shared" ref="R56" si="30">J56</f>
        <v>0</v>
      </c>
      <c r="S56" s="36">
        <f t="shared" ref="S56" si="31">I56+K56+N56+R56</f>
        <v>5810.18</v>
      </c>
      <c r="T56" s="36">
        <f t="shared" ref="T56" si="32">L56+M56+O56</f>
        <v>8437</v>
      </c>
      <c r="U56" s="36">
        <f t="shared" ref="U56" si="33">H56-S56</f>
        <v>49189.82</v>
      </c>
    </row>
    <row r="57" spans="1:21" s="37" customFormat="1" ht="24.95" customHeight="1" x14ac:dyDescent="0.25">
      <c r="A57" s="33">
        <v>34</v>
      </c>
      <c r="B57" s="32" t="s">
        <v>309</v>
      </c>
      <c r="C57" s="41" t="s">
        <v>240</v>
      </c>
      <c r="D57" s="33" t="s">
        <v>23</v>
      </c>
      <c r="E57" s="33" t="s">
        <v>206</v>
      </c>
      <c r="F57" s="35">
        <v>44586</v>
      </c>
      <c r="G57" s="35">
        <v>44767</v>
      </c>
      <c r="H57" s="36">
        <v>60000</v>
      </c>
      <c r="I57" s="36">
        <v>3486.68</v>
      </c>
      <c r="J57" s="36">
        <v>0</v>
      </c>
      <c r="K57" s="36">
        <f t="shared" si="26"/>
        <v>1722</v>
      </c>
      <c r="L57" s="36">
        <f t="shared" si="27"/>
        <v>4260</v>
      </c>
      <c r="M57" s="36">
        <f t="shared" si="19"/>
        <v>690</v>
      </c>
      <c r="N57" s="36">
        <f t="shared" si="28"/>
        <v>1824</v>
      </c>
      <c r="O57" s="36">
        <f t="shared" si="20"/>
        <v>4254</v>
      </c>
      <c r="P57" s="36">
        <v>0</v>
      </c>
      <c r="Q57" s="36">
        <f t="shared" ref="Q57" si="34">K57+L57+M57+N57+O57</f>
        <v>12750</v>
      </c>
      <c r="R57" s="36">
        <f t="shared" ref="R57" si="35">J57</f>
        <v>0</v>
      </c>
      <c r="S57" s="36">
        <f t="shared" ref="S57" si="36">I57+K57+N57+R57</f>
        <v>7032.68</v>
      </c>
      <c r="T57" s="36">
        <f t="shared" ref="T57" si="37">L57+M57+O57</f>
        <v>9204</v>
      </c>
      <c r="U57" s="36">
        <f t="shared" ref="U57" si="38">H57-S57</f>
        <v>52967.32</v>
      </c>
    </row>
    <row r="58" spans="1:21" s="37" customFormat="1" ht="24.95" customHeight="1" x14ac:dyDescent="0.25">
      <c r="A58" s="11">
        <v>35</v>
      </c>
      <c r="B58" s="32" t="s">
        <v>310</v>
      </c>
      <c r="C58" s="41" t="s">
        <v>240</v>
      </c>
      <c r="D58" s="33" t="s">
        <v>23</v>
      </c>
      <c r="E58" s="33" t="s">
        <v>206</v>
      </c>
      <c r="F58" s="35">
        <v>44586</v>
      </c>
      <c r="G58" s="35">
        <v>44767</v>
      </c>
      <c r="H58" s="36">
        <v>60000</v>
      </c>
      <c r="I58" s="36">
        <v>3486.68</v>
      </c>
      <c r="J58" s="36">
        <v>0</v>
      </c>
      <c r="K58" s="36">
        <f t="shared" si="26"/>
        <v>1722</v>
      </c>
      <c r="L58" s="36">
        <f t="shared" si="27"/>
        <v>4260</v>
      </c>
      <c r="M58" s="36">
        <f t="shared" si="19"/>
        <v>690</v>
      </c>
      <c r="N58" s="36">
        <f t="shared" si="28"/>
        <v>1824</v>
      </c>
      <c r="O58" s="36">
        <f t="shared" si="20"/>
        <v>4254</v>
      </c>
      <c r="P58" s="36">
        <v>0</v>
      </c>
      <c r="Q58" s="36">
        <f t="shared" ref="Q58:Q62" si="39">K58+L58+M58+N58+O58</f>
        <v>12750</v>
      </c>
      <c r="R58" s="36">
        <f t="shared" ref="R58:R62" si="40">J58</f>
        <v>0</v>
      </c>
      <c r="S58" s="36">
        <f t="shared" ref="S58:S62" si="41">I58+K58+N58+R58</f>
        <v>7032.68</v>
      </c>
      <c r="T58" s="36">
        <f t="shared" ref="T58:T62" si="42">L58+M58+O58</f>
        <v>9204</v>
      </c>
      <c r="U58" s="36">
        <f t="shared" ref="U58:U62" si="43">H58-S58</f>
        <v>52967.32</v>
      </c>
    </row>
    <row r="59" spans="1:21" s="37" customFormat="1" ht="24.95" customHeight="1" x14ac:dyDescent="0.25">
      <c r="A59" s="33">
        <v>36</v>
      </c>
      <c r="B59" s="32" t="s">
        <v>323</v>
      </c>
      <c r="C59" s="41" t="s">
        <v>240</v>
      </c>
      <c r="D59" s="33" t="s">
        <v>23</v>
      </c>
      <c r="E59" s="33" t="s">
        <v>207</v>
      </c>
      <c r="F59" s="35">
        <v>44586</v>
      </c>
      <c r="G59" s="35">
        <v>44767</v>
      </c>
      <c r="H59" s="36">
        <v>60000</v>
      </c>
      <c r="I59" s="36">
        <v>3486.68</v>
      </c>
      <c r="J59" s="36">
        <v>0</v>
      </c>
      <c r="K59" s="36">
        <f t="shared" si="26"/>
        <v>1722</v>
      </c>
      <c r="L59" s="36">
        <f t="shared" si="27"/>
        <v>4260</v>
      </c>
      <c r="M59" s="36">
        <f t="shared" si="19"/>
        <v>690</v>
      </c>
      <c r="N59" s="36">
        <f t="shared" si="28"/>
        <v>1824</v>
      </c>
      <c r="O59" s="36">
        <f t="shared" si="20"/>
        <v>4254</v>
      </c>
      <c r="P59" s="36">
        <v>0</v>
      </c>
      <c r="Q59" s="36">
        <f t="shared" si="39"/>
        <v>12750</v>
      </c>
      <c r="R59" s="36">
        <f t="shared" si="40"/>
        <v>0</v>
      </c>
      <c r="S59" s="36">
        <f t="shared" si="41"/>
        <v>7032.68</v>
      </c>
      <c r="T59" s="36">
        <f t="shared" si="42"/>
        <v>9204</v>
      </c>
      <c r="U59" s="36">
        <f t="shared" si="43"/>
        <v>52967.32</v>
      </c>
    </row>
    <row r="60" spans="1:21" s="37" customFormat="1" ht="24.95" customHeight="1" x14ac:dyDescent="0.25">
      <c r="A60" s="11">
        <v>37</v>
      </c>
      <c r="B60" s="32" t="s">
        <v>324</v>
      </c>
      <c r="C60" s="41" t="s">
        <v>240</v>
      </c>
      <c r="D60" s="33" t="s">
        <v>23</v>
      </c>
      <c r="E60" s="33" t="s">
        <v>207</v>
      </c>
      <c r="F60" s="35">
        <v>44586</v>
      </c>
      <c r="G60" s="35">
        <v>44767</v>
      </c>
      <c r="H60" s="36">
        <v>60000</v>
      </c>
      <c r="I60" s="36">
        <v>3486.68</v>
      </c>
      <c r="J60" s="36">
        <v>0</v>
      </c>
      <c r="K60" s="36">
        <f t="shared" si="26"/>
        <v>1722</v>
      </c>
      <c r="L60" s="36">
        <f t="shared" si="27"/>
        <v>4260</v>
      </c>
      <c r="M60" s="36">
        <f t="shared" si="19"/>
        <v>690</v>
      </c>
      <c r="N60" s="36">
        <f t="shared" si="28"/>
        <v>1824</v>
      </c>
      <c r="O60" s="36">
        <f t="shared" si="20"/>
        <v>4254</v>
      </c>
      <c r="P60" s="36">
        <v>0</v>
      </c>
      <c r="Q60" s="36">
        <f t="shared" ref="Q60:Q61" si="44">K60+L60+M60+N60+O60</f>
        <v>12750</v>
      </c>
      <c r="R60" s="36">
        <f t="shared" ref="R60:R61" si="45">J60</f>
        <v>0</v>
      </c>
      <c r="S60" s="36">
        <f t="shared" ref="S60:S61" si="46">I60+K60+N60+R60</f>
        <v>7032.68</v>
      </c>
      <c r="T60" s="36">
        <f t="shared" ref="T60:T61" si="47">L60+M60+O60</f>
        <v>9204</v>
      </c>
      <c r="U60" s="36">
        <f t="shared" ref="U60:U61" si="48">H60-S60</f>
        <v>52967.32</v>
      </c>
    </row>
    <row r="61" spans="1:21" s="37" customFormat="1" ht="24.95" customHeight="1" x14ac:dyDescent="0.25">
      <c r="A61" s="33">
        <v>38</v>
      </c>
      <c r="B61" s="32" t="s">
        <v>333</v>
      </c>
      <c r="C61" s="41" t="s">
        <v>240</v>
      </c>
      <c r="D61" s="33" t="s">
        <v>23</v>
      </c>
      <c r="E61" s="33" t="s">
        <v>206</v>
      </c>
      <c r="F61" s="35">
        <v>44586</v>
      </c>
      <c r="G61" s="35">
        <v>44767</v>
      </c>
      <c r="H61" s="36">
        <v>55000</v>
      </c>
      <c r="I61" s="36">
        <v>2559.6799999999998</v>
      </c>
      <c r="J61" s="36">
        <v>0</v>
      </c>
      <c r="K61" s="36">
        <f t="shared" si="26"/>
        <v>1578.5</v>
      </c>
      <c r="L61" s="36">
        <f t="shared" si="27"/>
        <v>3905</v>
      </c>
      <c r="M61" s="36">
        <f t="shared" si="19"/>
        <v>632.5</v>
      </c>
      <c r="N61" s="36">
        <f t="shared" si="28"/>
        <v>1672</v>
      </c>
      <c r="O61" s="36">
        <f t="shared" si="20"/>
        <v>3899.5</v>
      </c>
      <c r="P61" s="36">
        <v>0</v>
      </c>
      <c r="Q61" s="36">
        <f t="shared" si="44"/>
        <v>11687.5</v>
      </c>
      <c r="R61" s="36">
        <f t="shared" si="45"/>
        <v>0</v>
      </c>
      <c r="S61" s="36">
        <f t="shared" si="46"/>
        <v>5810.18</v>
      </c>
      <c r="T61" s="36">
        <f t="shared" si="47"/>
        <v>8437</v>
      </c>
      <c r="U61" s="36">
        <f t="shared" si="48"/>
        <v>49189.82</v>
      </c>
    </row>
    <row r="62" spans="1:21" s="37" customFormat="1" ht="24.95" customHeight="1" x14ac:dyDescent="0.25">
      <c r="A62" s="11">
        <v>39</v>
      </c>
      <c r="B62" s="32" t="s">
        <v>320</v>
      </c>
      <c r="C62" s="41" t="s">
        <v>240</v>
      </c>
      <c r="D62" s="33" t="s">
        <v>23</v>
      </c>
      <c r="E62" s="33" t="s">
        <v>207</v>
      </c>
      <c r="F62" s="35">
        <v>44586</v>
      </c>
      <c r="G62" s="35">
        <v>44767</v>
      </c>
      <c r="H62" s="36">
        <v>55000</v>
      </c>
      <c r="I62" s="36">
        <v>2559.6799999999998</v>
      </c>
      <c r="J62" s="36">
        <v>0</v>
      </c>
      <c r="K62" s="36">
        <f t="shared" si="26"/>
        <v>1578.5</v>
      </c>
      <c r="L62" s="36">
        <f t="shared" si="27"/>
        <v>3905</v>
      </c>
      <c r="M62" s="36">
        <f t="shared" si="19"/>
        <v>632.5</v>
      </c>
      <c r="N62" s="36">
        <f t="shared" si="28"/>
        <v>1672</v>
      </c>
      <c r="O62" s="36">
        <f t="shared" si="20"/>
        <v>3899.5</v>
      </c>
      <c r="P62" s="36">
        <v>0</v>
      </c>
      <c r="Q62" s="36">
        <f t="shared" si="39"/>
        <v>11687.5</v>
      </c>
      <c r="R62" s="36">
        <f t="shared" si="40"/>
        <v>0</v>
      </c>
      <c r="S62" s="36">
        <f t="shared" si="41"/>
        <v>5810.18</v>
      </c>
      <c r="T62" s="36">
        <f t="shared" si="42"/>
        <v>8437</v>
      </c>
      <c r="U62" s="36">
        <f t="shared" si="43"/>
        <v>49189.82</v>
      </c>
    </row>
    <row r="63" spans="1:21" s="14" customFormat="1" ht="24.95" customHeight="1" x14ac:dyDescent="0.3">
      <c r="A63" s="27" t="s">
        <v>38</v>
      </c>
      <c r="B63" s="12"/>
      <c r="C63" s="12"/>
      <c r="D63" s="12"/>
      <c r="E63" s="12"/>
      <c r="F63" s="26"/>
      <c r="G63" s="26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9" customFormat="1" ht="24.95" customHeight="1" x14ac:dyDescent="0.25">
      <c r="A64" s="11">
        <v>40</v>
      </c>
      <c r="B64" s="15" t="s">
        <v>39</v>
      </c>
      <c r="C64" s="10" t="s">
        <v>36</v>
      </c>
      <c r="D64" s="11" t="s">
        <v>23</v>
      </c>
      <c r="E64" s="21" t="s">
        <v>206</v>
      </c>
      <c r="F64" s="16">
        <v>44470</v>
      </c>
      <c r="G64" s="16">
        <v>44652</v>
      </c>
      <c r="H64" s="17">
        <v>55000</v>
      </c>
      <c r="I64" s="17">
        <v>2559.6799999999998</v>
      </c>
      <c r="J64" s="17">
        <v>0</v>
      </c>
      <c r="K64" s="17">
        <v>1578.5</v>
      </c>
      <c r="L64" s="17">
        <v>3905</v>
      </c>
      <c r="M64" s="17">
        <f>H64*1.15%</f>
        <v>632.5</v>
      </c>
      <c r="N64" s="17">
        <v>1672</v>
      </c>
      <c r="O64" s="17">
        <f>H64*7.09%</f>
        <v>3899.5</v>
      </c>
      <c r="P64" s="17">
        <v>0</v>
      </c>
      <c r="Q64" s="17">
        <f t="shared" si="5"/>
        <v>11687.5</v>
      </c>
      <c r="R64" s="17">
        <f t="shared" si="6"/>
        <v>0</v>
      </c>
      <c r="S64" s="17">
        <f t="shared" si="7"/>
        <v>5810.18</v>
      </c>
      <c r="T64" s="17">
        <f t="shared" si="8"/>
        <v>8437</v>
      </c>
      <c r="U64" s="17">
        <f t="shared" si="9"/>
        <v>49189.82</v>
      </c>
    </row>
    <row r="65" spans="1:21" s="14" customFormat="1" ht="24.95" customHeight="1" x14ac:dyDescent="0.3">
      <c r="A65" s="27" t="s">
        <v>44</v>
      </c>
      <c r="B65" s="12"/>
      <c r="C65" s="12"/>
      <c r="D65" s="12"/>
      <c r="E65" s="12"/>
      <c r="F65" s="26"/>
      <c r="G65" s="26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19" customFormat="1" ht="24.95" customHeight="1" x14ac:dyDescent="0.25">
      <c r="A66" s="11">
        <v>41</v>
      </c>
      <c r="B66" s="32" t="s">
        <v>42</v>
      </c>
      <c r="C66" s="41" t="s">
        <v>41</v>
      </c>
      <c r="D66" s="33" t="s">
        <v>23</v>
      </c>
      <c r="E66" s="34" t="s">
        <v>207</v>
      </c>
      <c r="F66" s="35">
        <v>44446</v>
      </c>
      <c r="G66" s="35">
        <v>44627</v>
      </c>
      <c r="H66" s="36">
        <v>90000</v>
      </c>
      <c r="I66" s="36">
        <v>9753.1200000000008</v>
      </c>
      <c r="J66" s="36">
        <v>0</v>
      </c>
      <c r="K66" s="36">
        <f>H66*2.87%</f>
        <v>2583</v>
      </c>
      <c r="L66" s="36">
        <f>H66*7.1%</f>
        <v>6390</v>
      </c>
      <c r="M66" s="36">
        <v>748.07</v>
      </c>
      <c r="N66" s="36">
        <f>H66*3.04%</f>
        <v>2736</v>
      </c>
      <c r="O66" s="36">
        <f>H66*7.09%</f>
        <v>6381</v>
      </c>
      <c r="P66" s="36">
        <v>0</v>
      </c>
      <c r="Q66" s="36">
        <f t="shared" ref="Q66" si="49">K66+L66+M66+N66+O66</f>
        <v>18838.07</v>
      </c>
      <c r="R66" s="36">
        <f t="shared" ref="R66" si="50">J66</f>
        <v>0</v>
      </c>
      <c r="S66" s="36">
        <f t="shared" ref="S66" si="51">I66+K66+N66+R66</f>
        <v>15072.12</v>
      </c>
      <c r="T66" s="36">
        <f t="shared" ref="T66" si="52">L66+M66+O66</f>
        <v>13519.07</v>
      </c>
      <c r="U66" s="36">
        <f t="shared" ref="U66" si="53">H66-S66</f>
        <v>74927.88</v>
      </c>
    </row>
    <row r="67" spans="1:21" s="19" customFormat="1" ht="24.95" customHeight="1" x14ac:dyDescent="0.25">
      <c r="A67" s="11">
        <v>42</v>
      </c>
      <c r="B67" s="32" t="s">
        <v>307</v>
      </c>
      <c r="C67" s="41" t="s">
        <v>34</v>
      </c>
      <c r="D67" s="33" t="s">
        <v>23</v>
      </c>
      <c r="E67" s="33" t="s">
        <v>207</v>
      </c>
      <c r="F67" s="35">
        <v>44564</v>
      </c>
      <c r="G67" s="35">
        <v>44745</v>
      </c>
      <c r="H67" s="36">
        <v>140000</v>
      </c>
      <c r="I67" s="36">
        <v>21514.37</v>
      </c>
      <c r="J67" s="36">
        <v>0</v>
      </c>
      <c r="K67" s="36">
        <f>H67*2.87%</f>
        <v>4018</v>
      </c>
      <c r="L67" s="36">
        <f>H67*7.1%</f>
        <v>9940</v>
      </c>
      <c r="M67" s="36">
        <v>748.07</v>
      </c>
      <c r="N67" s="36">
        <f>H67*3.04%</f>
        <v>4256</v>
      </c>
      <c r="O67" s="36">
        <f>H67*7.09%</f>
        <v>9926</v>
      </c>
      <c r="P67" s="36">
        <v>0</v>
      </c>
      <c r="Q67" s="36">
        <f t="shared" si="5"/>
        <v>28888.07</v>
      </c>
      <c r="R67" s="36">
        <f t="shared" si="6"/>
        <v>0</v>
      </c>
      <c r="S67" s="36">
        <f t="shared" si="7"/>
        <v>29788.37</v>
      </c>
      <c r="T67" s="36">
        <f t="shared" si="8"/>
        <v>20614.07</v>
      </c>
      <c r="U67" s="36">
        <f t="shared" si="9"/>
        <v>110211.63</v>
      </c>
    </row>
    <row r="68" spans="1:21" s="19" customFormat="1" ht="24.95" customHeight="1" x14ac:dyDescent="0.25">
      <c r="A68" s="11">
        <v>43</v>
      </c>
      <c r="B68" s="15" t="s">
        <v>243</v>
      </c>
      <c r="C68" s="10" t="s">
        <v>41</v>
      </c>
      <c r="D68" s="11" t="s">
        <v>23</v>
      </c>
      <c r="E68" s="21" t="s">
        <v>207</v>
      </c>
      <c r="F68" s="16">
        <v>44593</v>
      </c>
      <c r="G68" s="16">
        <v>44774</v>
      </c>
      <c r="H68" s="17">
        <v>55000</v>
      </c>
      <c r="I68" s="17">
        <v>2559.6799999999998</v>
      </c>
      <c r="J68" s="17">
        <v>0</v>
      </c>
      <c r="K68" s="17">
        <v>1578.5</v>
      </c>
      <c r="L68" s="17">
        <v>3905</v>
      </c>
      <c r="M68" s="17">
        <f>H68*1.15%</f>
        <v>632.5</v>
      </c>
      <c r="N68" s="17">
        <v>1672</v>
      </c>
      <c r="O68" s="17">
        <f>H68*7.09%</f>
        <v>3899.5</v>
      </c>
      <c r="P68" s="17">
        <v>0</v>
      </c>
      <c r="Q68" s="17">
        <f t="shared" si="5"/>
        <v>11687.5</v>
      </c>
      <c r="R68" s="17">
        <f t="shared" si="6"/>
        <v>0</v>
      </c>
      <c r="S68" s="17">
        <f t="shared" si="7"/>
        <v>5810.18</v>
      </c>
      <c r="T68" s="17">
        <f t="shared" si="8"/>
        <v>8437</v>
      </c>
      <c r="U68" s="17">
        <f t="shared" si="9"/>
        <v>49189.82</v>
      </c>
    </row>
    <row r="69" spans="1:21" s="14" customFormat="1" ht="24.95" customHeight="1" x14ac:dyDescent="0.3">
      <c r="A69" s="27" t="s">
        <v>267</v>
      </c>
      <c r="B69" s="12"/>
      <c r="C69" s="12"/>
      <c r="D69" s="12"/>
      <c r="E69" s="12"/>
      <c r="F69" s="26"/>
      <c r="G69" s="26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s="19" customFormat="1" ht="24.95" customHeight="1" x14ac:dyDescent="0.25">
      <c r="A70" s="11">
        <v>44</v>
      </c>
      <c r="B70" s="15" t="s">
        <v>40</v>
      </c>
      <c r="C70" s="10" t="s">
        <v>41</v>
      </c>
      <c r="D70" s="11" t="s">
        <v>23</v>
      </c>
      <c r="E70" s="21" t="s">
        <v>207</v>
      </c>
      <c r="F70" s="16">
        <v>44501</v>
      </c>
      <c r="G70" s="16">
        <v>44682</v>
      </c>
      <c r="H70" s="17">
        <v>65000</v>
      </c>
      <c r="I70" s="17">
        <v>4427.58</v>
      </c>
      <c r="J70" s="17">
        <v>0</v>
      </c>
      <c r="K70" s="17">
        <v>1865.5</v>
      </c>
      <c r="L70" s="17">
        <v>4615</v>
      </c>
      <c r="M70" s="17">
        <f>H70*1.15%</f>
        <v>747.5</v>
      </c>
      <c r="N70" s="17">
        <v>1976</v>
      </c>
      <c r="O70" s="17">
        <f>H70*7.09%</f>
        <v>4608.5</v>
      </c>
      <c r="P70" s="17">
        <v>0</v>
      </c>
      <c r="Q70" s="17">
        <f t="shared" si="5"/>
        <v>13812.5</v>
      </c>
      <c r="R70" s="17">
        <f t="shared" si="6"/>
        <v>0</v>
      </c>
      <c r="S70" s="17">
        <f t="shared" si="7"/>
        <v>8269.08</v>
      </c>
      <c r="T70" s="17">
        <f t="shared" si="8"/>
        <v>9971</v>
      </c>
      <c r="U70" s="17">
        <f t="shared" si="9"/>
        <v>56730.92</v>
      </c>
    </row>
    <row r="71" spans="1:21" s="14" customFormat="1" ht="24.95" customHeight="1" x14ac:dyDescent="0.3">
      <c r="A71" s="27" t="s">
        <v>268</v>
      </c>
      <c r="B71" s="12"/>
      <c r="C71" s="12"/>
      <c r="D71" s="12"/>
      <c r="E71" s="12"/>
      <c r="F71" s="26"/>
      <c r="G71" s="26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s="19" customFormat="1" ht="24.95" customHeight="1" x14ac:dyDescent="0.25">
      <c r="A72" s="11">
        <v>45</v>
      </c>
      <c r="B72" s="15" t="s">
        <v>230</v>
      </c>
      <c r="C72" s="10" t="s">
        <v>41</v>
      </c>
      <c r="D72" s="11" t="s">
        <v>23</v>
      </c>
      <c r="E72" s="21" t="s">
        <v>207</v>
      </c>
      <c r="F72" s="16">
        <v>44562</v>
      </c>
      <c r="G72" s="16">
        <v>44743</v>
      </c>
      <c r="H72" s="17">
        <v>55000</v>
      </c>
      <c r="I72" s="17">
        <v>2559.6799999999998</v>
      </c>
      <c r="J72" s="17">
        <v>0</v>
      </c>
      <c r="K72" s="17">
        <v>1578.5</v>
      </c>
      <c r="L72" s="17">
        <v>3905</v>
      </c>
      <c r="M72" s="17">
        <f>H72*1.15%</f>
        <v>632.5</v>
      </c>
      <c r="N72" s="17">
        <v>1672</v>
      </c>
      <c r="O72" s="17">
        <f>H72*7.09%</f>
        <v>3899.5</v>
      </c>
      <c r="P72" s="17">
        <v>0</v>
      </c>
      <c r="Q72" s="17">
        <f t="shared" si="5"/>
        <v>11687.5</v>
      </c>
      <c r="R72" s="17">
        <f t="shared" si="6"/>
        <v>0</v>
      </c>
      <c r="S72" s="17">
        <f t="shared" si="7"/>
        <v>5810.18</v>
      </c>
      <c r="T72" s="17">
        <f t="shared" si="8"/>
        <v>8437</v>
      </c>
      <c r="U72" s="17">
        <f t="shared" si="9"/>
        <v>49189.82</v>
      </c>
    </row>
    <row r="73" spans="1:21" s="14" customFormat="1" ht="24.95" customHeight="1" x14ac:dyDescent="0.3">
      <c r="A73" s="27" t="s">
        <v>282</v>
      </c>
      <c r="B73" s="12"/>
      <c r="C73" s="12"/>
      <c r="D73" s="12"/>
      <c r="E73" s="12"/>
      <c r="F73" s="26"/>
      <c r="G73" s="26"/>
      <c r="H73" s="12"/>
      <c r="I73" s="12"/>
      <c r="J73" s="12"/>
      <c r="K73" s="12"/>
      <c r="L73" s="12"/>
      <c r="M73" s="12"/>
      <c r="N73" s="12"/>
      <c r="O73" s="12"/>
      <c r="P73" s="12"/>
      <c r="Q73" s="17">
        <f t="shared" si="5"/>
        <v>0</v>
      </c>
      <c r="R73" s="17">
        <f t="shared" si="6"/>
        <v>0</v>
      </c>
      <c r="S73" s="17">
        <f t="shared" si="7"/>
        <v>0</v>
      </c>
      <c r="T73" s="17">
        <f t="shared" si="8"/>
        <v>0</v>
      </c>
      <c r="U73" s="17">
        <f t="shared" si="9"/>
        <v>0</v>
      </c>
    </row>
    <row r="74" spans="1:21" s="19" customFormat="1" ht="24.95" customHeight="1" x14ac:dyDescent="0.25">
      <c r="A74" s="21">
        <v>46</v>
      </c>
      <c r="B74" s="15" t="s">
        <v>283</v>
      </c>
      <c r="C74" s="24" t="s">
        <v>162</v>
      </c>
      <c r="D74" s="21" t="s">
        <v>23</v>
      </c>
      <c r="E74" s="21" t="s">
        <v>206</v>
      </c>
      <c r="F74" s="16">
        <v>44531</v>
      </c>
      <c r="G74" s="16">
        <v>44713</v>
      </c>
      <c r="H74" s="18">
        <v>170000</v>
      </c>
      <c r="I74" s="18">
        <v>28627.17</v>
      </c>
      <c r="J74" s="18">
        <v>0</v>
      </c>
      <c r="K74" s="18">
        <v>4879</v>
      </c>
      <c r="L74" s="18">
        <v>12070</v>
      </c>
      <c r="M74" s="36">
        <v>748.07</v>
      </c>
      <c r="N74" s="18">
        <v>4943.8</v>
      </c>
      <c r="O74" s="18">
        <v>11530.11</v>
      </c>
      <c r="P74" s="18">
        <v>0</v>
      </c>
      <c r="Q74" s="17">
        <f t="shared" si="5"/>
        <v>34170.980000000003</v>
      </c>
      <c r="R74" s="17">
        <f t="shared" si="6"/>
        <v>0</v>
      </c>
      <c r="S74" s="17">
        <f t="shared" si="7"/>
        <v>38449.97</v>
      </c>
      <c r="T74" s="17">
        <f t="shared" si="8"/>
        <v>24348.18</v>
      </c>
      <c r="U74" s="17">
        <f t="shared" si="9"/>
        <v>131550.03</v>
      </c>
    </row>
    <row r="75" spans="1:21" s="14" customFormat="1" ht="24.95" customHeight="1" x14ac:dyDescent="0.3">
      <c r="A75" s="27" t="s">
        <v>45</v>
      </c>
      <c r="B75" s="12"/>
      <c r="C75" s="12"/>
      <c r="D75" s="12"/>
      <c r="E75" s="12"/>
      <c r="F75" s="26"/>
      <c r="G75" s="26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s="19" customFormat="1" ht="24.95" customHeight="1" x14ac:dyDescent="0.25">
      <c r="A76" s="21">
        <v>47</v>
      </c>
      <c r="B76" s="32" t="s">
        <v>63</v>
      </c>
      <c r="C76" s="45" t="s">
        <v>159</v>
      </c>
      <c r="D76" s="34" t="s">
        <v>23</v>
      </c>
      <c r="E76" s="34" t="s">
        <v>207</v>
      </c>
      <c r="F76" s="35">
        <v>44501</v>
      </c>
      <c r="G76" s="35">
        <v>44682</v>
      </c>
      <c r="H76" s="46">
        <v>90000</v>
      </c>
      <c r="I76" s="46">
        <v>9753.1200000000008</v>
      </c>
      <c r="J76" s="46">
        <v>0</v>
      </c>
      <c r="K76" s="46">
        <v>2583</v>
      </c>
      <c r="L76" s="46">
        <v>6390</v>
      </c>
      <c r="M76" s="36">
        <v>748.07</v>
      </c>
      <c r="N76" s="46">
        <v>2736</v>
      </c>
      <c r="O76" s="46">
        <v>6381</v>
      </c>
      <c r="P76" s="46">
        <v>0</v>
      </c>
      <c r="Q76" s="36">
        <f t="shared" si="5"/>
        <v>18838.07</v>
      </c>
      <c r="R76" s="36">
        <v>36087.949999999997</v>
      </c>
      <c r="S76" s="36">
        <f t="shared" si="7"/>
        <v>51160.07</v>
      </c>
      <c r="T76" s="36">
        <f t="shared" si="8"/>
        <v>13519.07</v>
      </c>
      <c r="U76" s="36">
        <f t="shared" si="9"/>
        <v>38839.93</v>
      </c>
    </row>
    <row r="77" spans="1:21" s="19" customFormat="1" ht="24.95" customHeight="1" x14ac:dyDescent="0.25">
      <c r="A77" s="21">
        <v>48</v>
      </c>
      <c r="B77" s="15" t="s">
        <v>187</v>
      </c>
      <c r="C77" s="10" t="s">
        <v>203</v>
      </c>
      <c r="D77" s="11" t="s">
        <v>23</v>
      </c>
      <c r="E77" s="21" t="s">
        <v>207</v>
      </c>
      <c r="F77" s="16">
        <v>44470</v>
      </c>
      <c r="G77" s="16">
        <v>44652</v>
      </c>
      <c r="H77" s="17">
        <v>75000</v>
      </c>
      <c r="I77" s="17">
        <v>6309.38</v>
      </c>
      <c r="J77" s="17">
        <v>0</v>
      </c>
      <c r="K77" s="17">
        <v>2152.5</v>
      </c>
      <c r="L77" s="17">
        <v>5325</v>
      </c>
      <c r="M77" s="36">
        <v>748.07</v>
      </c>
      <c r="N77" s="17">
        <v>2280</v>
      </c>
      <c r="O77" s="17">
        <v>5317.5</v>
      </c>
      <c r="P77" s="17">
        <v>0</v>
      </c>
      <c r="Q77" s="17">
        <f t="shared" si="5"/>
        <v>15823.07</v>
      </c>
      <c r="R77" s="17">
        <f t="shared" si="6"/>
        <v>0</v>
      </c>
      <c r="S77" s="17">
        <f t="shared" si="7"/>
        <v>10741.88</v>
      </c>
      <c r="T77" s="17">
        <f t="shared" si="8"/>
        <v>11390.57</v>
      </c>
      <c r="U77" s="17">
        <f t="shared" si="9"/>
        <v>64258.12</v>
      </c>
    </row>
    <row r="78" spans="1:21" s="19" customFormat="1" ht="24.95" customHeight="1" x14ac:dyDescent="0.25">
      <c r="A78" s="21">
        <v>49</v>
      </c>
      <c r="B78" s="15" t="s">
        <v>46</v>
      </c>
      <c r="C78" s="10" t="s">
        <v>56</v>
      </c>
      <c r="D78" s="11" t="s">
        <v>23</v>
      </c>
      <c r="E78" s="21" t="s">
        <v>206</v>
      </c>
      <c r="F78" s="16">
        <v>44501</v>
      </c>
      <c r="G78" s="16">
        <v>44682</v>
      </c>
      <c r="H78" s="17">
        <v>43000</v>
      </c>
      <c r="I78" s="17">
        <v>866.06</v>
      </c>
      <c r="J78" s="17">
        <v>0</v>
      </c>
      <c r="K78" s="17">
        <v>1234.0999999999999</v>
      </c>
      <c r="L78" s="17">
        <v>3053</v>
      </c>
      <c r="M78" s="17">
        <f t="shared" ref="M78:M80" si="54">H78*1.15%</f>
        <v>494.5</v>
      </c>
      <c r="N78" s="17">
        <v>1307.2</v>
      </c>
      <c r="O78" s="17">
        <f t="shared" ref="O78:O80" si="55">H78*7.09%</f>
        <v>3048.7</v>
      </c>
      <c r="P78" s="17">
        <v>0</v>
      </c>
      <c r="Q78" s="17">
        <f t="shared" si="5"/>
        <v>9137.5</v>
      </c>
      <c r="R78" s="17">
        <f t="shared" si="6"/>
        <v>0</v>
      </c>
      <c r="S78" s="17">
        <f t="shared" si="7"/>
        <v>3407.36</v>
      </c>
      <c r="T78" s="17">
        <f t="shared" si="8"/>
        <v>6596.2</v>
      </c>
      <c r="U78" s="17">
        <f t="shared" si="9"/>
        <v>39592.639999999999</v>
      </c>
    </row>
    <row r="79" spans="1:21" s="19" customFormat="1" ht="24.95" customHeight="1" x14ac:dyDescent="0.25">
      <c r="A79" s="21">
        <v>50</v>
      </c>
      <c r="B79" s="15" t="s">
        <v>60</v>
      </c>
      <c r="C79" s="10" t="s">
        <v>56</v>
      </c>
      <c r="D79" s="11" t="s">
        <v>23</v>
      </c>
      <c r="E79" s="21" t="s">
        <v>206</v>
      </c>
      <c r="F79" s="16">
        <v>44501</v>
      </c>
      <c r="G79" s="16">
        <v>44682</v>
      </c>
      <c r="H79" s="17">
        <v>43000</v>
      </c>
      <c r="I79" s="17">
        <v>866.06</v>
      </c>
      <c r="J79" s="17">
        <v>0</v>
      </c>
      <c r="K79" s="17">
        <v>1234.0999999999999</v>
      </c>
      <c r="L79" s="17">
        <v>3053</v>
      </c>
      <c r="M79" s="17">
        <f t="shared" si="54"/>
        <v>494.5</v>
      </c>
      <c r="N79" s="17">
        <v>1307.2</v>
      </c>
      <c r="O79" s="17">
        <f t="shared" si="55"/>
        <v>3048.7</v>
      </c>
      <c r="P79" s="17">
        <v>0</v>
      </c>
      <c r="Q79" s="17">
        <f t="shared" si="5"/>
        <v>9137.5</v>
      </c>
      <c r="R79" s="17">
        <f t="shared" si="6"/>
        <v>0</v>
      </c>
      <c r="S79" s="17">
        <f t="shared" si="7"/>
        <v>3407.36</v>
      </c>
      <c r="T79" s="17">
        <f t="shared" si="8"/>
        <v>6596.2</v>
      </c>
      <c r="U79" s="17">
        <f t="shared" si="9"/>
        <v>39592.639999999999</v>
      </c>
    </row>
    <row r="80" spans="1:21" s="19" customFormat="1" ht="24.95" customHeight="1" x14ac:dyDescent="0.25">
      <c r="A80" s="21">
        <v>51</v>
      </c>
      <c r="B80" s="15" t="s">
        <v>55</v>
      </c>
      <c r="C80" s="10" t="s">
        <v>56</v>
      </c>
      <c r="D80" s="11" t="s">
        <v>23</v>
      </c>
      <c r="E80" s="21" t="s">
        <v>207</v>
      </c>
      <c r="F80" s="16">
        <v>44501</v>
      </c>
      <c r="G80" s="16">
        <v>44682</v>
      </c>
      <c r="H80" s="17">
        <v>43000</v>
      </c>
      <c r="I80" s="17">
        <v>866.06</v>
      </c>
      <c r="J80" s="17">
        <v>0</v>
      </c>
      <c r="K80" s="17">
        <v>1234.0999999999999</v>
      </c>
      <c r="L80" s="17">
        <v>3053</v>
      </c>
      <c r="M80" s="17">
        <f t="shared" si="54"/>
        <v>494.5</v>
      </c>
      <c r="N80" s="17">
        <v>1307.2</v>
      </c>
      <c r="O80" s="17">
        <f t="shared" si="55"/>
        <v>3048.7</v>
      </c>
      <c r="P80" s="17">
        <v>0</v>
      </c>
      <c r="Q80" s="17">
        <f t="shared" si="5"/>
        <v>9137.5</v>
      </c>
      <c r="R80" s="17">
        <f t="shared" si="6"/>
        <v>0</v>
      </c>
      <c r="S80" s="17">
        <f t="shared" si="7"/>
        <v>3407.36</v>
      </c>
      <c r="T80" s="17">
        <f t="shared" si="8"/>
        <v>6596.2</v>
      </c>
      <c r="U80" s="17">
        <f t="shared" si="9"/>
        <v>39592.639999999999</v>
      </c>
    </row>
    <row r="81" spans="1:21" s="19" customFormat="1" ht="24.95" customHeight="1" x14ac:dyDescent="0.25">
      <c r="A81" s="21">
        <v>52</v>
      </c>
      <c r="B81" s="32" t="s">
        <v>326</v>
      </c>
      <c r="C81" s="41" t="s">
        <v>34</v>
      </c>
      <c r="D81" s="33" t="s">
        <v>23</v>
      </c>
      <c r="E81" s="34" t="s">
        <v>207</v>
      </c>
      <c r="F81" s="35">
        <v>44550</v>
      </c>
      <c r="G81" s="35">
        <v>44732</v>
      </c>
      <c r="H81" s="36">
        <v>140000</v>
      </c>
      <c r="I81" s="36">
        <v>21514.37</v>
      </c>
      <c r="J81" s="36">
        <v>0</v>
      </c>
      <c r="K81" s="36">
        <f>H81*2.87%</f>
        <v>4018</v>
      </c>
      <c r="L81" s="36">
        <f>H81*7.1%</f>
        <v>9940</v>
      </c>
      <c r="M81" s="36">
        <v>748.07</v>
      </c>
      <c r="N81" s="36">
        <f>H81*3.04%</f>
        <v>4256</v>
      </c>
      <c r="O81" s="36">
        <f>H81*7.09%</f>
        <v>9926</v>
      </c>
      <c r="P81" s="36">
        <v>0</v>
      </c>
      <c r="Q81" s="36">
        <f t="shared" si="5"/>
        <v>28888.07</v>
      </c>
      <c r="R81" s="36">
        <f t="shared" si="6"/>
        <v>0</v>
      </c>
      <c r="S81" s="36">
        <f t="shared" si="7"/>
        <v>29788.37</v>
      </c>
      <c r="T81" s="36">
        <f t="shared" si="8"/>
        <v>20614.07</v>
      </c>
      <c r="U81" s="36">
        <f t="shared" si="9"/>
        <v>110211.63</v>
      </c>
    </row>
    <row r="82" spans="1:21" s="19" customFormat="1" ht="24.95" customHeight="1" x14ac:dyDescent="0.25">
      <c r="A82" s="21">
        <v>53</v>
      </c>
      <c r="B82" s="15" t="s">
        <v>53</v>
      </c>
      <c r="C82" s="10" t="s">
        <v>50</v>
      </c>
      <c r="D82" s="11" t="s">
        <v>23</v>
      </c>
      <c r="E82" s="21" t="s">
        <v>207</v>
      </c>
      <c r="F82" s="16">
        <v>44501</v>
      </c>
      <c r="G82" s="16">
        <v>44682</v>
      </c>
      <c r="H82" s="17">
        <v>50000</v>
      </c>
      <c r="I82" s="17">
        <v>1854</v>
      </c>
      <c r="J82" s="17">
        <v>0</v>
      </c>
      <c r="K82" s="17">
        <v>1435</v>
      </c>
      <c r="L82" s="17">
        <v>3550</v>
      </c>
      <c r="M82" s="17">
        <f>H82*1.15%</f>
        <v>575</v>
      </c>
      <c r="N82" s="17">
        <v>1520</v>
      </c>
      <c r="O82" s="17">
        <f>H82*7.09%</f>
        <v>3545</v>
      </c>
      <c r="P82" s="17">
        <v>0</v>
      </c>
      <c r="Q82" s="17">
        <f t="shared" si="5"/>
        <v>10625</v>
      </c>
      <c r="R82" s="17">
        <f t="shared" si="6"/>
        <v>0</v>
      </c>
      <c r="S82" s="17">
        <f t="shared" si="7"/>
        <v>4809</v>
      </c>
      <c r="T82" s="17">
        <f t="shared" si="8"/>
        <v>7670</v>
      </c>
      <c r="U82" s="17">
        <f t="shared" si="9"/>
        <v>45191</v>
      </c>
    </row>
    <row r="83" spans="1:21" s="14" customFormat="1" ht="24.95" customHeight="1" x14ac:dyDescent="0.3">
      <c r="A83" s="27" t="s">
        <v>284</v>
      </c>
      <c r="B83" s="12"/>
      <c r="C83" s="12"/>
      <c r="D83" s="12"/>
      <c r="E83" s="12"/>
      <c r="F83" s="26"/>
      <c r="G83" s="26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s="19" customFormat="1" ht="24.95" customHeight="1" x14ac:dyDescent="0.25">
      <c r="A84" s="11">
        <v>54</v>
      </c>
      <c r="B84" s="15" t="s">
        <v>66</v>
      </c>
      <c r="C84" s="10" t="s">
        <v>56</v>
      </c>
      <c r="D84" s="11" t="s">
        <v>23</v>
      </c>
      <c r="E84" s="21" t="s">
        <v>207</v>
      </c>
      <c r="F84" s="16">
        <v>44501</v>
      </c>
      <c r="G84" s="16">
        <v>44682</v>
      </c>
      <c r="H84" s="17">
        <v>43000</v>
      </c>
      <c r="I84" s="17">
        <v>866.06</v>
      </c>
      <c r="J84" s="17">
        <v>0</v>
      </c>
      <c r="K84" s="17">
        <v>1234.0999999999999</v>
      </c>
      <c r="L84" s="17">
        <v>3053</v>
      </c>
      <c r="M84" s="17">
        <f>H84*1.15%</f>
        <v>494.5</v>
      </c>
      <c r="N84" s="17">
        <v>1307.2</v>
      </c>
      <c r="O84" s="17">
        <f>H84*7.09%</f>
        <v>3048.7</v>
      </c>
      <c r="P84" s="17">
        <v>0</v>
      </c>
      <c r="Q84" s="17">
        <f t="shared" si="5"/>
        <v>9137.5</v>
      </c>
      <c r="R84" s="17">
        <f t="shared" si="6"/>
        <v>0</v>
      </c>
      <c r="S84" s="17">
        <f t="shared" si="7"/>
        <v>3407.36</v>
      </c>
      <c r="T84" s="17">
        <f t="shared" si="8"/>
        <v>6596.2</v>
      </c>
      <c r="U84" s="17">
        <f t="shared" si="9"/>
        <v>39592.639999999999</v>
      </c>
    </row>
    <row r="85" spans="1:21" s="14" customFormat="1" ht="24.95" customHeight="1" x14ac:dyDescent="0.3">
      <c r="A85" s="27" t="s">
        <v>48</v>
      </c>
      <c r="B85" s="12"/>
      <c r="C85" s="12"/>
      <c r="D85" s="12"/>
      <c r="E85" s="12"/>
      <c r="F85" s="26"/>
      <c r="G85" s="26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s="19" customFormat="1" ht="24.95" customHeight="1" x14ac:dyDescent="0.25">
      <c r="A86" s="11">
        <v>55</v>
      </c>
      <c r="B86" s="15" t="s">
        <v>64</v>
      </c>
      <c r="C86" s="10" t="s">
        <v>135</v>
      </c>
      <c r="D86" s="11" t="s">
        <v>23</v>
      </c>
      <c r="E86" s="21" t="s">
        <v>207</v>
      </c>
      <c r="F86" s="16">
        <v>44501</v>
      </c>
      <c r="G86" s="16">
        <v>44682</v>
      </c>
      <c r="H86" s="17">
        <v>90000</v>
      </c>
      <c r="I86" s="17">
        <v>9753.1200000000008</v>
      </c>
      <c r="J86" s="17">
        <v>0</v>
      </c>
      <c r="K86" s="17">
        <v>2583</v>
      </c>
      <c r="L86" s="17">
        <v>6390</v>
      </c>
      <c r="M86" s="36">
        <v>748.07</v>
      </c>
      <c r="N86" s="17">
        <v>2736</v>
      </c>
      <c r="O86" s="17">
        <v>6381</v>
      </c>
      <c r="P86" s="17">
        <v>0</v>
      </c>
      <c r="Q86" s="17">
        <f t="shared" si="5"/>
        <v>18838.07</v>
      </c>
      <c r="R86" s="17">
        <f t="shared" ref="R86:R152" si="56">J86</f>
        <v>0</v>
      </c>
      <c r="S86" s="17">
        <f t="shared" ref="S86:S152" si="57">I86+K86+N86+R86</f>
        <v>15072.12</v>
      </c>
      <c r="T86" s="17">
        <f t="shared" si="8"/>
        <v>13519.07</v>
      </c>
      <c r="U86" s="17">
        <f t="shared" ref="U86:U152" si="58">H86-S86</f>
        <v>74927.88</v>
      </c>
    </row>
    <row r="87" spans="1:21" s="19" customFormat="1" ht="24.95" customHeight="1" x14ac:dyDescent="0.25">
      <c r="A87" s="11">
        <v>56</v>
      </c>
      <c r="B87" s="15" t="s">
        <v>49</v>
      </c>
      <c r="C87" s="10" t="s">
        <v>50</v>
      </c>
      <c r="D87" s="11" t="s">
        <v>23</v>
      </c>
      <c r="E87" s="21" t="s">
        <v>206</v>
      </c>
      <c r="F87" s="16">
        <v>44470</v>
      </c>
      <c r="G87" s="16">
        <v>44652</v>
      </c>
      <c r="H87" s="17">
        <v>60000</v>
      </c>
      <c r="I87" s="17">
        <v>3486.68</v>
      </c>
      <c r="J87" s="17">
        <v>0</v>
      </c>
      <c r="K87" s="17">
        <v>1722</v>
      </c>
      <c r="L87" s="17">
        <v>4260</v>
      </c>
      <c r="M87" s="17">
        <f t="shared" ref="M87:M107" si="59">H87*1.15%</f>
        <v>690</v>
      </c>
      <c r="N87" s="17">
        <v>1824</v>
      </c>
      <c r="O87" s="17">
        <f t="shared" ref="O87:O107" si="60">H87*7.09%</f>
        <v>4254</v>
      </c>
      <c r="P87" s="17">
        <v>0</v>
      </c>
      <c r="Q87" s="17">
        <f t="shared" si="5"/>
        <v>12750</v>
      </c>
      <c r="R87" s="17">
        <f t="shared" si="56"/>
        <v>0</v>
      </c>
      <c r="S87" s="17">
        <f t="shared" si="57"/>
        <v>7032.68</v>
      </c>
      <c r="T87" s="17">
        <f t="shared" si="8"/>
        <v>9204</v>
      </c>
      <c r="U87" s="17">
        <f t="shared" si="58"/>
        <v>52967.32</v>
      </c>
    </row>
    <row r="88" spans="1:21" s="19" customFormat="1" ht="24.95" customHeight="1" x14ac:dyDescent="0.25">
      <c r="A88" s="11">
        <v>57</v>
      </c>
      <c r="B88" s="15" t="s">
        <v>51</v>
      </c>
      <c r="C88" s="10" t="s">
        <v>50</v>
      </c>
      <c r="D88" s="11" t="s">
        <v>23</v>
      </c>
      <c r="E88" s="21" t="s">
        <v>206</v>
      </c>
      <c r="F88" s="16">
        <v>44470</v>
      </c>
      <c r="G88" s="16">
        <v>44652</v>
      </c>
      <c r="H88" s="17">
        <v>60000</v>
      </c>
      <c r="I88" s="17">
        <v>3486.68</v>
      </c>
      <c r="J88" s="17">
        <v>0</v>
      </c>
      <c r="K88" s="17">
        <v>1722</v>
      </c>
      <c r="L88" s="17">
        <v>4260</v>
      </c>
      <c r="M88" s="17">
        <f t="shared" si="59"/>
        <v>690</v>
      </c>
      <c r="N88" s="17">
        <v>1824</v>
      </c>
      <c r="O88" s="17">
        <f t="shared" si="60"/>
        <v>4254</v>
      </c>
      <c r="P88" s="17">
        <v>0</v>
      </c>
      <c r="Q88" s="17">
        <f t="shared" ref="Q88:Q155" si="61">K88+L88+M88+N88+O88</f>
        <v>12750</v>
      </c>
      <c r="R88" s="17">
        <f t="shared" si="56"/>
        <v>0</v>
      </c>
      <c r="S88" s="17">
        <f t="shared" si="57"/>
        <v>7032.68</v>
      </c>
      <c r="T88" s="17">
        <f t="shared" ref="T88:T155" si="62">L88+M88+O88</f>
        <v>9204</v>
      </c>
      <c r="U88" s="17">
        <f t="shared" si="58"/>
        <v>52967.32</v>
      </c>
    </row>
    <row r="89" spans="1:21" s="19" customFormat="1" ht="24.95" customHeight="1" x14ac:dyDescent="0.25">
      <c r="A89" s="11">
        <v>58</v>
      </c>
      <c r="B89" s="15" t="s">
        <v>174</v>
      </c>
      <c r="C89" s="10" t="s">
        <v>50</v>
      </c>
      <c r="D89" s="11" t="s">
        <v>23</v>
      </c>
      <c r="E89" s="21" t="s">
        <v>207</v>
      </c>
      <c r="F89" s="16">
        <v>44440</v>
      </c>
      <c r="G89" s="16">
        <v>44621</v>
      </c>
      <c r="H89" s="17">
        <v>55000</v>
      </c>
      <c r="I89" s="17">
        <v>2559.6799999999998</v>
      </c>
      <c r="J89" s="17">
        <v>0</v>
      </c>
      <c r="K89" s="17">
        <v>1578.5</v>
      </c>
      <c r="L89" s="17">
        <v>3905</v>
      </c>
      <c r="M89" s="17">
        <f t="shared" si="59"/>
        <v>632.5</v>
      </c>
      <c r="N89" s="17">
        <v>1672</v>
      </c>
      <c r="O89" s="17">
        <f t="shared" si="60"/>
        <v>3899.5</v>
      </c>
      <c r="P89" s="17">
        <v>0</v>
      </c>
      <c r="Q89" s="17">
        <f t="shared" si="61"/>
        <v>11687.5</v>
      </c>
      <c r="R89" s="17">
        <f t="shared" si="56"/>
        <v>0</v>
      </c>
      <c r="S89" s="17">
        <f t="shared" si="57"/>
        <v>5810.18</v>
      </c>
      <c r="T89" s="17">
        <f t="shared" si="62"/>
        <v>8437</v>
      </c>
      <c r="U89" s="17">
        <f t="shared" si="58"/>
        <v>49189.82</v>
      </c>
    </row>
    <row r="90" spans="1:21" s="19" customFormat="1" ht="24.95" customHeight="1" x14ac:dyDescent="0.25">
      <c r="A90" s="11">
        <v>59</v>
      </c>
      <c r="B90" s="15" t="s">
        <v>52</v>
      </c>
      <c r="C90" s="10" t="s">
        <v>50</v>
      </c>
      <c r="D90" s="11" t="s">
        <v>23</v>
      </c>
      <c r="E90" s="21" t="s">
        <v>207</v>
      </c>
      <c r="F90" s="16">
        <v>44501</v>
      </c>
      <c r="G90" s="16">
        <v>44682</v>
      </c>
      <c r="H90" s="17">
        <v>50000</v>
      </c>
      <c r="I90" s="17">
        <v>1854</v>
      </c>
      <c r="J90" s="17">
        <v>0</v>
      </c>
      <c r="K90" s="17">
        <v>1435</v>
      </c>
      <c r="L90" s="17">
        <v>3550</v>
      </c>
      <c r="M90" s="17">
        <f t="shared" si="59"/>
        <v>575</v>
      </c>
      <c r="N90" s="17">
        <v>1520</v>
      </c>
      <c r="O90" s="17">
        <f t="shared" si="60"/>
        <v>3545</v>
      </c>
      <c r="P90" s="17">
        <v>0</v>
      </c>
      <c r="Q90" s="17">
        <f t="shared" si="61"/>
        <v>10625</v>
      </c>
      <c r="R90" s="17">
        <f t="shared" si="56"/>
        <v>0</v>
      </c>
      <c r="S90" s="17">
        <f t="shared" si="57"/>
        <v>4809</v>
      </c>
      <c r="T90" s="17">
        <f t="shared" si="62"/>
        <v>7670</v>
      </c>
      <c r="U90" s="17">
        <f t="shared" si="58"/>
        <v>45191</v>
      </c>
    </row>
    <row r="91" spans="1:21" s="19" customFormat="1" ht="24.95" customHeight="1" x14ac:dyDescent="0.25">
      <c r="A91" s="11">
        <v>60</v>
      </c>
      <c r="B91" s="15" t="s">
        <v>117</v>
      </c>
      <c r="C91" s="10" t="s">
        <v>50</v>
      </c>
      <c r="D91" s="11" t="s">
        <v>23</v>
      </c>
      <c r="E91" s="21" t="s">
        <v>206</v>
      </c>
      <c r="F91" s="16">
        <v>44501</v>
      </c>
      <c r="G91" s="16">
        <v>44682</v>
      </c>
      <c r="H91" s="17">
        <v>50000</v>
      </c>
      <c r="I91" s="17">
        <v>1854</v>
      </c>
      <c r="J91" s="17">
        <v>0</v>
      </c>
      <c r="K91" s="17">
        <v>1435</v>
      </c>
      <c r="L91" s="17">
        <v>3550</v>
      </c>
      <c r="M91" s="17">
        <f t="shared" si="59"/>
        <v>575</v>
      </c>
      <c r="N91" s="17">
        <v>1520</v>
      </c>
      <c r="O91" s="17">
        <f t="shared" si="60"/>
        <v>3545</v>
      </c>
      <c r="P91" s="17">
        <v>0</v>
      </c>
      <c r="Q91" s="17">
        <f t="shared" si="61"/>
        <v>10625</v>
      </c>
      <c r="R91" s="17">
        <f t="shared" si="56"/>
        <v>0</v>
      </c>
      <c r="S91" s="17">
        <f t="shared" si="57"/>
        <v>4809</v>
      </c>
      <c r="T91" s="17">
        <f t="shared" si="62"/>
        <v>7670</v>
      </c>
      <c r="U91" s="17">
        <f t="shared" si="58"/>
        <v>45191</v>
      </c>
    </row>
    <row r="92" spans="1:21" s="19" customFormat="1" ht="24.95" customHeight="1" x14ac:dyDescent="0.25">
      <c r="A92" s="11">
        <v>61</v>
      </c>
      <c r="B92" s="15" t="s">
        <v>147</v>
      </c>
      <c r="C92" s="10" t="s">
        <v>50</v>
      </c>
      <c r="D92" s="11" t="s">
        <v>23</v>
      </c>
      <c r="E92" s="21" t="s">
        <v>207</v>
      </c>
      <c r="F92" s="16">
        <v>44593</v>
      </c>
      <c r="G92" s="16">
        <v>44774</v>
      </c>
      <c r="H92" s="17">
        <v>50000</v>
      </c>
      <c r="I92" s="17">
        <v>1854</v>
      </c>
      <c r="J92" s="17">
        <v>0</v>
      </c>
      <c r="K92" s="17">
        <v>1435</v>
      </c>
      <c r="L92" s="17">
        <v>3550</v>
      </c>
      <c r="M92" s="17">
        <f t="shared" si="59"/>
        <v>575</v>
      </c>
      <c r="N92" s="17">
        <v>1520</v>
      </c>
      <c r="O92" s="17">
        <f t="shared" si="60"/>
        <v>3545</v>
      </c>
      <c r="P92" s="17">
        <v>0</v>
      </c>
      <c r="Q92" s="17">
        <f t="shared" si="61"/>
        <v>10625</v>
      </c>
      <c r="R92" s="17">
        <f t="shared" si="56"/>
        <v>0</v>
      </c>
      <c r="S92" s="17">
        <f t="shared" si="57"/>
        <v>4809</v>
      </c>
      <c r="T92" s="17">
        <f t="shared" si="62"/>
        <v>7670</v>
      </c>
      <c r="U92" s="17">
        <f t="shared" si="58"/>
        <v>45191</v>
      </c>
    </row>
    <row r="93" spans="1:21" s="19" customFormat="1" ht="24.95" customHeight="1" x14ac:dyDescent="0.25">
      <c r="A93" s="11">
        <v>62</v>
      </c>
      <c r="B93" s="15" t="s">
        <v>234</v>
      </c>
      <c r="C93" s="10" t="s">
        <v>50</v>
      </c>
      <c r="D93" s="11" t="s">
        <v>23</v>
      </c>
      <c r="E93" s="21" t="s">
        <v>207</v>
      </c>
      <c r="F93" s="16">
        <v>44562</v>
      </c>
      <c r="G93" s="16">
        <v>44743</v>
      </c>
      <c r="H93" s="17">
        <v>50000</v>
      </c>
      <c r="I93" s="17">
        <v>1854</v>
      </c>
      <c r="J93" s="17">
        <v>0</v>
      </c>
      <c r="K93" s="17">
        <v>1435</v>
      </c>
      <c r="L93" s="17">
        <v>3550</v>
      </c>
      <c r="M93" s="17">
        <f t="shared" si="59"/>
        <v>575</v>
      </c>
      <c r="N93" s="17">
        <v>1520</v>
      </c>
      <c r="O93" s="17">
        <f t="shared" si="60"/>
        <v>3545</v>
      </c>
      <c r="P93" s="17">
        <v>0</v>
      </c>
      <c r="Q93" s="17">
        <f t="shared" si="61"/>
        <v>10625</v>
      </c>
      <c r="R93" s="17">
        <f t="shared" si="56"/>
        <v>0</v>
      </c>
      <c r="S93" s="17">
        <f t="shared" si="57"/>
        <v>4809</v>
      </c>
      <c r="T93" s="17">
        <f t="shared" si="62"/>
        <v>7670</v>
      </c>
      <c r="U93" s="17">
        <f t="shared" si="58"/>
        <v>45191</v>
      </c>
    </row>
    <row r="94" spans="1:21" s="19" customFormat="1" ht="24.95" customHeight="1" x14ac:dyDescent="0.25">
      <c r="A94" s="11">
        <v>63</v>
      </c>
      <c r="B94" s="15" t="s">
        <v>251</v>
      </c>
      <c r="C94" s="10" t="s">
        <v>50</v>
      </c>
      <c r="D94" s="11" t="s">
        <v>23</v>
      </c>
      <c r="E94" s="11" t="s">
        <v>206</v>
      </c>
      <c r="F94" s="16">
        <v>44593</v>
      </c>
      <c r="G94" s="16">
        <v>44774</v>
      </c>
      <c r="H94" s="17">
        <v>50000</v>
      </c>
      <c r="I94" s="17">
        <v>1854</v>
      </c>
      <c r="J94" s="17">
        <v>0</v>
      </c>
      <c r="K94" s="17">
        <v>1435</v>
      </c>
      <c r="L94" s="17">
        <v>3550</v>
      </c>
      <c r="M94" s="17">
        <f t="shared" si="59"/>
        <v>575</v>
      </c>
      <c r="N94" s="17">
        <v>1520</v>
      </c>
      <c r="O94" s="17">
        <f t="shared" si="60"/>
        <v>3545</v>
      </c>
      <c r="P94" s="17">
        <v>0</v>
      </c>
      <c r="Q94" s="17">
        <f t="shared" si="61"/>
        <v>10625</v>
      </c>
      <c r="R94" s="17">
        <f t="shared" si="56"/>
        <v>0</v>
      </c>
      <c r="S94" s="17">
        <f t="shared" si="57"/>
        <v>4809</v>
      </c>
      <c r="T94" s="17">
        <f t="shared" si="62"/>
        <v>7670</v>
      </c>
      <c r="U94" s="17">
        <f t="shared" si="58"/>
        <v>45191</v>
      </c>
    </row>
    <row r="95" spans="1:21" s="19" customFormat="1" ht="24.95" customHeight="1" x14ac:dyDescent="0.25">
      <c r="A95" s="11">
        <v>64</v>
      </c>
      <c r="B95" s="15" t="s">
        <v>221</v>
      </c>
      <c r="C95" s="10" t="s">
        <v>50</v>
      </c>
      <c r="D95" s="11" t="s">
        <v>23</v>
      </c>
      <c r="E95" s="21" t="s">
        <v>207</v>
      </c>
      <c r="F95" s="16">
        <v>44501</v>
      </c>
      <c r="G95" s="16">
        <v>44682</v>
      </c>
      <c r="H95" s="17">
        <v>50000</v>
      </c>
      <c r="I95" s="17">
        <v>1854</v>
      </c>
      <c r="J95" s="17">
        <v>0</v>
      </c>
      <c r="K95" s="17">
        <v>1435</v>
      </c>
      <c r="L95" s="17">
        <v>3550</v>
      </c>
      <c r="M95" s="17">
        <f t="shared" si="59"/>
        <v>575</v>
      </c>
      <c r="N95" s="17">
        <v>1520</v>
      </c>
      <c r="O95" s="17">
        <f t="shared" si="60"/>
        <v>3545</v>
      </c>
      <c r="P95" s="17">
        <v>0</v>
      </c>
      <c r="Q95" s="17">
        <f t="shared" si="61"/>
        <v>10625</v>
      </c>
      <c r="R95" s="17">
        <f t="shared" si="56"/>
        <v>0</v>
      </c>
      <c r="S95" s="17">
        <f t="shared" si="57"/>
        <v>4809</v>
      </c>
      <c r="T95" s="17">
        <f t="shared" si="62"/>
        <v>7670</v>
      </c>
      <c r="U95" s="17">
        <f t="shared" si="58"/>
        <v>45191</v>
      </c>
    </row>
    <row r="96" spans="1:21" s="19" customFormat="1" ht="24.95" customHeight="1" x14ac:dyDescent="0.25">
      <c r="A96" s="11">
        <v>65</v>
      </c>
      <c r="B96" s="15" t="s">
        <v>271</v>
      </c>
      <c r="C96" s="10" t="s">
        <v>50</v>
      </c>
      <c r="D96" s="11" t="s">
        <v>23</v>
      </c>
      <c r="E96" s="11" t="s">
        <v>207</v>
      </c>
      <c r="F96" s="16">
        <v>44470</v>
      </c>
      <c r="G96" s="16">
        <v>44652</v>
      </c>
      <c r="H96" s="17">
        <v>50000</v>
      </c>
      <c r="I96" s="17">
        <v>1854</v>
      </c>
      <c r="J96" s="17">
        <v>0</v>
      </c>
      <c r="K96" s="17">
        <v>1435</v>
      </c>
      <c r="L96" s="17">
        <v>3550</v>
      </c>
      <c r="M96" s="17">
        <f t="shared" si="59"/>
        <v>575</v>
      </c>
      <c r="N96" s="17">
        <v>1520</v>
      </c>
      <c r="O96" s="17">
        <f t="shared" si="60"/>
        <v>3545</v>
      </c>
      <c r="P96" s="17">
        <v>0</v>
      </c>
      <c r="Q96" s="17">
        <f t="shared" si="61"/>
        <v>10625</v>
      </c>
      <c r="R96" s="17">
        <f t="shared" si="56"/>
        <v>0</v>
      </c>
      <c r="S96" s="17">
        <f t="shared" si="57"/>
        <v>4809</v>
      </c>
      <c r="T96" s="17">
        <f t="shared" si="62"/>
        <v>7670</v>
      </c>
      <c r="U96" s="17">
        <f t="shared" si="58"/>
        <v>45191</v>
      </c>
    </row>
    <row r="97" spans="1:21" s="19" customFormat="1" ht="24.95" customHeight="1" x14ac:dyDescent="0.25">
      <c r="A97" s="11">
        <v>66</v>
      </c>
      <c r="B97" s="15" t="s">
        <v>190</v>
      </c>
      <c r="C97" s="10" t="s">
        <v>50</v>
      </c>
      <c r="D97" s="11" t="s">
        <v>23</v>
      </c>
      <c r="E97" s="21" t="s">
        <v>206</v>
      </c>
      <c r="F97" s="16">
        <v>44470</v>
      </c>
      <c r="G97" s="16">
        <v>44652</v>
      </c>
      <c r="H97" s="17">
        <v>50000</v>
      </c>
      <c r="I97" s="17">
        <v>1854</v>
      </c>
      <c r="J97" s="17">
        <v>0</v>
      </c>
      <c r="K97" s="17">
        <v>1435</v>
      </c>
      <c r="L97" s="17">
        <v>3550</v>
      </c>
      <c r="M97" s="17">
        <f t="shared" si="59"/>
        <v>575</v>
      </c>
      <c r="N97" s="17">
        <v>1520</v>
      </c>
      <c r="O97" s="17">
        <f t="shared" si="60"/>
        <v>3545</v>
      </c>
      <c r="P97" s="17">
        <v>0</v>
      </c>
      <c r="Q97" s="17">
        <f t="shared" si="61"/>
        <v>10625</v>
      </c>
      <c r="R97" s="17">
        <f t="shared" si="56"/>
        <v>0</v>
      </c>
      <c r="S97" s="17">
        <f t="shared" si="57"/>
        <v>4809</v>
      </c>
      <c r="T97" s="17">
        <f t="shared" si="62"/>
        <v>7670</v>
      </c>
      <c r="U97" s="17">
        <f t="shared" si="58"/>
        <v>45191</v>
      </c>
    </row>
    <row r="98" spans="1:21" s="19" customFormat="1" ht="24.95" customHeight="1" x14ac:dyDescent="0.25">
      <c r="A98" s="11">
        <v>67</v>
      </c>
      <c r="B98" s="15" t="s">
        <v>145</v>
      </c>
      <c r="C98" s="10" t="s">
        <v>50</v>
      </c>
      <c r="D98" s="11" t="s">
        <v>23</v>
      </c>
      <c r="E98" s="11" t="s">
        <v>207</v>
      </c>
      <c r="F98" s="16">
        <v>44593</v>
      </c>
      <c r="G98" s="16">
        <v>44774</v>
      </c>
      <c r="H98" s="17">
        <v>50000</v>
      </c>
      <c r="I98" s="17">
        <v>1854</v>
      </c>
      <c r="J98" s="17">
        <v>0</v>
      </c>
      <c r="K98" s="17">
        <v>1435</v>
      </c>
      <c r="L98" s="17">
        <v>3550</v>
      </c>
      <c r="M98" s="17">
        <f t="shared" si="59"/>
        <v>575</v>
      </c>
      <c r="N98" s="17">
        <v>1520</v>
      </c>
      <c r="O98" s="17">
        <f t="shared" si="60"/>
        <v>3545</v>
      </c>
      <c r="P98" s="17">
        <v>0</v>
      </c>
      <c r="Q98" s="17">
        <f t="shared" si="61"/>
        <v>10625</v>
      </c>
      <c r="R98" s="17">
        <f t="shared" si="56"/>
        <v>0</v>
      </c>
      <c r="S98" s="17">
        <f t="shared" si="57"/>
        <v>4809</v>
      </c>
      <c r="T98" s="17">
        <f t="shared" si="62"/>
        <v>7670</v>
      </c>
      <c r="U98" s="17">
        <f t="shared" si="58"/>
        <v>45191</v>
      </c>
    </row>
    <row r="99" spans="1:21" s="19" customFormat="1" ht="24.95" customHeight="1" x14ac:dyDescent="0.25">
      <c r="A99" s="11">
        <v>68</v>
      </c>
      <c r="B99" s="15" t="s">
        <v>54</v>
      </c>
      <c r="C99" s="10" t="s">
        <v>50</v>
      </c>
      <c r="D99" s="11" t="s">
        <v>23</v>
      </c>
      <c r="E99" s="21" t="s">
        <v>207</v>
      </c>
      <c r="F99" s="16">
        <v>44501</v>
      </c>
      <c r="G99" s="16">
        <v>44682</v>
      </c>
      <c r="H99" s="17">
        <v>50000</v>
      </c>
      <c r="I99" s="17">
        <v>1854</v>
      </c>
      <c r="J99" s="17">
        <v>0</v>
      </c>
      <c r="K99" s="17">
        <v>1435</v>
      </c>
      <c r="L99" s="17">
        <v>3550</v>
      </c>
      <c r="M99" s="17">
        <f t="shared" si="59"/>
        <v>575</v>
      </c>
      <c r="N99" s="17">
        <v>1520</v>
      </c>
      <c r="O99" s="17">
        <f t="shared" si="60"/>
        <v>3545</v>
      </c>
      <c r="P99" s="17">
        <v>0</v>
      </c>
      <c r="Q99" s="17">
        <f t="shared" si="61"/>
        <v>10625</v>
      </c>
      <c r="R99" s="17">
        <f t="shared" si="56"/>
        <v>0</v>
      </c>
      <c r="S99" s="17">
        <f t="shared" si="57"/>
        <v>4809</v>
      </c>
      <c r="T99" s="17">
        <f t="shared" si="62"/>
        <v>7670</v>
      </c>
      <c r="U99" s="17">
        <f t="shared" si="58"/>
        <v>45191</v>
      </c>
    </row>
    <row r="100" spans="1:21" s="19" customFormat="1" ht="24.95" customHeight="1" x14ac:dyDescent="0.25">
      <c r="A100" s="11">
        <v>69</v>
      </c>
      <c r="B100" s="15" t="s">
        <v>188</v>
      </c>
      <c r="C100" s="10" t="s">
        <v>180</v>
      </c>
      <c r="D100" s="11" t="s">
        <v>23</v>
      </c>
      <c r="E100" s="21" t="s">
        <v>206</v>
      </c>
      <c r="F100" s="16">
        <v>44470</v>
      </c>
      <c r="G100" s="16">
        <v>44652</v>
      </c>
      <c r="H100" s="17">
        <v>48000</v>
      </c>
      <c r="I100" s="17">
        <v>1571.73</v>
      </c>
      <c r="J100" s="17">
        <v>0</v>
      </c>
      <c r="K100" s="17">
        <v>1377.6</v>
      </c>
      <c r="L100" s="17">
        <v>3408</v>
      </c>
      <c r="M100" s="17">
        <f t="shared" si="59"/>
        <v>552</v>
      </c>
      <c r="N100" s="17">
        <v>1459.2</v>
      </c>
      <c r="O100" s="17">
        <f t="shared" si="60"/>
        <v>3403.2</v>
      </c>
      <c r="P100" s="17">
        <v>0</v>
      </c>
      <c r="Q100" s="17">
        <f t="shared" si="61"/>
        <v>10200</v>
      </c>
      <c r="R100" s="17">
        <f t="shared" si="56"/>
        <v>0</v>
      </c>
      <c r="S100" s="17">
        <f t="shared" si="57"/>
        <v>4408.53</v>
      </c>
      <c r="T100" s="17">
        <f t="shared" si="62"/>
        <v>7363.2</v>
      </c>
      <c r="U100" s="17">
        <f t="shared" si="58"/>
        <v>43591.47</v>
      </c>
    </row>
    <row r="101" spans="1:21" s="19" customFormat="1" ht="24.95" customHeight="1" x14ac:dyDescent="0.25">
      <c r="A101" s="11">
        <v>70</v>
      </c>
      <c r="B101" s="15" t="s">
        <v>57</v>
      </c>
      <c r="C101" s="10" t="s">
        <v>56</v>
      </c>
      <c r="D101" s="11" t="s">
        <v>23</v>
      </c>
      <c r="E101" s="21" t="s">
        <v>207</v>
      </c>
      <c r="F101" s="16">
        <v>44501</v>
      </c>
      <c r="G101" s="16">
        <v>44682</v>
      </c>
      <c r="H101" s="17">
        <v>43000</v>
      </c>
      <c r="I101" s="17">
        <v>866.06</v>
      </c>
      <c r="J101" s="17">
        <v>0</v>
      </c>
      <c r="K101" s="17">
        <v>1234.0999999999999</v>
      </c>
      <c r="L101" s="17">
        <v>3053</v>
      </c>
      <c r="M101" s="17">
        <f t="shared" si="59"/>
        <v>494.5</v>
      </c>
      <c r="N101" s="17">
        <v>1307.2</v>
      </c>
      <c r="O101" s="17">
        <f t="shared" si="60"/>
        <v>3048.7</v>
      </c>
      <c r="P101" s="17">
        <v>0</v>
      </c>
      <c r="Q101" s="17">
        <f t="shared" si="61"/>
        <v>9137.5</v>
      </c>
      <c r="R101" s="17">
        <f t="shared" si="56"/>
        <v>0</v>
      </c>
      <c r="S101" s="17">
        <f t="shared" si="57"/>
        <v>3407.36</v>
      </c>
      <c r="T101" s="17">
        <f t="shared" si="62"/>
        <v>6596.2</v>
      </c>
      <c r="U101" s="17">
        <f t="shared" si="58"/>
        <v>39592.639999999999</v>
      </c>
    </row>
    <row r="102" spans="1:21" s="19" customFormat="1" ht="24.95" customHeight="1" x14ac:dyDescent="0.25">
      <c r="A102" s="11">
        <v>71</v>
      </c>
      <c r="B102" s="15" t="s">
        <v>58</v>
      </c>
      <c r="C102" s="10" t="s">
        <v>56</v>
      </c>
      <c r="D102" s="11" t="s">
        <v>23</v>
      </c>
      <c r="E102" s="21" t="s">
        <v>207</v>
      </c>
      <c r="F102" s="16">
        <v>44501</v>
      </c>
      <c r="G102" s="16">
        <v>44682</v>
      </c>
      <c r="H102" s="17">
        <v>43000</v>
      </c>
      <c r="I102" s="17">
        <v>866.06</v>
      </c>
      <c r="J102" s="17">
        <v>0</v>
      </c>
      <c r="K102" s="17">
        <v>1234.0999999999999</v>
      </c>
      <c r="L102" s="17">
        <v>3053</v>
      </c>
      <c r="M102" s="17">
        <f t="shared" si="59"/>
        <v>494.5</v>
      </c>
      <c r="N102" s="17">
        <v>1307.2</v>
      </c>
      <c r="O102" s="17">
        <f t="shared" si="60"/>
        <v>3048.7</v>
      </c>
      <c r="P102" s="17">
        <v>0</v>
      </c>
      <c r="Q102" s="17">
        <f t="shared" si="61"/>
        <v>9137.5</v>
      </c>
      <c r="R102" s="17">
        <f t="shared" si="56"/>
        <v>0</v>
      </c>
      <c r="S102" s="17">
        <f t="shared" si="57"/>
        <v>3407.36</v>
      </c>
      <c r="T102" s="17">
        <f t="shared" si="62"/>
        <v>6596.2</v>
      </c>
      <c r="U102" s="17">
        <f t="shared" si="58"/>
        <v>39592.639999999999</v>
      </c>
    </row>
    <row r="103" spans="1:21" s="19" customFormat="1" ht="24.95" customHeight="1" x14ac:dyDescent="0.25">
      <c r="A103" s="11">
        <v>72</v>
      </c>
      <c r="B103" s="15" t="s">
        <v>59</v>
      </c>
      <c r="C103" s="10" t="s">
        <v>56</v>
      </c>
      <c r="D103" s="11" t="s">
        <v>23</v>
      </c>
      <c r="E103" s="21" t="s">
        <v>207</v>
      </c>
      <c r="F103" s="16">
        <v>44501</v>
      </c>
      <c r="G103" s="16">
        <v>44682</v>
      </c>
      <c r="H103" s="17">
        <v>43000</v>
      </c>
      <c r="I103" s="17">
        <v>866.06</v>
      </c>
      <c r="J103" s="17">
        <v>0</v>
      </c>
      <c r="K103" s="17">
        <v>1234.0999999999999</v>
      </c>
      <c r="L103" s="17">
        <v>3053</v>
      </c>
      <c r="M103" s="17">
        <f t="shared" si="59"/>
        <v>494.5</v>
      </c>
      <c r="N103" s="17">
        <v>1307.2</v>
      </c>
      <c r="O103" s="17">
        <f t="shared" si="60"/>
        <v>3048.7</v>
      </c>
      <c r="P103" s="17">
        <v>0</v>
      </c>
      <c r="Q103" s="17">
        <f t="shared" si="61"/>
        <v>9137.5</v>
      </c>
      <c r="R103" s="17">
        <f t="shared" si="56"/>
        <v>0</v>
      </c>
      <c r="S103" s="17">
        <f t="shared" si="57"/>
        <v>3407.36</v>
      </c>
      <c r="T103" s="17">
        <f t="shared" si="62"/>
        <v>6596.2</v>
      </c>
      <c r="U103" s="17">
        <f t="shared" si="58"/>
        <v>39592.639999999999</v>
      </c>
    </row>
    <row r="104" spans="1:21" s="19" customFormat="1" ht="24.95" customHeight="1" x14ac:dyDescent="0.25">
      <c r="A104" s="11">
        <v>73</v>
      </c>
      <c r="B104" s="15" t="s">
        <v>61</v>
      </c>
      <c r="C104" s="10" t="s">
        <v>56</v>
      </c>
      <c r="D104" s="11" t="s">
        <v>23</v>
      </c>
      <c r="E104" s="21" t="s">
        <v>207</v>
      </c>
      <c r="F104" s="16">
        <v>44501</v>
      </c>
      <c r="G104" s="16">
        <v>44682</v>
      </c>
      <c r="H104" s="17">
        <v>43000</v>
      </c>
      <c r="I104" s="17">
        <v>866.06</v>
      </c>
      <c r="J104" s="17">
        <v>0</v>
      </c>
      <c r="K104" s="17">
        <v>1234.0999999999999</v>
      </c>
      <c r="L104" s="17">
        <v>3053</v>
      </c>
      <c r="M104" s="17">
        <f t="shared" si="59"/>
        <v>494.5</v>
      </c>
      <c r="N104" s="17">
        <v>1307.2</v>
      </c>
      <c r="O104" s="17">
        <f t="shared" si="60"/>
        <v>3048.7</v>
      </c>
      <c r="P104" s="17">
        <v>0</v>
      </c>
      <c r="Q104" s="17">
        <f t="shared" si="61"/>
        <v>9137.5</v>
      </c>
      <c r="R104" s="17">
        <f t="shared" si="56"/>
        <v>0</v>
      </c>
      <c r="S104" s="17">
        <f t="shared" si="57"/>
        <v>3407.36</v>
      </c>
      <c r="T104" s="17">
        <f t="shared" si="62"/>
        <v>6596.2</v>
      </c>
      <c r="U104" s="17">
        <f t="shared" si="58"/>
        <v>39592.639999999999</v>
      </c>
    </row>
    <row r="105" spans="1:21" s="19" customFormat="1" ht="24.95" customHeight="1" x14ac:dyDescent="0.25">
      <c r="A105" s="11">
        <v>74</v>
      </c>
      <c r="B105" s="15" t="s">
        <v>65</v>
      </c>
      <c r="C105" s="10" t="s">
        <v>56</v>
      </c>
      <c r="D105" s="11" t="s">
        <v>23</v>
      </c>
      <c r="E105" s="21" t="s">
        <v>207</v>
      </c>
      <c r="F105" s="16">
        <v>44501</v>
      </c>
      <c r="G105" s="16">
        <v>44682</v>
      </c>
      <c r="H105" s="17">
        <v>43000</v>
      </c>
      <c r="I105" s="17">
        <v>866.06</v>
      </c>
      <c r="J105" s="17">
        <v>0</v>
      </c>
      <c r="K105" s="17">
        <v>1234.0999999999999</v>
      </c>
      <c r="L105" s="17">
        <v>3053</v>
      </c>
      <c r="M105" s="17">
        <f t="shared" si="59"/>
        <v>494.5</v>
      </c>
      <c r="N105" s="17">
        <v>1307.2</v>
      </c>
      <c r="O105" s="17">
        <f t="shared" si="60"/>
        <v>3048.7</v>
      </c>
      <c r="P105" s="17">
        <v>0</v>
      </c>
      <c r="Q105" s="17">
        <f t="shared" si="61"/>
        <v>9137.5</v>
      </c>
      <c r="R105" s="17">
        <f t="shared" si="56"/>
        <v>0</v>
      </c>
      <c r="S105" s="17">
        <f t="shared" si="57"/>
        <v>3407.36</v>
      </c>
      <c r="T105" s="17">
        <f t="shared" si="62"/>
        <v>6596.2</v>
      </c>
      <c r="U105" s="17">
        <f t="shared" si="58"/>
        <v>39592.639999999999</v>
      </c>
    </row>
    <row r="106" spans="1:21" s="19" customFormat="1" ht="24.95" customHeight="1" x14ac:dyDescent="0.25">
      <c r="A106" s="11">
        <v>75</v>
      </c>
      <c r="B106" s="15" t="s">
        <v>278</v>
      </c>
      <c r="C106" s="10" t="s">
        <v>279</v>
      </c>
      <c r="D106" s="11" t="s">
        <v>23</v>
      </c>
      <c r="E106" s="21" t="s">
        <v>207</v>
      </c>
      <c r="F106" s="16">
        <v>44501</v>
      </c>
      <c r="G106" s="16">
        <v>44682</v>
      </c>
      <c r="H106" s="17">
        <v>43000</v>
      </c>
      <c r="I106" s="17">
        <v>461.02</v>
      </c>
      <c r="J106" s="17">
        <v>0</v>
      </c>
      <c r="K106" s="17">
        <v>1234.0999999999999</v>
      </c>
      <c r="L106" s="17">
        <v>3053</v>
      </c>
      <c r="M106" s="17">
        <f t="shared" si="59"/>
        <v>494.5</v>
      </c>
      <c r="N106" s="17">
        <v>1307.2</v>
      </c>
      <c r="O106" s="17">
        <f t="shared" si="60"/>
        <v>3048.7</v>
      </c>
      <c r="P106" s="17">
        <v>0</v>
      </c>
      <c r="Q106" s="17">
        <f t="shared" si="61"/>
        <v>9137.5</v>
      </c>
      <c r="R106" s="17">
        <v>2700.24</v>
      </c>
      <c r="S106" s="17">
        <f t="shared" si="57"/>
        <v>5702.56</v>
      </c>
      <c r="T106" s="17">
        <f t="shared" si="62"/>
        <v>6596.2</v>
      </c>
      <c r="U106" s="17">
        <f t="shared" si="58"/>
        <v>37297.440000000002</v>
      </c>
    </row>
    <row r="107" spans="1:21" s="19" customFormat="1" ht="24.95" customHeight="1" x14ac:dyDescent="0.25">
      <c r="A107" s="11">
        <v>76</v>
      </c>
      <c r="B107" s="15" t="s">
        <v>67</v>
      </c>
      <c r="C107" s="10" t="s">
        <v>47</v>
      </c>
      <c r="D107" s="11" t="s">
        <v>23</v>
      </c>
      <c r="E107" s="21" t="s">
        <v>207</v>
      </c>
      <c r="F107" s="16">
        <v>44470</v>
      </c>
      <c r="G107" s="16">
        <v>44652</v>
      </c>
      <c r="H107" s="17">
        <v>40000</v>
      </c>
      <c r="I107" s="17">
        <v>442.65</v>
      </c>
      <c r="J107" s="17">
        <v>0</v>
      </c>
      <c r="K107" s="17">
        <v>1148</v>
      </c>
      <c r="L107" s="17">
        <v>2840</v>
      </c>
      <c r="M107" s="17">
        <f t="shared" si="59"/>
        <v>460</v>
      </c>
      <c r="N107" s="17">
        <v>1216</v>
      </c>
      <c r="O107" s="17">
        <f t="shared" si="60"/>
        <v>2836</v>
      </c>
      <c r="P107" s="17">
        <v>0</v>
      </c>
      <c r="Q107" s="17">
        <f t="shared" si="61"/>
        <v>8500</v>
      </c>
      <c r="R107" s="17">
        <f t="shared" si="56"/>
        <v>0</v>
      </c>
      <c r="S107" s="17">
        <f t="shared" si="57"/>
        <v>2806.65</v>
      </c>
      <c r="T107" s="17">
        <f t="shared" si="62"/>
        <v>6136</v>
      </c>
      <c r="U107" s="17">
        <f t="shared" si="58"/>
        <v>37193.35</v>
      </c>
    </row>
    <row r="108" spans="1:21" s="14" customFormat="1" ht="24.95" customHeight="1" x14ac:dyDescent="0.3">
      <c r="A108" s="27" t="s">
        <v>69</v>
      </c>
      <c r="B108" s="12"/>
      <c r="C108" s="12"/>
      <c r="D108" s="12"/>
      <c r="E108" s="12"/>
      <c r="F108" s="26"/>
      <c r="G108" s="26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s="19" customFormat="1" ht="24.95" customHeight="1" x14ac:dyDescent="0.25">
      <c r="A109" s="11">
        <v>77</v>
      </c>
      <c r="B109" s="15" t="s">
        <v>70</v>
      </c>
      <c r="C109" s="10" t="s">
        <v>29</v>
      </c>
      <c r="D109" s="11" t="s">
        <v>23</v>
      </c>
      <c r="E109" s="21" t="s">
        <v>206</v>
      </c>
      <c r="F109" s="16">
        <v>44446</v>
      </c>
      <c r="G109" s="16">
        <v>44627</v>
      </c>
      <c r="H109" s="17">
        <v>95000</v>
      </c>
      <c r="I109" s="17">
        <v>10591.71</v>
      </c>
      <c r="J109" s="17">
        <v>0</v>
      </c>
      <c r="K109" s="17">
        <v>2726.5</v>
      </c>
      <c r="L109" s="17">
        <v>6745</v>
      </c>
      <c r="M109" s="36">
        <v>748.07</v>
      </c>
      <c r="N109" s="17">
        <v>2888</v>
      </c>
      <c r="O109" s="17">
        <v>6735.5</v>
      </c>
      <c r="P109" s="17">
        <v>0</v>
      </c>
      <c r="Q109" s="17">
        <f t="shared" si="61"/>
        <v>19843.07</v>
      </c>
      <c r="R109" s="17">
        <v>16396.12</v>
      </c>
      <c r="S109" s="17">
        <f t="shared" si="57"/>
        <v>32602.33</v>
      </c>
      <c r="T109" s="17">
        <f t="shared" si="62"/>
        <v>14228.57</v>
      </c>
      <c r="U109" s="17">
        <f t="shared" si="58"/>
        <v>62397.67</v>
      </c>
    </row>
    <row r="110" spans="1:21" s="14" customFormat="1" ht="24.95" customHeight="1" x14ac:dyDescent="0.3">
      <c r="A110" s="27" t="s">
        <v>71</v>
      </c>
      <c r="B110" s="12"/>
      <c r="C110" s="12"/>
      <c r="D110" s="12"/>
      <c r="E110" s="12"/>
      <c r="F110" s="26"/>
      <c r="G110" s="26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s="42" customFormat="1" ht="24.95" customHeight="1" x14ac:dyDescent="0.25">
      <c r="A111" s="33">
        <v>78</v>
      </c>
      <c r="B111" s="32" t="s">
        <v>296</v>
      </c>
      <c r="C111" s="41" t="s">
        <v>297</v>
      </c>
      <c r="D111" s="33" t="s">
        <v>23</v>
      </c>
      <c r="E111" s="33" t="s">
        <v>206</v>
      </c>
      <c r="F111" s="35">
        <v>44546</v>
      </c>
      <c r="G111" s="35">
        <v>44728</v>
      </c>
      <c r="H111" s="36">
        <v>90000</v>
      </c>
      <c r="I111" s="36">
        <v>9753.1200000000008</v>
      </c>
      <c r="J111" s="36">
        <v>0</v>
      </c>
      <c r="K111" s="36">
        <f>H111*2.87%</f>
        <v>2583</v>
      </c>
      <c r="L111" s="36">
        <f>H111*7.1%</f>
        <v>6390</v>
      </c>
      <c r="M111" s="36">
        <v>748.07</v>
      </c>
      <c r="N111" s="36">
        <f>H111*3.04%</f>
        <v>2736</v>
      </c>
      <c r="O111" s="36">
        <f>H111*7.09%</f>
        <v>6381</v>
      </c>
      <c r="P111" s="36">
        <v>0</v>
      </c>
      <c r="Q111" s="36">
        <f t="shared" si="61"/>
        <v>18838.07</v>
      </c>
      <c r="R111" s="36">
        <f t="shared" si="56"/>
        <v>0</v>
      </c>
      <c r="S111" s="36">
        <f t="shared" si="57"/>
        <v>15072.12</v>
      </c>
      <c r="T111" s="36">
        <f t="shared" si="62"/>
        <v>13519.07</v>
      </c>
      <c r="U111" s="36">
        <f t="shared" si="58"/>
        <v>74927.88</v>
      </c>
    </row>
    <row r="112" spans="1:21" s="14" customFormat="1" ht="24.95" customHeight="1" x14ac:dyDescent="0.3">
      <c r="A112" s="27" t="s">
        <v>72</v>
      </c>
      <c r="B112" s="12"/>
      <c r="C112" s="12"/>
      <c r="D112" s="12"/>
      <c r="E112" s="12"/>
      <c r="F112" s="26"/>
      <c r="G112" s="26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4" customFormat="1" ht="24.95" customHeight="1" x14ac:dyDescent="0.3">
      <c r="A113" s="33">
        <v>79</v>
      </c>
      <c r="B113" s="47" t="s">
        <v>73</v>
      </c>
      <c r="C113" s="41" t="s">
        <v>29</v>
      </c>
      <c r="D113" s="33" t="s">
        <v>23</v>
      </c>
      <c r="E113" s="34" t="s">
        <v>206</v>
      </c>
      <c r="F113" s="35">
        <v>44562</v>
      </c>
      <c r="G113" s="35">
        <v>44713</v>
      </c>
      <c r="H113" s="36">
        <v>90000</v>
      </c>
      <c r="I113" s="36">
        <v>9753.1200000000008</v>
      </c>
      <c r="J113" s="36">
        <v>0</v>
      </c>
      <c r="K113" s="36">
        <f>H113*2.87%</f>
        <v>2583</v>
      </c>
      <c r="L113" s="36">
        <f>H113*7.1%</f>
        <v>6390</v>
      </c>
      <c r="M113" s="36">
        <v>748.07</v>
      </c>
      <c r="N113" s="36">
        <f>H113*3.04%</f>
        <v>2736</v>
      </c>
      <c r="O113" s="36">
        <f>H113*7.09%</f>
        <v>6381</v>
      </c>
      <c r="P113" s="36">
        <v>0</v>
      </c>
      <c r="Q113" s="36">
        <f t="shared" ref="Q113" si="63">K113+L113+M113+N113+O113</f>
        <v>18838.07</v>
      </c>
      <c r="R113" s="36">
        <f t="shared" ref="R113" si="64">J113</f>
        <v>0</v>
      </c>
      <c r="S113" s="36">
        <f t="shared" ref="S113" si="65">I113+K113+N113+R113</f>
        <v>15072.12</v>
      </c>
      <c r="T113" s="36">
        <f t="shared" ref="T113" si="66">L113+M113+O113</f>
        <v>13519.07</v>
      </c>
      <c r="U113" s="36">
        <f t="shared" ref="U113" si="67">H113-S113</f>
        <v>74927.88</v>
      </c>
    </row>
    <row r="114" spans="1:21" s="14" customFormat="1" ht="24.95" customHeight="1" x14ac:dyDescent="0.3">
      <c r="A114" s="27" t="s">
        <v>74</v>
      </c>
      <c r="B114" s="12"/>
      <c r="C114" s="12"/>
      <c r="D114" s="12"/>
      <c r="E114" s="12"/>
      <c r="F114" s="26"/>
      <c r="G114" s="26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s="19" customFormat="1" ht="24.95" customHeight="1" x14ac:dyDescent="0.25">
      <c r="A115" s="11">
        <v>80</v>
      </c>
      <c r="B115" s="15" t="s">
        <v>75</v>
      </c>
      <c r="C115" s="10" t="s">
        <v>29</v>
      </c>
      <c r="D115" s="11" t="s">
        <v>23</v>
      </c>
      <c r="E115" s="21" t="s">
        <v>206</v>
      </c>
      <c r="F115" s="16">
        <v>44501</v>
      </c>
      <c r="G115" s="16">
        <v>44682</v>
      </c>
      <c r="H115" s="17">
        <v>60000</v>
      </c>
      <c r="I115" s="17">
        <v>3486.68</v>
      </c>
      <c r="J115" s="17">
        <v>0</v>
      </c>
      <c r="K115" s="17">
        <v>1722</v>
      </c>
      <c r="L115" s="17">
        <v>4260</v>
      </c>
      <c r="M115" s="17">
        <f t="shared" ref="M115:M116" si="68">H115*1.15%</f>
        <v>690</v>
      </c>
      <c r="N115" s="17">
        <v>1824</v>
      </c>
      <c r="O115" s="17">
        <f t="shared" ref="O115:O116" si="69">H115*7.09%</f>
        <v>4254</v>
      </c>
      <c r="P115" s="17">
        <v>0</v>
      </c>
      <c r="Q115" s="17">
        <f t="shared" si="61"/>
        <v>12750</v>
      </c>
      <c r="R115" s="17">
        <f t="shared" si="56"/>
        <v>0</v>
      </c>
      <c r="S115" s="17">
        <f t="shared" si="57"/>
        <v>7032.68</v>
      </c>
      <c r="T115" s="17">
        <f t="shared" si="62"/>
        <v>9204</v>
      </c>
      <c r="U115" s="17">
        <f t="shared" si="58"/>
        <v>52967.32</v>
      </c>
    </row>
    <row r="116" spans="1:21" s="19" customFormat="1" ht="24.95" customHeight="1" x14ac:dyDescent="0.25">
      <c r="A116" s="11">
        <v>81</v>
      </c>
      <c r="B116" s="15" t="s">
        <v>68</v>
      </c>
      <c r="C116" s="10" t="s">
        <v>47</v>
      </c>
      <c r="D116" s="11" t="s">
        <v>23</v>
      </c>
      <c r="E116" s="21" t="s">
        <v>207</v>
      </c>
      <c r="F116" s="16">
        <v>44470</v>
      </c>
      <c r="G116" s="16">
        <v>44652</v>
      </c>
      <c r="H116" s="17">
        <v>48000</v>
      </c>
      <c r="I116" s="17">
        <v>1571.73</v>
      </c>
      <c r="J116" s="17">
        <v>0</v>
      </c>
      <c r="K116" s="17">
        <v>1377.6</v>
      </c>
      <c r="L116" s="17">
        <v>3408</v>
      </c>
      <c r="M116" s="17">
        <f t="shared" si="68"/>
        <v>552</v>
      </c>
      <c r="N116" s="17">
        <v>1459.2</v>
      </c>
      <c r="O116" s="17">
        <f t="shared" si="69"/>
        <v>3403.2</v>
      </c>
      <c r="P116" s="17">
        <v>0</v>
      </c>
      <c r="Q116" s="17">
        <f t="shared" si="61"/>
        <v>10200</v>
      </c>
      <c r="R116" s="17">
        <f t="shared" si="56"/>
        <v>0</v>
      </c>
      <c r="S116" s="17">
        <f t="shared" si="57"/>
        <v>4408.53</v>
      </c>
      <c r="T116" s="17">
        <f t="shared" si="62"/>
        <v>7363.2</v>
      </c>
      <c r="U116" s="17">
        <f t="shared" si="58"/>
        <v>43591.47</v>
      </c>
    </row>
    <row r="117" spans="1:21" s="14" customFormat="1" ht="24.95" customHeight="1" x14ac:dyDescent="0.3">
      <c r="A117" s="27" t="s">
        <v>76</v>
      </c>
      <c r="B117" s="12"/>
      <c r="C117" s="12"/>
      <c r="D117" s="12"/>
      <c r="E117" s="12"/>
      <c r="F117" s="26"/>
      <c r="G117" s="26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s="14" customFormat="1" ht="24.95" customHeight="1" x14ac:dyDescent="0.25">
      <c r="A118" s="11">
        <v>82</v>
      </c>
      <c r="B118" s="32" t="s">
        <v>304</v>
      </c>
      <c r="C118" s="41" t="s">
        <v>303</v>
      </c>
      <c r="D118" s="33" t="s">
        <v>23</v>
      </c>
      <c r="E118" s="34" t="s">
        <v>207</v>
      </c>
      <c r="F118" s="35">
        <v>44573</v>
      </c>
      <c r="G118" s="35">
        <v>44754</v>
      </c>
      <c r="H118" s="36">
        <v>70000</v>
      </c>
      <c r="I118" s="36">
        <v>5368.48</v>
      </c>
      <c r="J118" s="36">
        <v>0</v>
      </c>
      <c r="K118" s="36">
        <f t="shared" ref="K118:K124" si="70">H118*2.87%</f>
        <v>2009</v>
      </c>
      <c r="L118" s="36">
        <f t="shared" ref="L118:L124" si="71">H118*7.1%</f>
        <v>4970</v>
      </c>
      <c r="M118" s="36">
        <v>748.07</v>
      </c>
      <c r="N118" s="36">
        <f t="shared" ref="N118:N124" si="72">H118*3.04%</f>
        <v>2128</v>
      </c>
      <c r="O118" s="36">
        <f t="shared" ref="O118:O124" si="73">H118*7.09%</f>
        <v>4963</v>
      </c>
      <c r="P118" s="36">
        <v>0</v>
      </c>
      <c r="Q118" s="36">
        <f t="shared" ref="Q118" si="74">K118+L118+M118+N118+O118</f>
        <v>14818.07</v>
      </c>
      <c r="R118" s="36">
        <f t="shared" ref="R118" si="75">J118</f>
        <v>0</v>
      </c>
      <c r="S118" s="36">
        <f t="shared" ref="S118" si="76">I118+K118+N118+R118</f>
        <v>9505.48</v>
      </c>
      <c r="T118" s="36">
        <f t="shared" ref="T118" si="77">L118+M118+O118</f>
        <v>10681.07</v>
      </c>
      <c r="U118" s="36">
        <f t="shared" ref="U118" si="78">H118-S118</f>
        <v>60494.52</v>
      </c>
    </row>
    <row r="119" spans="1:21" s="14" customFormat="1" ht="24.95" customHeight="1" x14ac:dyDescent="0.25">
      <c r="A119" s="11">
        <v>83</v>
      </c>
      <c r="B119" s="32" t="s">
        <v>305</v>
      </c>
      <c r="C119" s="41" t="s">
        <v>303</v>
      </c>
      <c r="D119" s="33" t="s">
        <v>23</v>
      </c>
      <c r="E119" s="34" t="s">
        <v>207</v>
      </c>
      <c r="F119" s="35">
        <v>44573</v>
      </c>
      <c r="G119" s="35">
        <v>44754</v>
      </c>
      <c r="H119" s="36">
        <v>70000</v>
      </c>
      <c r="I119" s="36">
        <v>5368.48</v>
      </c>
      <c r="J119" s="36">
        <v>0</v>
      </c>
      <c r="K119" s="36">
        <f t="shared" si="70"/>
        <v>2009</v>
      </c>
      <c r="L119" s="36">
        <f t="shared" si="71"/>
        <v>4970</v>
      </c>
      <c r="M119" s="36">
        <v>748.07</v>
      </c>
      <c r="N119" s="36">
        <f t="shared" si="72"/>
        <v>2128</v>
      </c>
      <c r="O119" s="36">
        <f t="shared" si="73"/>
        <v>4963</v>
      </c>
      <c r="P119" s="36">
        <v>0</v>
      </c>
      <c r="Q119" s="36">
        <f t="shared" ref="Q119" si="79">K119+L119+M119+N119+O119</f>
        <v>14818.07</v>
      </c>
      <c r="R119" s="36">
        <f t="shared" ref="R119" si="80">J119</f>
        <v>0</v>
      </c>
      <c r="S119" s="36">
        <f t="shared" ref="S119" si="81">I119+K119+N119+R119</f>
        <v>9505.48</v>
      </c>
      <c r="T119" s="36">
        <f t="shared" ref="T119" si="82">L119+M119+O119</f>
        <v>10681.07</v>
      </c>
      <c r="U119" s="36">
        <f t="shared" ref="U119" si="83">H119-S119</f>
        <v>60494.52</v>
      </c>
    </row>
    <row r="120" spans="1:21" s="14" customFormat="1" ht="24.95" customHeight="1" x14ac:dyDescent="0.25">
      <c r="A120" s="11">
        <v>84</v>
      </c>
      <c r="B120" s="32" t="s">
        <v>312</v>
      </c>
      <c r="C120" s="41" t="s">
        <v>303</v>
      </c>
      <c r="D120" s="33" t="s">
        <v>23</v>
      </c>
      <c r="E120" s="34" t="s">
        <v>206</v>
      </c>
      <c r="F120" s="35">
        <v>44573</v>
      </c>
      <c r="G120" s="35">
        <v>44754</v>
      </c>
      <c r="H120" s="36">
        <v>90000</v>
      </c>
      <c r="I120" s="36">
        <v>9753.1200000000008</v>
      </c>
      <c r="J120" s="36">
        <v>0</v>
      </c>
      <c r="K120" s="36">
        <f t="shared" si="70"/>
        <v>2583</v>
      </c>
      <c r="L120" s="36">
        <f t="shared" si="71"/>
        <v>6390</v>
      </c>
      <c r="M120" s="36">
        <v>748.07</v>
      </c>
      <c r="N120" s="36">
        <f t="shared" si="72"/>
        <v>2736</v>
      </c>
      <c r="O120" s="36">
        <f t="shared" si="73"/>
        <v>6381</v>
      </c>
      <c r="P120" s="36">
        <v>0</v>
      </c>
      <c r="Q120" s="36">
        <f t="shared" ref="Q120:Q122" si="84">K120+L120+M120+N120+O120</f>
        <v>18838.07</v>
      </c>
      <c r="R120" s="36">
        <f t="shared" ref="R120:R122" si="85">J120</f>
        <v>0</v>
      </c>
      <c r="S120" s="36">
        <f t="shared" ref="S120:S122" si="86">I120+K120+N120+R120</f>
        <v>15072.12</v>
      </c>
      <c r="T120" s="36">
        <f t="shared" ref="T120:T122" si="87">L120+M120+O120</f>
        <v>13519.07</v>
      </c>
      <c r="U120" s="36">
        <f t="shared" ref="U120:U122" si="88">H120-S120</f>
        <v>74927.88</v>
      </c>
    </row>
    <row r="121" spans="1:21" s="14" customFormat="1" ht="24.95" customHeight="1" x14ac:dyDescent="0.25">
      <c r="A121" s="11">
        <v>85</v>
      </c>
      <c r="B121" s="32" t="s">
        <v>316</v>
      </c>
      <c r="C121" s="41" t="s">
        <v>34</v>
      </c>
      <c r="D121" s="33" t="s">
        <v>23</v>
      </c>
      <c r="E121" s="34" t="s">
        <v>207</v>
      </c>
      <c r="F121" s="35">
        <v>44564</v>
      </c>
      <c r="G121" s="35">
        <v>44745</v>
      </c>
      <c r="H121" s="36">
        <v>140000</v>
      </c>
      <c r="I121" s="36">
        <v>21514.37</v>
      </c>
      <c r="J121" s="36">
        <v>0</v>
      </c>
      <c r="K121" s="36">
        <f t="shared" si="70"/>
        <v>4018</v>
      </c>
      <c r="L121" s="36">
        <f t="shared" si="71"/>
        <v>9940</v>
      </c>
      <c r="M121" s="36">
        <v>748.07</v>
      </c>
      <c r="N121" s="36">
        <f t="shared" si="72"/>
        <v>4256</v>
      </c>
      <c r="O121" s="36">
        <f t="shared" si="73"/>
        <v>9926</v>
      </c>
      <c r="P121" s="36">
        <v>0</v>
      </c>
      <c r="Q121" s="36">
        <f t="shared" si="84"/>
        <v>28888.07</v>
      </c>
      <c r="R121" s="36">
        <f t="shared" si="85"/>
        <v>0</v>
      </c>
      <c r="S121" s="36">
        <f t="shared" si="86"/>
        <v>29788.37</v>
      </c>
      <c r="T121" s="36">
        <f t="shared" si="87"/>
        <v>20614.07</v>
      </c>
      <c r="U121" s="36">
        <f t="shared" si="88"/>
        <v>110211.63</v>
      </c>
    </row>
    <row r="122" spans="1:21" s="14" customFormat="1" ht="24.95" customHeight="1" x14ac:dyDescent="0.25">
      <c r="A122" s="11">
        <v>86</v>
      </c>
      <c r="B122" s="32" t="s">
        <v>330</v>
      </c>
      <c r="C122" s="41" t="s">
        <v>331</v>
      </c>
      <c r="D122" s="33" t="s">
        <v>23</v>
      </c>
      <c r="E122" s="34" t="s">
        <v>207</v>
      </c>
      <c r="F122" s="35">
        <v>44573</v>
      </c>
      <c r="G122" s="35">
        <v>44754</v>
      </c>
      <c r="H122" s="36">
        <v>48000</v>
      </c>
      <c r="I122" s="36">
        <v>1571.73</v>
      </c>
      <c r="J122" s="36">
        <v>0</v>
      </c>
      <c r="K122" s="36">
        <f t="shared" si="70"/>
        <v>1377.6</v>
      </c>
      <c r="L122" s="36">
        <f t="shared" si="71"/>
        <v>3408</v>
      </c>
      <c r="M122" s="36">
        <f>H122*1.15%</f>
        <v>552</v>
      </c>
      <c r="N122" s="36">
        <f t="shared" si="72"/>
        <v>1459.2</v>
      </c>
      <c r="O122" s="36">
        <f>H122*7.09%</f>
        <v>3403.2</v>
      </c>
      <c r="P122" s="36">
        <v>0</v>
      </c>
      <c r="Q122" s="36">
        <f t="shared" si="84"/>
        <v>10200</v>
      </c>
      <c r="R122" s="36">
        <f t="shared" si="85"/>
        <v>0</v>
      </c>
      <c r="S122" s="36">
        <f t="shared" si="86"/>
        <v>4408.53</v>
      </c>
      <c r="T122" s="36">
        <f t="shared" si="87"/>
        <v>7363.2</v>
      </c>
      <c r="U122" s="36">
        <f t="shared" si="88"/>
        <v>43591.47</v>
      </c>
    </row>
    <row r="123" spans="1:21" s="14" customFormat="1" ht="24.95" customHeight="1" x14ac:dyDescent="0.25">
      <c r="A123" s="11">
        <v>87</v>
      </c>
      <c r="B123" s="32" t="s">
        <v>332</v>
      </c>
      <c r="C123" s="41" t="s">
        <v>303</v>
      </c>
      <c r="D123" s="33" t="s">
        <v>23</v>
      </c>
      <c r="E123" s="34" t="s">
        <v>207</v>
      </c>
      <c r="F123" s="35">
        <v>44573</v>
      </c>
      <c r="G123" s="35">
        <v>44754</v>
      </c>
      <c r="H123" s="36">
        <v>70000</v>
      </c>
      <c r="I123" s="36">
        <v>5368.48</v>
      </c>
      <c r="J123" s="36">
        <v>0</v>
      </c>
      <c r="K123" s="36">
        <f t="shared" si="70"/>
        <v>2009</v>
      </c>
      <c r="L123" s="36">
        <f t="shared" si="71"/>
        <v>4970</v>
      </c>
      <c r="M123" s="36">
        <v>748.07</v>
      </c>
      <c r="N123" s="36">
        <f t="shared" si="72"/>
        <v>2128</v>
      </c>
      <c r="O123" s="36">
        <f t="shared" si="73"/>
        <v>4963</v>
      </c>
      <c r="P123" s="36">
        <v>0</v>
      </c>
      <c r="Q123" s="36">
        <f t="shared" ref="Q123" si="89">K123+L123+M123+N123+O123</f>
        <v>14818.07</v>
      </c>
      <c r="R123" s="36">
        <f t="shared" ref="R123" si="90">J123</f>
        <v>0</v>
      </c>
      <c r="S123" s="36">
        <f t="shared" ref="S123" si="91">I123+K123+N123+R123</f>
        <v>9505.48</v>
      </c>
      <c r="T123" s="36">
        <f t="shared" ref="T123" si="92">L123+M123+O123</f>
        <v>10681.07</v>
      </c>
      <c r="U123" s="36">
        <f t="shared" ref="U123" si="93">H123-S123</f>
        <v>60494.52</v>
      </c>
    </row>
    <row r="124" spans="1:21" s="14" customFormat="1" ht="24.95" customHeight="1" x14ac:dyDescent="0.25">
      <c r="A124" s="11">
        <v>88</v>
      </c>
      <c r="B124" s="32" t="s">
        <v>319</v>
      </c>
      <c r="C124" s="41" t="s">
        <v>303</v>
      </c>
      <c r="D124" s="33" t="s">
        <v>23</v>
      </c>
      <c r="E124" s="34" t="s">
        <v>206</v>
      </c>
      <c r="F124" s="35">
        <v>44573</v>
      </c>
      <c r="G124" s="35">
        <v>44754</v>
      </c>
      <c r="H124" s="36">
        <v>90000</v>
      </c>
      <c r="I124" s="36">
        <v>9753.1200000000008</v>
      </c>
      <c r="J124" s="36">
        <v>0</v>
      </c>
      <c r="K124" s="36">
        <f t="shared" si="70"/>
        <v>2583</v>
      </c>
      <c r="L124" s="36">
        <f t="shared" si="71"/>
        <v>6390</v>
      </c>
      <c r="M124" s="36">
        <v>748.07</v>
      </c>
      <c r="N124" s="36">
        <f t="shared" si="72"/>
        <v>2736</v>
      </c>
      <c r="O124" s="36">
        <f t="shared" si="73"/>
        <v>6381</v>
      </c>
      <c r="P124" s="36">
        <v>0</v>
      </c>
      <c r="Q124" s="36">
        <f t="shared" ref="Q124" si="94">K124+L124+M124+N124+O124</f>
        <v>18838.07</v>
      </c>
      <c r="R124" s="36">
        <f t="shared" ref="R124" si="95">J124</f>
        <v>0</v>
      </c>
      <c r="S124" s="36">
        <f t="shared" ref="S124" si="96">I124+K124+N124+R124</f>
        <v>15072.12</v>
      </c>
      <c r="T124" s="36">
        <f t="shared" ref="T124" si="97">L124+M124+O124</f>
        <v>13519.07</v>
      </c>
      <c r="U124" s="36">
        <f t="shared" ref="U124" si="98">H124-S124</f>
        <v>74927.88</v>
      </c>
    </row>
    <row r="125" spans="1:21" s="14" customFormat="1" ht="24.95" customHeight="1" x14ac:dyDescent="0.3">
      <c r="A125" s="27" t="s">
        <v>81</v>
      </c>
      <c r="B125" s="12"/>
      <c r="C125" s="12"/>
      <c r="D125" s="12"/>
      <c r="E125" s="12"/>
      <c r="F125" s="26"/>
      <c r="G125" s="26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s="37" customFormat="1" ht="24.95" customHeight="1" x14ac:dyDescent="0.25">
      <c r="A126" s="33">
        <v>89</v>
      </c>
      <c r="B126" s="32" t="s">
        <v>197</v>
      </c>
      <c r="C126" s="41" t="s">
        <v>77</v>
      </c>
      <c r="D126" s="33" t="s">
        <v>23</v>
      </c>
      <c r="E126" s="33" t="s">
        <v>207</v>
      </c>
      <c r="F126" s="35">
        <v>44470</v>
      </c>
      <c r="G126" s="35">
        <v>44652</v>
      </c>
      <c r="H126" s="36">
        <v>50000</v>
      </c>
      <c r="I126" s="36">
        <v>1854</v>
      </c>
      <c r="J126" s="36">
        <v>0</v>
      </c>
      <c r="K126" s="36">
        <v>1435</v>
      </c>
      <c r="L126" s="36">
        <v>3550</v>
      </c>
      <c r="M126" s="17">
        <f>H126*1.15%</f>
        <v>575</v>
      </c>
      <c r="N126" s="36">
        <v>1520</v>
      </c>
      <c r="O126" s="17">
        <f>H126*7.09%</f>
        <v>3545</v>
      </c>
      <c r="P126" s="36">
        <v>0</v>
      </c>
      <c r="Q126" s="36">
        <f t="shared" si="61"/>
        <v>10625</v>
      </c>
      <c r="R126" s="36">
        <f t="shared" si="56"/>
        <v>0</v>
      </c>
      <c r="S126" s="36">
        <f t="shared" si="57"/>
        <v>4809</v>
      </c>
      <c r="T126" s="36">
        <f t="shared" si="62"/>
        <v>7670</v>
      </c>
      <c r="U126" s="36">
        <f t="shared" si="58"/>
        <v>45191</v>
      </c>
    </row>
    <row r="127" spans="1:21" s="37" customFormat="1" ht="24.95" customHeight="1" x14ac:dyDescent="0.25">
      <c r="A127" s="33">
        <v>90</v>
      </c>
      <c r="B127" s="32" t="s">
        <v>311</v>
      </c>
      <c r="C127" s="41" t="s">
        <v>34</v>
      </c>
      <c r="D127" s="33" t="s">
        <v>23</v>
      </c>
      <c r="E127" s="34" t="s">
        <v>207</v>
      </c>
      <c r="F127" s="35">
        <v>44573</v>
      </c>
      <c r="G127" s="35">
        <v>44754</v>
      </c>
      <c r="H127" s="36">
        <v>110000</v>
      </c>
      <c r="I127" s="36">
        <v>14457.62</v>
      </c>
      <c r="J127" s="36">
        <v>0</v>
      </c>
      <c r="K127" s="36">
        <f>H127*2.87%</f>
        <v>3157</v>
      </c>
      <c r="L127" s="36">
        <f>H127*7.1%</f>
        <v>7810</v>
      </c>
      <c r="M127" s="36">
        <v>748.07</v>
      </c>
      <c r="N127" s="36">
        <f>H127*3.04%</f>
        <v>3344</v>
      </c>
      <c r="O127" s="36">
        <f>H127*7.09%</f>
        <v>7799</v>
      </c>
      <c r="P127" s="36">
        <v>0</v>
      </c>
      <c r="Q127" s="36">
        <f t="shared" si="61"/>
        <v>22858.07</v>
      </c>
      <c r="R127" s="36">
        <f t="shared" si="56"/>
        <v>0</v>
      </c>
      <c r="S127" s="36">
        <f t="shared" si="57"/>
        <v>20958.62</v>
      </c>
      <c r="T127" s="36">
        <f t="shared" si="62"/>
        <v>16357.07</v>
      </c>
      <c r="U127" s="36">
        <f t="shared" si="58"/>
        <v>89041.38</v>
      </c>
    </row>
    <row r="128" spans="1:21" s="37" customFormat="1" ht="24.95" customHeight="1" x14ac:dyDescent="0.25">
      <c r="A128" s="33">
        <v>91</v>
      </c>
      <c r="B128" s="32" t="s">
        <v>78</v>
      </c>
      <c r="C128" s="41" t="s">
        <v>79</v>
      </c>
      <c r="D128" s="33" t="s">
        <v>23</v>
      </c>
      <c r="E128" s="34" t="s">
        <v>207</v>
      </c>
      <c r="F128" s="35">
        <v>44501</v>
      </c>
      <c r="G128" s="35">
        <v>44682</v>
      </c>
      <c r="H128" s="36">
        <v>26500</v>
      </c>
      <c r="I128" s="36">
        <v>0</v>
      </c>
      <c r="J128" s="36">
        <v>0</v>
      </c>
      <c r="K128" s="36">
        <v>760.55</v>
      </c>
      <c r="L128" s="36">
        <v>1881.5</v>
      </c>
      <c r="M128" s="17">
        <f>H128*1.15%</f>
        <v>304.75</v>
      </c>
      <c r="N128" s="36">
        <v>805.6</v>
      </c>
      <c r="O128" s="17">
        <f>H128*7.09%</f>
        <v>1878.85</v>
      </c>
      <c r="P128" s="36">
        <v>0</v>
      </c>
      <c r="Q128" s="36">
        <f t="shared" si="61"/>
        <v>5631.25</v>
      </c>
      <c r="R128" s="36">
        <f t="shared" si="56"/>
        <v>0</v>
      </c>
      <c r="S128" s="36">
        <f t="shared" si="57"/>
        <v>1566.15</v>
      </c>
      <c r="T128" s="36">
        <f t="shared" si="62"/>
        <v>4065.1</v>
      </c>
      <c r="U128" s="36">
        <f t="shared" si="58"/>
        <v>24933.85</v>
      </c>
    </row>
    <row r="129" spans="1:21" s="14" customFormat="1" ht="24.95" customHeight="1" x14ac:dyDescent="0.3">
      <c r="A129" s="27" t="s">
        <v>280</v>
      </c>
      <c r="B129" s="12"/>
      <c r="C129" s="12"/>
      <c r="D129" s="12"/>
      <c r="E129" s="12"/>
      <c r="F129" s="26"/>
      <c r="G129" s="26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s="37" customFormat="1" ht="24.95" customHeight="1" x14ac:dyDescent="0.25">
      <c r="A130" s="33">
        <v>92</v>
      </c>
      <c r="B130" s="32" t="s">
        <v>235</v>
      </c>
      <c r="C130" s="41" t="s">
        <v>240</v>
      </c>
      <c r="D130" s="33" t="s">
        <v>23</v>
      </c>
      <c r="E130" s="33" t="s">
        <v>207</v>
      </c>
      <c r="F130" s="35">
        <v>44562</v>
      </c>
      <c r="G130" s="35">
        <v>44743</v>
      </c>
      <c r="H130" s="36">
        <v>50000</v>
      </c>
      <c r="I130" s="36">
        <v>1854</v>
      </c>
      <c r="J130" s="36">
        <v>0</v>
      </c>
      <c r="K130" s="36">
        <v>1435</v>
      </c>
      <c r="L130" s="36">
        <v>3550</v>
      </c>
      <c r="M130" s="17">
        <f t="shared" ref="M130:M131" si="99">H130*1.15%</f>
        <v>575</v>
      </c>
      <c r="N130" s="36">
        <v>1520</v>
      </c>
      <c r="O130" s="17">
        <f t="shared" ref="O130:O131" si="100">H130*7.09%</f>
        <v>3545</v>
      </c>
      <c r="P130" s="36">
        <v>0</v>
      </c>
      <c r="Q130" s="36">
        <f t="shared" si="61"/>
        <v>10625</v>
      </c>
      <c r="R130" s="36">
        <f t="shared" si="56"/>
        <v>0</v>
      </c>
      <c r="S130" s="36">
        <f t="shared" si="57"/>
        <v>4809</v>
      </c>
      <c r="T130" s="36">
        <f t="shared" si="62"/>
        <v>7670</v>
      </c>
      <c r="U130" s="36">
        <f t="shared" si="58"/>
        <v>45191</v>
      </c>
    </row>
    <row r="131" spans="1:21" s="37" customFormat="1" ht="24.95" customHeight="1" x14ac:dyDescent="0.25">
      <c r="A131" s="33">
        <v>93</v>
      </c>
      <c r="B131" s="32" t="s">
        <v>189</v>
      </c>
      <c r="C131" s="41" t="s">
        <v>50</v>
      </c>
      <c r="D131" s="33" t="s">
        <v>23</v>
      </c>
      <c r="E131" s="34" t="s">
        <v>206</v>
      </c>
      <c r="F131" s="35">
        <v>44470</v>
      </c>
      <c r="G131" s="35">
        <v>44652</v>
      </c>
      <c r="H131" s="36">
        <v>50000</v>
      </c>
      <c r="I131" s="36">
        <v>1854</v>
      </c>
      <c r="J131" s="36">
        <v>0</v>
      </c>
      <c r="K131" s="36">
        <v>1435</v>
      </c>
      <c r="L131" s="36">
        <v>3550</v>
      </c>
      <c r="M131" s="17">
        <f t="shared" si="99"/>
        <v>575</v>
      </c>
      <c r="N131" s="36">
        <v>1520</v>
      </c>
      <c r="O131" s="17">
        <f t="shared" si="100"/>
        <v>3545</v>
      </c>
      <c r="P131" s="36">
        <v>0</v>
      </c>
      <c r="Q131" s="36">
        <f t="shared" si="61"/>
        <v>10625</v>
      </c>
      <c r="R131" s="36">
        <f t="shared" si="56"/>
        <v>0</v>
      </c>
      <c r="S131" s="36">
        <f t="shared" si="57"/>
        <v>4809</v>
      </c>
      <c r="T131" s="36">
        <f t="shared" si="62"/>
        <v>7670</v>
      </c>
      <c r="U131" s="36">
        <f t="shared" si="58"/>
        <v>45191</v>
      </c>
    </row>
    <row r="132" spans="1:21" s="37" customFormat="1" ht="24.95" customHeight="1" x14ac:dyDescent="0.25">
      <c r="A132" s="33">
        <v>94</v>
      </c>
      <c r="B132" s="32" t="s">
        <v>325</v>
      </c>
      <c r="C132" s="41" t="s">
        <v>34</v>
      </c>
      <c r="D132" s="33" t="s">
        <v>23</v>
      </c>
      <c r="E132" s="34" t="s">
        <v>207</v>
      </c>
      <c r="F132" s="35">
        <v>44564</v>
      </c>
      <c r="G132" s="35">
        <v>44745</v>
      </c>
      <c r="H132" s="36">
        <v>110000</v>
      </c>
      <c r="I132" s="36">
        <v>14457.62</v>
      </c>
      <c r="J132" s="36">
        <v>0</v>
      </c>
      <c r="K132" s="36">
        <f>H132*2.87%</f>
        <v>3157</v>
      </c>
      <c r="L132" s="36">
        <f>H132*7.1%</f>
        <v>7810</v>
      </c>
      <c r="M132" s="36">
        <v>748.07</v>
      </c>
      <c r="N132" s="36">
        <f>H132*3.04%</f>
        <v>3344</v>
      </c>
      <c r="O132" s="36">
        <f>H132*7.09%</f>
        <v>7799</v>
      </c>
      <c r="P132" s="36">
        <v>0</v>
      </c>
      <c r="Q132" s="36">
        <f t="shared" si="61"/>
        <v>22858.07</v>
      </c>
      <c r="R132" s="36">
        <f t="shared" si="56"/>
        <v>0</v>
      </c>
      <c r="S132" s="36">
        <f t="shared" si="57"/>
        <v>20958.62</v>
      </c>
      <c r="T132" s="36">
        <f t="shared" si="62"/>
        <v>16357.07</v>
      </c>
      <c r="U132" s="36">
        <f t="shared" si="58"/>
        <v>89041.38</v>
      </c>
    </row>
    <row r="133" spans="1:21" s="37" customFormat="1" ht="24.95" customHeight="1" x14ac:dyDescent="0.25">
      <c r="A133" s="33">
        <v>95</v>
      </c>
      <c r="B133" s="32" t="s">
        <v>173</v>
      </c>
      <c r="C133" s="41" t="s">
        <v>180</v>
      </c>
      <c r="D133" s="33" t="s">
        <v>23</v>
      </c>
      <c r="E133" s="34" t="s">
        <v>206</v>
      </c>
      <c r="F133" s="35">
        <v>44440</v>
      </c>
      <c r="G133" s="35">
        <v>44621</v>
      </c>
      <c r="H133" s="36">
        <v>43000</v>
      </c>
      <c r="I133" s="36">
        <v>866.06</v>
      </c>
      <c r="J133" s="36">
        <v>0</v>
      </c>
      <c r="K133" s="36">
        <v>1234.0999999999999</v>
      </c>
      <c r="L133" s="36">
        <v>3053</v>
      </c>
      <c r="M133" s="17">
        <f>H133*1.15%</f>
        <v>494.5</v>
      </c>
      <c r="N133" s="36">
        <v>1307.2</v>
      </c>
      <c r="O133" s="17">
        <f>H133*7.09%</f>
        <v>3048.7</v>
      </c>
      <c r="P133" s="36">
        <v>0</v>
      </c>
      <c r="Q133" s="36">
        <f t="shared" si="61"/>
        <v>9137.5</v>
      </c>
      <c r="R133" s="36">
        <f t="shared" si="56"/>
        <v>0</v>
      </c>
      <c r="S133" s="36">
        <f t="shared" si="57"/>
        <v>3407.36</v>
      </c>
      <c r="T133" s="36">
        <f t="shared" si="62"/>
        <v>6596.2</v>
      </c>
      <c r="U133" s="36">
        <f t="shared" si="58"/>
        <v>39592.639999999999</v>
      </c>
    </row>
    <row r="134" spans="1:21" s="14" customFormat="1" ht="24.95" customHeight="1" x14ac:dyDescent="0.3">
      <c r="A134" s="27" t="s">
        <v>151</v>
      </c>
      <c r="B134" s="12"/>
      <c r="C134" s="12"/>
      <c r="D134" s="12"/>
      <c r="E134" s="12"/>
      <c r="F134" s="26"/>
      <c r="G134" s="26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s="14" customFormat="1" ht="24.95" customHeight="1" x14ac:dyDescent="0.25">
      <c r="A135" s="33">
        <v>96</v>
      </c>
      <c r="B135" s="32" t="s">
        <v>314</v>
      </c>
      <c r="C135" s="41" t="s">
        <v>315</v>
      </c>
      <c r="D135" s="33" t="s">
        <v>23</v>
      </c>
      <c r="E135" s="34" t="s">
        <v>206</v>
      </c>
      <c r="F135" s="35">
        <v>44564</v>
      </c>
      <c r="G135" s="35">
        <v>44773</v>
      </c>
      <c r="H135" s="36">
        <v>170000</v>
      </c>
      <c r="I135" s="36">
        <v>28627.17</v>
      </c>
      <c r="J135" s="36">
        <v>0</v>
      </c>
      <c r="K135" s="36">
        <f>H135*2.87%</f>
        <v>4879</v>
      </c>
      <c r="L135" s="36">
        <f>H135*7.1%</f>
        <v>12070</v>
      </c>
      <c r="M135" s="36">
        <v>748.07</v>
      </c>
      <c r="N135" s="36">
        <v>4943.8</v>
      </c>
      <c r="O135" s="36">
        <v>11530.11</v>
      </c>
      <c r="P135" s="36">
        <v>0</v>
      </c>
      <c r="Q135" s="36">
        <f t="shared" ref="Q135" si="101">K135+L135+M135+N135+O135</f>
        <v>34170.980000000003</v>
      </c>
      <c r="R135" s="36">
        <f t="shared" ref="R135" si="102">J135</f>
        <v>0</v>
      </c>
      <c r="S135" s="36">
        <f t="shared" ref="S135" si="103">I135+K135+N135+R135</f>
        <v>38449.97</v>
      </c>
      <c r="T135" s="36">
        <f t="shared" ref="T135" si="104">L135+M135+O135</f>
        <v>24348.18</v>
      </c>
      <c r="U135" s="36">
        <f t="shared" ref="U135" si="105">H135-S135</f>
        <v>131550.03</v>
      </c>
    </row>
    <row r="136" spans="1:21" s="14" customFormat="1" ht="24.95" customHeight="1" x14ac:dyDescent="0.25">
      <c r="A136" s="33">
        <v>97</v>
      </c>
      <c r="B136" s="32" t="s">
        <v>301</v>
      </c>
      <c r="C136" s="41" t="s">
        <v>132</v>
      </c>
      <c r="D136" s="33" t="s">
        <v>23</v>
      </c>
      <c r="E136" s="34" t="s">
        <v>206</v>
      </c>
      <c r="F136" s="35">
        <v>44564</v>
      </c>
      <c r="G136" s="35">
        <v>44773</v>
      </c>
      <c r="H136" s="36">
        <v>90000</v>
      </c>
      <c r="I136" s="36">
        <v>9753.1200000000008</v>
      </c>
      <c r="J136" s="36">
        <v>0</v>
      </c>
      <c r="K136" s="36">
        <f>H136*2.87%</f>
        <v>2583</v>
      </c>
      <c r="L136" s="36">
        <f>H136*7.1%</f>
        <v>6390</v>
      </c>
      <c r="M136" s="36">
        <v>748.07</v>
      </c>
      <c r="N136" s="36">
        <f>H136*3.04%</f>
        <v>2736</v>
      </c>
      <c r="O136" s="36">
        <f>H136*7.09%</f>
        <v>6381</v>
      </c>
      <c r="P136" s="36">
        <v>0</v>
      </c>
      <c r="Q136" s="36">
        <f t="shared" ref="Q136" si="106">K136+L136+M136+N136+O136</f>
        <v>18838.07</v>
      </c>
      <c r="R136" s="36">
        <f t="shared" ref="R136" si="107">J136</f>
        <v>0</v>
      </c>
      <c r="S136" s="36">
        <f t="shared" ref="S136" si="108">I136+K136+N136+R136</f>
        <v>15072.12</v>
      </c>
      <c r="T136" s="36">
        <f t="shared" ref="T136" si="109">L136+M136+O136</f>
        <v>13519.07</v>
      </c>
      <c r="U136" s="36">
        <f t="shared" ref="U136" si="110">H136-S136</f>
        <v>74927.88</v>
      </c>
    </row>
    <row r="137" spans="1:21" s="14" customFormat="1" ht="24.95" customHeight="1" x14ac:dyDescent="0.3">
      <c r="A137" s="27" t="s">
        <v>269</v>
      </c>
      <c r="B137" s="12"/>
      <c r="C137" s="12"/>
      <c r="D137" s="12"/>
      <c r="E137" s="12"/>
      <c r="F137" s="26"/>
      <c r="G137" s="26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s="14" customFormat="1" ht="24.95" customHeight="1" x14ac:dyDescent="0.25">
      <c r="A138" s="33">
        <v>98</v>
      </c>
      <c r="B138" s="32" t="s">
        <v>317</v>
      </c>
      <c r="C138" s="41" t="s">
        <v>34</v>
      </c>
      <c r="D138" s="33" t="s">
        <v>23</v>
      </c>
      <c r="E138" s="34" t="s">
        <v>206</v>
      </c>
      <c r="F138" s="35">
        <v>44564</v>
      </c>
      <c r="G138" s="35">
        <v>44773</v>
      </c>
      <c r="H138" s="36">
        <v>135000</v>
      </c>
      <c r="I138" s="36">
        <v>20338.240000000002</v>
      </c>
      <c r="J138" s="36">
        <v>0</v>
      </c>
      <c r="K138" s="36">
        <f>H138*2.87%</f>
        <v>3874.5</v>
      </c>
      <c r="L138" s="36">
        <f>H138*7.1%</f>
        <v>9585</v>
      </c>
      <c r="M138" s="36">
        <v>748.07</v>
      </c>
      <c r="N138" s="36">
        <f>H138*3.04%</f>
        <v>4104</v>
      </c>
      <c r="O138" s="36">
        <f>H138*7.09%</f>
        <v>9571.5</v>
      </c>
      <c r="P138" s="36">
        <v>0</v>
      </c>
      <c r="Q138" s="36">
        <f t="shared" ref="Q138" si="111">K138+L138+M138+N138+O138</f>
        <v>27883.07</v>
      </c>
      <c r="R138" s="36">
        <f t="shared" ref="R138" si="112">J138</f>
        <v>0</v>
      </c>
      <c r="S138" s="36">
        <f t="shared" ref="S138" si="113">I138+K138+N138+R138</f>
        <v>28316.74</v>
      </c>
      <c r="T138" s="36">
        <f t="shared" ref="T138" si="114">L138+M138+O138</f>
        <v>19904.57</v>
      </c>
      <c r="U138" s="36">
        <f t="shared" ref="U138" si="115">H138-S138</f>
        <v>106683.26</v>
      </c>
    </row>
    <row r="139" spans="1:21" s="14" customFormat="1" ht="24.95" customHeight="1" x14ac:dyDescent="0.25">
      <c r="A139" s="33">
        <v>99</v>
      </c>
      <c r="B139" s="32" t="s">
        <v>321</v>
      </c>
      <c r="C139" s="41" t="s">
        <v>322</v>
      </c>
      <c r="D139" s="33" t="s">
        <v>23</v>
      </c>
      <c r="E139" s="34" t="s">
        <v>206</v>
      </c>
      <c r="F139" s="35">
        <v>44564</v>
      </c>
      <c r="G139" s="35">
        <v>44773</v>
      </c>
      <c r="H139" s="36">
        <v>90000</v>
      </c>
      <c r="I139" s="36">
        <v>9753.1200000000008</v>
      </c>
      <c r="J139" s="36">
        <v>0</v>
      </c>
      <c r="K139" s="36">
        <f>H139*2.87%</f>
        <v>2583</v>
      </c>
      <c r="L139" s="36">
        <f>H139*7.1%</f>
        <v>6390</v>
      </c>
      <c r="M139" s="36">
        <v>748.07</v>
      </c>
      <c r="N139" s="36">
        <f>H139*3.04%</f>
        <v>2736</v>
      </c>
      <c r="O139" s="36">
        <f>H139*7.09%</f>
        <v>6381</v>
      </c>
      <c r="P139" s="36">
        <v>0</v>
      </c>
      <c r="Q139" s="36">
        <f t="shared" ref="Q139" si="116">K139+L139+M139+N139+O139</f>
        <v>18838.07</v>
      </c>
      <c r="R139" s="36">
        <f t="shared" ref="R139" si="117">J139</f>
        <v>0</v>
      </c>
      <c r="S139" s="36">
        <f t="shared" ref="S139" si="118">I139+K139+N139+R139</f>
        <v>15072.12</v>
      </c>
      <c r="T139" s="36">
        <f t="shared" ref="T139" si="119">L139+M139+O139</f>
        <v>13519.07</v>
      </c>
      <c r="U139" s="36">
        <f t="shared" ref="U139" si="120">H139-S139</f>
        <v>74927.88</v>
      </c>
    </row>
    <row r="140" spans="1:21" s="19" customFormat="1" ht="24.95" customHeight="1" x14ac:dyDescent="0.25">
      <c r="A140" s="22">
        <v>100</v>
      </c>
      <c r="B140" s="15" t="s">
        <v>254</v>
      </c>
      <c r="C140" s="10" t="s">
        <v>132</v>
      </c>
      <c r="D140" s="11" t="s">
        <v>23</v>
      </c>
      <c r="E140" s="11" t="s">
        <v>207</v>
      </c>
      <c r="F140" s="16">
        <v>44440</v>
      </c>
      <c r="G140" s="16">
        <v>44621</v>
      </c>
      <c r="H140" s="18">
        <v>55000</v>
      </c>
      <c r="I140" s="18">
        <v>2357.16</v>
      </c>
      <c r="J140" s="17">
        <v>0</v>
      </c>
      <c r="K140" s="18">
        <v>1578.5</v>
      </c>
      <c r="L140" s="18">
        <v>3905</v>
      </c>
      <c r="M140" s="17">
        <f>H140*1.15%</f>
        <v>632.5</v>
      </c>
      <c r="N140" s="18">
        <v>1672</v>
      </c>
      <c r="O140" s="17">
        <f>H140*7.09%</f>
        <v>3899.5</v>
      </c>
      <c r="P140" s="17">
        <v>0</v>
      </c>
      <c r="Q140" s="17">
        <f t="shared" si="61"/>
        <v>11687.5</v>
      </c>
      <c r="R140" s="17">
        <v>1350.12</v>
      </c>
      <c r="S140" s="17">
        <f t="shared" si="57"/>
        <v>6957.78</v>
      </c>
      <c r="T140" s="17">
        <f t="shared" si="62"/>
        <v>8437</v>
      </c>
      <c r="U140" s="17">
        <f t="shared" si="58"/>
        <v>48042.22</v>
      </c>
    </row>
    <row r="141" spans="1:21" s="14" customFormat="1" ht="24.95" customHeight="1" x14ac:dyDescent="0.3">
      <c r="A141" s="27" t="s">
        <v>82</v>
      </c>
      <c r="B141" s="12"/>
      <c r="C141" s="12"/>
      <c r="D141" s="12"/>
      <c r="E141" s="12"/>
      <c r="F141" s="26"/>
      <c r="G141" s="26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s="19" customFormat="1" ht="24.95" customHeight="1" x14ac:dyDescent="0.25">
      <c r="A142" s="11">
        <v>101</v>
      </c>
      <c r="B142" s="15" t="s">
        <v>83</v>
      </c>
      <c r="C142" s="10" t="s">
        <v>29</v>
      </c>
      <c r="D142" s="11" t="s">
        <v>23</v>
      </c>
      <c r="E142" s="21" t="s">
        <v>206</v>
      </c>
      <c r="F142" s="16">
        <v>44446</v>
      </c>
      <c r="G142" s="16">
        <v>44627</v>
      </c>
      <c r="H142" s="17">
        <v>131000</v>
      </c>
      <c r="I142" s="17">
        <v>19397.34</v>
      </c>
      <c r="J142" s="17">
        <v>0</v>
      </c>
      <c r="K142" s="17">
        <v>3759.7</v>
      </c>
      <c r="L142" s="17">
        <v>9301</v>
      </c>
      <c r="M142" s="36">
        <v>748.07</v>
      </c>
      <c r="N142" s="17">
        <v>3982.4</v>
      </c>
      <c r="O142" s="17">
        <v>9287.9</v>
      </c>
      <c r="P142" s="17">
        <v>0</v>
      </c>
      <c r="Q142" s="17">
        <f t="shared" si="61"/>
        <v>27079.07</v>
      </c>
      <c r="R142" s="17">
        <f t="shared" si="56"/>
        <v>0</v>
      </c>
      <c r="S142" s="17">
        <f t="shared" si="57"/>
        <v>27139.439999999999</v>
      </c>
      <c r="T142" s="17">
        <f t="shared" si="62"/>
        <v>19336.97</v>
      </c>
      <c r="U142" s="17">
        <f t="shared" si="58"/>
        <v>103860.56</v>
      </c>
    </row>
    <row r="143" spans="1:21" s="19" customFormat="1" ht="24.95" customHeight="1" x14ac:dyDescent="0.25">
      <c r="A143" s="11">
        <v>102</v>
      </c>
      <c r="B143" s="15" t="s">
        <v>124</v>
      </c>
      <c r="C143" s="10" t="s">
        <v>136</v>
      </c>
      <c r="D143" s="11" t="s">
        <v>23</v>
      </c>
      <c r="E143" s="21" t="s">
        <v>206</v>
      </c>
      <c r="F143" s="16">
        <v>44516</v>
      </c>
      <c r="G143" s="16">
        <v>44697</v>
      </c>
      <c r="H143" s="17">
        <v>48000</v>
      </c>
      <c r="I143" s="17">
        <v>1571.73</v>
      </c>
      <c r="J143" s="17">
        <v>0</v>
      </c>
      <c r="K143" s="17">
        <v>1377.6</v>
      </c>
      <c r="L143" s="17">
        <v>3408</v>
      </c>
      <c r="M143" s="17">
        <f>H143*1.15%</f>
        <v>552</v>
      </c>
      <c r="N143" s="17">
        <v>1459.2</v>
      </c>
      <c r="O143" s="17">
        <f>H143*7.09%</f>
        <v>3403.2</v>
      </c>
      <c r="P143" s="17">
        <v>0</v>
      </c>
      <c r="Q143" s="17">
        <f t="shared" si="61"/>
        <v>10200</v>
      </c>
      <c r="R143" s="17">
        <f t="shared" si="56"/>
        <v>0</v>
      </c>
      <c r="S143" s="17">
        <f t="shared" si="57"/>
        <v>4408.53</v>
      </c>
      <c r="T143" s="17">
        <f t="shared" si="62"/>
        <v>7363.2</v>
      </c>
      <c r="U143" s="17">
        <f t="shared" si="58"/>
        <v>43591.47</v>
      </c>
    </row>
    <row r="144" spans="1:21" s="14" customFormat="1" ht="24.95" customHeight="1" x14ac:dyDescent="0.3">
      <c r="A144" s="27" t="s">
        <v>141</v>
      </c>
      <c r="B144" s="12"/>
      <c r="C144" s="12"/>
      <c r="D144" s="12"/>
      <c r="E144" s="12"/>
      <c r="F144" s="26"/>
      <c r="G144" s="26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s="14" customFormat="1" ht="24.95" customHeight="1" x14ac:dyDescent="0.25">
      <c r="A145" s="11">
        <v>103</v>
      </c>
      <c r="B145" s="32" t="s">
        <v>318</v>
      </c>
      <c r="C145" s="41" t="s">
        <v>34</v>
      </c>
      <c r="D145" s="33" t="s">
        <v>23</v>
      </c>
      <c r="E145" s="34" t="s">
        <v>206</v>
      </c>
      <c r="F145" s="35">
        <v>44564</v>
      </c>
      <c r="G145" s="35">
        <v>44773</v>
      </c>
      <c r="H145" s="36">
        <v>140000</v>
      </c>
      <c r="I145" s="36">
        <v>21514.37</v>
      </c>
      <c r="J145" s="36">
        <v>0</v>
      </c>
      <c r="K145" s="36">
        <f>H145*2.87%</f>
        <v>4018</v>
      </c>
      <c r="L145" s="36">
        <f>H145*7.1%</f>
        <v>9940</v>
      </c>
      <c r="M145" s="36">
        <v>748.07</v>
      </c>
      <c r="N145" s="36">
        <f>H145*3.04%</f>
        <v>4256</v>
      </c>
      <c r="O145" s="36">
        <f>H145*7.09%</f>
        <v>9926</v>
      </c>
      <c r="P145" s="36">
        <v>0</v>
      </c>
      <c r="Q145" s="36">
        <f t="shared" ref="Q145" si="121">K145+L145+M145+N145+O145</f>
        <v>28888.07</v>
      </c>
      <c r="R145" s="36">
        <f t="shared" ref="R145" si="122">J145</f>
        <v>0</v>
      </c>
      <c r="S145" s="36">
        <f t="shared" ref="S145" si="123">I145+K145+N145+R145</f>
        <v>29788.37</v>
      </c>
      <c r="T145" s="36">
        <f t="shared" ref="T145" si="124">L145+M145+O145</f>
        <v>20614.07</v>
      </c>
      <c r="U145" s="36">
        <f t="shared" ref="U145" si="125">H145-S145</f>
        <v>110211.63</v>
      </c>
    </row>
    <row r="146" spans="1:21" s="14" customFormat="1" ht="24.95" customHeight="1" x14ac:dyDescent="0.3">
      <c r="A146" s="27" t="s">
        <v>138</v>
      </c>
      <c r="B146" s="12"/>
      <c r="C146" s="12"/>
      <c r="D146" s="12"/>
      <c r="E146" s="12"/>
      <c r="F146" s="26"/>
      <c r="G146" s="26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s="19" customFormat="1" ht="24.95" customHeight="1" x14ac:dyDescent="0.25">
      <c r="A147" s="11">
        <v>104</v>
      </c>
      <c r="B147" s="15" t="s">
        <v>164</v>
      </c>
      <c r="C147" s="10" t="s">
        <v>165</v>
      </c>
      <c r="D147" s="11" t="s">
        <v>23</v>
      </c>
      <c r="E147" s="21" t="s">
        <v>206</v>
      </c>
      <c r="F147" s="16">
        <v>44593</v>
      </c>
      <c r="G147" s="16">
        <v>44774</v>
      </c>
      <c r="H147" s="17">
        <v>90000</v>
      </c>
      <c r="I147" s="17">
        <v>9753.1200000000008</v>
      </c>
      <c r="J147" s="17">
        <v>0</v>
      </c>
      <c r="K147" s="17">
        <v>2583</v>
      </c>
      <c r="L147" s="17">
        <v>6390</v>
      </c>
      <c r="M147" s="36">
        <v>748.07</v>
      </c>
      <c r="N147" s="17">
        <v>2736</v>
      </c>
      <c r="O147" s="17">
        <v>6381</v>
      </c>
      <c r="P147" s="17">
        <v>0</v>
      </c>
      <c r="Q147" s="17">
        <f t="shared" si="61"/>
        <v>18838.07</v>
      </c>
      <c r="R147" s="17">
        <f t="shared" si="56"/>
        <v>0</v>
      </c>
      <c r="S147" s="17">
        <f t="shared" si="57"/>
        <v>15072.12</v>
      </c>
      <c r="T147" s="17">
        <f t="shared" si="62"/>
        <v>13519.07</v>
      </c>
      <c r="U147" s="17">
        <f t="shared" si="58"/>
        <v>74927.88</v>
      </c>
    </row>
    <row r="148" spans="1:21" s="19" customFormat="1" ht="24.95" customHeight="1" x14ac:dyDescent="0.25">
      <c r="A148" s="11">
        <v>105</v>
      </c>
      <c r="B148" s="15" t="s">
        <v>255</v>
      </c>
      <c r="C148" s="10" t="s">
        <v>253</v>
      </c>
      <c r="D148" s="11" t="s">
        <v>23</v>
      </c>
      <c r="E148" s="11" t="s">
        <v>206</v>
      </c>
      <c r="F148" s="16">
        <v>44440</v>
      </c>
      <c r="G148" s="16">
        <v>44621</v>
      </c>
      <c r="H148" s="18">
        <v>72500</v>
      </c>
      <c r="I148" s="18">
        <v>5838.93</v>
      </c>
      <c r="J148" s="17">
        <v>0</v>
      </c>
      <c r="K148" s="18">
        <v>2080.75</v>
      </c>
      <c r="L148" s="18">
        <v>5147.5</v>
      </c>
      <c r="M148" s="36">
        <v>748.07</v>
      </c>
      <c r="N148" s="18">
        <v>2204</v>
      </c>
      <c r="O148" s="18">
        <v>5140.25</v>
      </c>
      <c r="P148" s="17">
        <v>0</v>
      </c>
      <c r="Q148" s="17">
        <f t="shared" si="61"/>
        <v>15320.57</v>
      </c>
      <c r="R148" s="17">
        <f t="shared" si="56"/>
        <v>0</v>
      </c>
      <c r="S148" s="17">
        <f t="shared" si="57"/>
        <v>10123.68</v>
      </c>
      <c r="T148" s="17">
        <f t="shared" si="62"/>
        <v>11035.82</v>
      </c>
      <c r="U148" s="17">
        <f t="shared" si="58"/>
        <v>62376.32</v>
      </c>
    </row>
    <row r="149" spans="1:21" s="19" customFormat="1" ht="24.95" customHeight="1" x14ac:dyDescent="0.25">
      <c r="A149" s="11">
        <v>106</v>
      </c>
      <c r="B149" s="15" t="s">
        <v>247</v>
      </c>
      <c r="C149" s="10" t="s">
        <v>239</v>
      </c>
      <c r="D149" s="11" t="s">
        <v>23</v>
      </c>
      <c r="E149" s="11" t="s">
        <v>206</v>
      </c>
      <c r="F149" s="16">
        <v>44593</v>
      </c>
      <c r="G149" s="16">
        <v>44774</v>
      </c>
      <c r="H149" s="17">
        <v>55000</v>
      </c>
      <c r="I149" s="17">
        <v>2559.6799999999998</v>
      </c>
      <c r="J149" s="17">
        <v>0</v>
      </c>
      <c r="K149" s="17">
        <v>1578.5</v>
      </c>
      <c r="L149" s="17">
        <v>3905</v>
      </c>
      <c r="M149" s="17">
        <f t="shared" ref="M149:M153" si="126">H149*1.15%</f>
        <v>632.5</v>
      </c>
      <c r="N149" s="17">
        <v>1672</v>
      </c>
      <c r="O149" s="17">
        <f t="shared" ref="O149:O153" si="127">H149*7.09%</f>
        <v>3899.5</v>
      </c>
      <c r="P149" s="17">
        <v>0</v>
      </c>
      <c r="Q149" s="17">
        <f t="shared" si="61"/>
        <v>11687.5</v>
      </c>
      <c r="R149" s="17">
        <f t="shared" si="56"/>
        <v>0</v>
      </c>
      <c r="S149" s="17">
        <f t="shared" si="57"/>
        <v>5810.18</v>
      </c>
      <c r="T149" s="17">
        <f t="shared" si="62"/>
        <v>8437</v>
      </c>
      <c r="U149" s="17">
        <f t="shared" si="58"/>
        <v>49189.82</v>
      </c>
    </row>
    <row r="150" spans="1:21" s="19" customFormat="1" ht="24.95" customHeight="1" x14ac:dyDescent="0.25">
      <c r="A150" s="11">
        <v>107</v>
      </c>
      <c r="B150" s="15" t="s">
        <v>84</v>
      </c>
      <c r="C150" s="10" t="s">
        <v>85</v>
      </c>
      <c r="D150" s="11" t="s">
        <v>23</v>
      </c>
      <c r="E150" s="21" t="s">
        <v>206</v>
      </c>
      <c r="F150" s="16">
        <v>44464</v>
      </c>
      <c r="G150" s="16">
        <v>44645</v>
      </c>
      <c r="H150" s="17">
        <v>45000</v>
      </c>
      <c r="I150" s="17">
        <v>945.81</v>
      </c>
      <c r="J150" s="17">
        <v>0</v>
      </c>
      <c r="K150" s="17">
        <v>1291.5</v>
      </c>
      <c r="L150" s="17">
        <v>3195</v>
      </c>
      <c r="M150" s="17">
        <f t="shared" si="126"/>
        <v>517.5</v>
      </c>
      <c r="N150" s="17">
        <v>1368</v>
      </c>
      <c r="O150" s="17">
        <f t="shared" si="127"/>
        <v>3190.5</v>
      </c>
      <c r="P150" s="17">
        <v>0</v>
      </c>
      <c r="Q150" s="17">
        <f t="shared" si="61"/>
        <v>9562.5</v>
      </c>
      <c r="R150" s="17">
        <v>1350.12</v>
      </c>
      <c r="S150" s="17">
        <f t="shared" si="57"/>
        <v>4955.43</v>
      </c>
      <c r="T150" s="17">
        <f t="shared" si="62"/>
        <v>6903</v>
      </c>
      <c r="U150" s="17">
        <f t="shared" si="58"/>
        <v>40044.57</v>
      </c>
    </row>
    <row r="151" spans="1:21" s="19" customFormat="1" ht="24.95" customHeight="1" x14ac:dyDescent="0.25">
      <c r="A151" s="11">
        <v>108</v>
      </c>
      <c r="B151" s="15" t="s">
        <v>263</v>
      </c>
      <c r="C151" s="10" t="s">
        <v>264</v>
      </c>
      <c r="D151" s="11" t="s">
        <v>23</v>
      </c>
      <c r="E151" s="11" t="s">
        <v>206</v>
      </c>
      <c r="F151" s="16">
        <v>44440</v>
      </c>
      <c r="G151" s="16">
        <v>44621</v>
      </c>
      <c r="H151" s="18">
        <v>43000</v>
      </c>
      <c r="I151" s="18">
        <v>866.06</v>
      </c>
      <c r="J151" s="17">
        <v>0</v>
      </c>
      <c r="K151" s="18">
        <v>1234.0999999999999</v>
      </c>
      <c r="L151" s="18">
        <v>3053</v>
      </c>
      <c r="M151" s="17">
        <f t="shared" si="126"/>
        <v>494.5</v>
      </c>
      <c r="N151" s="18">
        <v>1307.2</v>
      </c>
      <c r="O151" s="17">
        <f t="shared" si="127"/>
        <v>3048.7</v>
      </c>
      <c r="P151" s="17">
        <v>0</v>
      </c>
      <c r="Q151" s="17">
        <f t="shared" si="61"/>
        <v>9137.5</v>
      </c>
      <c r="R151" s="17">
        <f t="shared" si="56"/>
        <v>0</v>
      </c>
      <c r="S151" s="17">
        <f t="shared" si="57"/>
        <v>3407.36</v>
      </c>
      <c r="T151" s="17">
        <f t="shared" si="62"/>
        <v>6596.2</v>
      </c>
      <c r="U151" s="17">
        <f t="shared" si="58"/>
        <v>39592.639999999999</v>
      </c>
    </row>
    <row r="152" spans="1:21" s="19" customFormat="1" ht="24.95" customHeight="1" x14ac:dyDescent="0.25">
      <c r="A152" s="11">
        <v>109</v>
      </c>
      <c r="B152" s="15" t="s">
        <v>265</v>
      </c>
      <c r="C152" s="10" t="s">
        <v>264</v>
      </c>
      <c r="D152" s="11" t="s">
        <v>23</v>
      </c>
      <c r="E152" s="11" t="s">
        <v>206</v>
      </c>
      <c r="F152" s="16">
        <v>44440</v>
      </c>
      <c r="G152" s="16">
        <v>44621</v>
      </c>
      <c r="H152" s="18">
        <v>43000</v>
      </c>
      <c r="I152" s="18">
        <v>866.06</v>
      </c>
      <c r="J152" s="17">
        <v>0</v>
      </c>
      <c r="K152" s="18">
        <v>1234.0999999999999</v>
      </c>
      <c r="L152" s="18">
        <v>3053</v>
      </c>
      <c r="M152" s="17">
        <f t="shared" si="126"/>
        <v>494.5</v>
      </c>
      <c r="N152" s="18">
        <v>1307.2</v>
      </c>
      <c r="O152" s="17">
        <f t="shared" si="127"/>
        <v>3048.7</v>
      </c>
      <c r="P152" s="17">
        <v>0</v>
      </c>
      <c r="Q152" s="17">
        <f t="shared" si="61"/>
        <v>9137.5</v>
      </c>
      <c r="R152" s="17">
        <f t="shared" si="56"/>
        <v>0</v>
      </c>
      <c r="S152" s="17">
        <f t="shared" si="57"/>
        <v>3407.36</v>
      </c>
      <c r="T152" s="17">
        <f t="shared" si="62"/>
        <v>6596.2</v>
      </c>
      <c r="U152" s="17">
        <f t="shared" si="58"/>
        <v>39592.639999999999</v>
      </c>
    </row>
    <row r="153" spans="1:21" s="19" customFormat="1" ht="24.95" customHeight="1" x14ac:dyDescent="0.25">
      <c r="A153" s="11">
        <v>110</v>
      </c>
      <c r="B153" s="15" t="s">
        <v>80</v>
      </c>
      <c r="C153" s="10" t="s">
        <v>79</v>
      </c>
      <c r="D153" s="11" t="s">
        <v>23</v>
      </c>
      <c r="E153" s="21" t="s">
        <v>207</v>
      </c>
      <c r="F153" s="16">
        <v>44501</v>
      </c>
      <c r="G153" s="16">
        <v>44682</v>
      </c>
      <c r="H153" s="17">
        <v>43000</v>
      </c>
      <c r="I153" s="17">
        <v>866.06</v>
      </c>
      <c r="J153" s="17">
        <v>0</v>
      </c>
      <c r="K153" s="17">
        <v>1234.0999999999999</v>
      </c>
      <c r="L153" s="17">
        <v>3053</v>
      </c>
      <c r="M153" s="17">
        <f t="shared" si="126"/>
        <v>494.5</v>
      </c>
      <c r="N153" s="17">
        <v>1307.2</v>
      </c>
      <c r="O153" s="17">
        <f t="shared" si="127"/>
        <v>3048.7</v>
      </c>
      <c r="P153" s="17">
        <v>0</v>
      </c>
      <c r="Q153" s="17">
        <f t="shared" si="61"/>
        <v>9137.5</v>
      </c>
      <c r="R153" s="17">
        <f t="shared" ref="R153:R216" si="128">J153</f>
        <v>0</v>
      </c>
      <c r="S153" s="17">
        <f t="shared" ref="S153:S216" si="129">I153+K153+N153+R153</f>
        <v>3407.36</v>
      </c>
      <c r="T153" s="17">
        <f t="shared" si="62"/>
        <v>6596.2</v>
      </c>
      <c r="U153" s="17">
        <f t="shared" ref="U153:U216" si="130">H153-S153</f>
        <v>39592.639999999999</v>
      </c>
    </row>
    <row r="154" spans="1:21" s="14" customFormat="1" ht="24.95" customHeight="1" x14ac:dyDescent="0.3">
      <c r="A154" s="27" t="s">
        <v>86</v>
      </c>
      <c r="B154" s="12"/>
      <c r="C154" s="12"/>
      <c r="D154" s="12"/>
      <c r="E154" s="12"/>
      <c r="F154" s="26"/>
      <c r="G154" s="26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s="19" customFormat="1" ht="24.95" customHeight="1" x14ac:dyDescent="0.25">
      <c r="A155" s="11">
        <v>111</v>
      </c>
      <c r="B155" s="15" t="s">
        <v>87</v>
      </c>
      <c r="C155" s="10" t="s">
        <v>88</v>
      </c>
      <c r="D155" s="11" t="s">
        <v>23</v>
      </c>
      <c r="E155" s="21" t="s">
        <v>207</v>
      </c>
      <c r="F155" s="16">
        <v>44446</v>
      </c>
      <c r="G155" s="16">
        <v>44627</v>
      </c>
      <c r="H155" s="17">
        <v>90000</v>
      </c>
      <c r="I155" s="17">
        <v>0</v>
      </c>
      <c r="J155" s="17">
        <v>0</v>
      </c>
      <c r="K155" s="17">
        <v>2583</v>
      </c>
      <c r="L155" s="17">
        <v>6390</v>
      </c>
      <c r="M155" s="36">
        <v>748.07</v>
      </c>
      <c r="N155" s="17">
        <v>2736</v>
      </c>
      <c r="O155" s="17">
        <v>6381</v>
      </c>
      <c r="P155" s="17">
        <v>0</v>
      </c>
      <c r="Q155" s="17">
        <f t="shared" si="61"/>
        <v>18838.07</v>
      </c>
      <c r="R155" s="17">
        <f t="shared" si="128"/>
        <v>0</v>
      </c>
      <c r="S155" s="17">
        <f t="shared" si="129"/>
        <v>5319</v>
      </c>
      <c r="T155" s="17">
        <f t="shared" si="62"/>
        <v>13519.07</v>
      </c>
      <c r="U155" s="17">
        <f t="shared" si="130"/>
        <v>84681</v>
      </c>
    </row>
    <row r="156" spans="1:21" s="19" customFormat="1" ht="24.95" customHeight="1" x14ac:dyDescent="0.25">
      <c r="A156" s="11">
        <v>112</v>
      </c>
      <c r="B156" s="15" t="s">
        <v>89</v>
      </c>
      <c r="C156" s="10" t="s">
        <v>88</v>
      </c>
      <c r="D156" s="11" t="s">
        <v>23</v>
      </c>
      <c r="E156" s="21" t="s">
        <v>206</v>
      </c>
      <c r="F156" s="16">
        <v>44501</v>
      </c>
      <c r="G156" s="16">
        <v>44682</v>
      </c>
      <c r="H156" s="17">
        <v>60000</v>
      </c>
      <c r="I156" s="17">
        <v>3486.68</v>
      </c>
      <c r="J156" s="17">
        <v>0</v>
      </c>
      <c r="K156" s="17">
        <v>1722</v>
      </c>
      <c r="L156" s="17">
        <v>4260</v>
      </c>
      <c r="M156" s="17">
        <f t="shared" ref="M156:M158" si="131">H156*1.15%</f>
        <v>690</v>
      </c>
      <c r="N156" s="17">
        <v>1824</v>
      </c>
      <c r="O156" s="17">
        <f t="shared" ref="O156:O158" si="132">H156*7.09%</f>
        <v>4254</v>
      </c>
      <c r="P156" s="17">
        <v>0</v>
      </c>
      <c r="Q156" s="17">
        <f t="shared" ref="Q156:Q218" si="133">K156+L156+M156+N156+O156</f>
        <v>12750</v>
      </c>
      <c r="R156" s="17">
        <f t="shared" si="128"/>
        <v>0</v>
      </c>
      <c r="S156" s="17">
        <f t="shared" si="129"/>
        <v>7032.68</v>
      </c>
      <c r="T156" s="17">
        <f t="shared" ref="T156:T218" si="134">L156+M156+O156</f>
        <v>9204</v>
      </c>
      <c r="U156" s="17">
        <f t="shared" si="130"/>
        <v>52967.32</v>
      </c>
    </row>
    <row r="157" spans="1:21" s="19" customFormat="1" ht="24.95" customHeight="1" x14ac:dyDescent="0.25">
      <c r="A157" s="11">
        <v>113</v>
      </c>
      <c r="B157" s="15" t="s">
        <v>90</v>
      </c>
      <c r="C157" s="10" t="s">
        <v>88</v>
      </c>
      <c r="D157" s="11" t="s">
        <v>23</v>
      </c>
      <c r="E157" s="21" t="s">
        <v>207</v>
      </c>
      <c r="F157" s="16">
        <v>44501</v>
      </c>
      <c r="G157" s="16">
        <v>44682</v>
      </c>
      <c r="H157" s="17">
        <v>60000</v>
      </c>
      <c r="I157" s="17">
        <v>3486.68</v>
      </c>
      <c r="J157" s="17">
        <v>0</v>
      </c>
      <c r="K157" s="17">
        <v>1722</v>
      </c>
      <c r="L157" s="17">
        <v>4260</v>
      </c>
      <c r="M157" s="17">
        <f t="shared" si="131"/>
        <v>690</v>
      </c>
      <c r="N157" s="17">
        <v>1824</v>
      </c>
      <c r="O157" s="17">
        <f t="shared" si="132"/>
        <v>4254</v>
      </c>
      <c r="P157" s="17">
        <v>0</v>
      </c>
      <c r="Q157" s="17">
        <f t="shared" si="133"/>
        <v>12750</v>
      </c>
      <c r="R157" s="17">
        <f t="shared" si="128"/>
        <v>0</v>
      </c>
      <c r="S157" s="17">
        <f t="shared" si="129"/>
        <v>7032.68</v>
      </c>
      <c r="T157" s="17">
        <f t="shared" si="134"/>
        <v>9204</v>
      </c>
      <c r="U157" s="17">
        <f t="shared" si="130"/>
        <v>52967.32</v>
      </c>
    </row>
    <row r="158" spans="1:21" s="19" customFormat="1" ht="24.95" customHeight="1" x14ac:dyDescent="0.25">
      <c r="A158" s="11">
        <v>114</v>
      </c>
      <c r="B158" s="15" t="s">
        <v>244</v>
      </c>
      <c r="C158" s="10" t="s">
        <v>88</v>
      </c>
      <c r="D158" s="11" t="s">
        <v>23</v>
      </c>
      <c r="E158" s="21" t="s">
        <v>207</v>
      </c>
      <c r="F158" s="16">
        <v>44593</v>
      </c>
      <c r="G158" s="16">
        <v>44774</v>
      </c>
      <c r="H158" s="17">
        <v>60000</v>
      </c>
      <c r="I158" s="17">
        <v>3486.68</v>
      </c>
      <c r="J158" s="17">
        <v>0</v>
      </c>
      <c r="K158" s="17">
        <v>1722</v>
      </c>
      <c r="L158" s="17">
        <v>4260</v>
      </c>
      <c r="M158" s="17">
        <f t="shared" si="131"/>
        <v>690</v>
      </c>
      <c r="N158" s="17">
        <v>1824</v>
      </c>
      <c r="O158" s="17">
        <f t="shared" si="132"/>
        <v>4254</v>
      </c>
      <c r="P158" s="17">
        <v>0</v>
      </c>
      <c r="Q158" s="17">
        <f t="shared" si="133"/>
        <v>12750</v>
      </c>
      <c r="R158" s="17">
        <f t="shared" si="128"/>
        <v>0</v>
      </c>
      <c r="S158" s="17">
        <f t="shared" si="129"/>
        <v>7032.68</v>
      </c>
      <c r="T158" s="17">
        <f t="shared" si="134"/>
        <v>9204</v>
      </c>
      <c r="U158" s="17">
        <f t="shared" si="130"/>
        <v>52967.32</v>
      </c>
    </row>
    <row r="159" spans="1:21" s="14" customFormat="1" ht="24.95" customHeight="1" x14ac:dyDescent="0.3">
      <c r="A159" s="27" t="s">
        <v>168</v>
      </c>
      <c r="B159" s="12"/>
      <c r="C159" s="12"/>
      <c r="D159" s="12"/>
      <c r="E159" s="12"/>
      <c r="F159" s="26"/>
      <c r="G159" s="26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9" customFormat="1" ht="24.95" customHeight="1" x14ac:dyDescent="0.25">
      <c r="A160" s="11">
        <v>115</v>
      </c>
      <c r="B160" s="15" t="s">
        <v>129</v>
      </c>
      <c r="C160" s="10" t="s">
        <v>34</v>
      </c>
      <c r="D160" s="11" t="s">
        <v>23</v>
      </c>
      <c r="E160" s="21" t="s">
        <v>207</v>
      </c>
      <c r="F160" s="16">
        <v>44470</v>
      </c>
      <c r="G160" s="16">
        <v>44652</v>
      </c>
      <c r="H160" s="17">
        <v>110000</v>
      </c>
      <c r="I160" s="17">
        <v>14457.62</v>
      </c>
      <c r="J160" s="17">
        <v>0</v>
      </c>
      <c r="K160" s="17">
        <v>3157</v>
      </c>
      <c r="L160" s="17">
        <v>7810</v>
      </c>
      <c r="M160" s="36">
        <v>748.07</v>
      </c>
      <c r="N160" s="17">
        <v>3344</v>
      </c>
      <c r="O160" s="17">
        <v>7799</v>
      </c>
      <c r="P160" s="17">
        <v>0</v>
      </c>
      <c r="Q160" s="17">
        <f t="shared" si="133"/>
        <v>22858.07</v>
      </c>
      <c r="R160" s="17">
        <f t="shared" si="128"/>
        <v>0</v>
      </c>
      <c r="S160" s="17">
        <f t="shared" si="129"/>
        <v>20958.62</v>
      </c>
      <c r="T160" s="17">
        <f t="shared" si="134"/>
        <v>16357.07</v>
      </c>
      <c r="U160" s="17">
        <f t="shared" si="130"/>
        <v>89041.38</v>
      </c>
    </row>
    <row r="161" spans="1:21" s="14" customFormat="1" ht="24.95" customHeight="1" x14ac:dyDescent="0.3">
      <c r="A161" s="27" t="s">
        <v>92</v>
      </c>
      <c r="B161" s="12"/>
      <c r="C161" s="12"/>
      <c r="D161" s="12"/>
      <c r="E161" s="12"/>
      <c r="F161" s="26"/>
      <c r="G161" s="26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s="19" customFormat="1" ht="24.95" customHeight="1" x14ac:dyDescent="0.25">
      <c r="A162" s="11">
        <v>116</v>
      </c>
      <c r="B162" s="15" t="s">
        <v>242</v>
      </c>
      <c r="C162" s="10" t="s">
        <v>252</v>
      </c>
      <c r="D162" s="11" t="s">
        <v>23</v>
      </c>
      <c r="E162" s="11" t="s">
        <v>207</v>
      </c>
      <c r="F162" s="16">
        <v>44593</v>
      </c>
      <c r="G162" s="16">
        <v>44774</v>
      </c>
      <c r="H162" s="17">
        <v>131000</v>
      </c>
      <c r="I162" s="17">
        <v>19397.34</v>
      </c>
      <c r="J162" s="17">
        <v>0</v>
      </c>
      <c r="K162" s="17">
        <v>3759.7</v>
      </c>
      <c r="L162" s="17">
        <v>9301</v>
      </c>
      <c r="M162" s="36">
        <v>748.07</v>
      </c>
      <c r="N162" s="17">
        <v>3982.4</v>
      </c>
      <c r="O162" s="17">
        <v>9287.9</v>
      </c>
      <c r="P162" s="17">
        <v>0</v>
      </c>
      <c r="Q162" s="17">
        <f t="shared" si="133"/>
        <v>27079.07</v>
      </c>
      <c r="R162" s="17">
        <f t="shared" si="128"/>
        <v>0</v>
      </c>
      <c r="S162" s="17">
        <f t="shared" si="129"/>
        <v>27139.439999999999</v>
      </c>
      <c r="T162" s="17">
        <f t="shared" si="134"/>
        <v>19336.97</v>
      </c>
      <c r="U162" s="17">
        <f t="shared" si="130"/>
        <v>103860.56</v>
      </c>
    </row>
    <row r="163" spans="1:21" s="19" customFormat="1" ht="24.95" customHeight="1" x14ac:dyDescent="0.25">
      <c r="A163" s="11">
        <v>117</v>
      </c>
      <c r="B163" s="32" t="s">
        <v>191</v>
      </c>
      <c r="C163" s="41" t="s">
        <v>93</v>
      </c>
      <c r="D163" s="33" t="s">
        <v>23</v>
      </c>
      <c r="E163" s="34" t="s">
        <v>206</v>
      </c>
      <c r="F163" s="35">
        <v>44470</v>
      </c>
      <c r="G163" s="35">
        <v>44652</v>
      </c>
      <c r="H163" s="36">
        <v>65000</v>
      </c>
      <c r="I163" s="36">
        <v>4157.55</v>
      </c>
      <c r="J163" s="36">
        <v>0</v>
      </c>
      <c r="K163" s="36">
        <v>1865.5</v>
      </c>
      <c r="L163" s="36">
        <v>4615</v>
      </c>
      <c r="M163" s="36">
        <f>H163*1.15%</f>
        <v>747.5</v>
      </c>
      <c r="N163" s="36">
        <v>1976</v>
      </c>
      <c r="O163" s="36">
        <f>H163*7.09%</f>
        <v>4608.5</v>
      </c>
      <c r="P163" s="36">
        <v>0</v>
      </c>
      <c r="Q163" s="36">
        <f t="shared" si="133"/>
        <v>13812.5</v>
      </c>
      <c r="R163" s="36">
        <v>6396.12</v>
      </c>
      <c r="S163" s="36">
        <f t="shared" si="129"/>
        <v>14395.17</v>
      </c>
      <c r="T163" s="36">
        <f t="shared" si="134"/>
        <v>9971</v>
      </c>
      <c r="U163" s="36">
        <f t="shared" si="130"/>
        <v>50604.83</v>
      </c>
    </row>
    <row r="164" spans="1:21" s="19" customFormat="1" ht="24.95" customHeight="1" x14ac:dyDescent="0.25">
      <c r="A164" s="11">
        <v>118</v>
      </c>
      <c r="B164" s="15" t="s">
        <v>120</v>
      </c>
      <c r="C164" s="10" t="s">
        <v>93</v>
      </c>
      <c r="D164" s="11" t="s">
        <v>23</v>
      </c>
      <c r="E164" s="21" t="s">
        <v>207</v>
      </c>
      <c r="F164" s="16">
        <v>44516</v>
      </c>
      <c r="G164" s="16">
        <v>44697</v>
      </c>
      <c r="H164" s="17">
        <v>75000</v>
      </c>
      <c r="I164" s="17">
        <v>6309.38</v>
      </c>
      <c r="J164" s="17">
        <v>0</v>
      </c>
      <c r="K164" s="17">
        <v>2152.5</v>
      </c>
      <c r="L164" s="17">
        <v>5325</v>
      </c>
      <c r="M164" s="36">
        <v>748.07</v>
      </c>
      <c r="N164" s="17">
        <v>2280</v>
      </c>
      <c r="O164" s="17">
        <v>5317.5</v>
      </c>
      <c r="P164" s="17">
        <v>0</v>
      </c>
      <c r="Q164" s="17">
        <f t="shared" si="133"/>
        <v>15823.07</v>
      </c>
      <c r="R164" s="17">
        <f t="shared" si="128"/>
        <v>0</v>
      </c>
      <c r="S164" s="17">
        <f t="shared" si="129"/>
        <v>10741.88</v>
      </c>
      <c r="T164" s="17">
        <f t="shared" si="134"/>
        <v>11390.57</v>
      </c>
      <c r="U164" s="17">
        <f t="shared" si="130"/>
        <v>64258.12</v>
      </c>
    </row>
    <row r="165" spans="1:21" s="19" customFormat="1" ht="24.95" customHeight="1" x14ac:dyDescent="0.25">
      <c r="A165" s="11">
        <v>119</v>
      </c>
      <c r="B165" s="15" t="s">
        <v>149</v>
      </c>
      <c r="C165" s="10" t="s">
        <v>94</v>
      </c>
      <c r="D165" s="11" t="s">
        <v>23</v>
      </c>
      <c r="E165" s="21" t="s">
        <v>206</v>
      </c>
      <c r="F165" s="16">
        <v>44593</v>
      </c>
      <c r="G165" s="16">
        <v>44774</v>
      </c>
      <c r="H165" s="17">
        <v>60000</v>
      </c>
      <c r="I165" s="17">
        <v>3486.68</v>
      </c>
      <c r="J165" s="17">
        <v>0</v>
      </c>
      <c r="K165" s="17">
        <v>1722</v>
      </c>
      <c r="L165" s="17">
        <v>4260</v>
      </c>
      <c r="M165" s="17">
        <f t="shared" ref="M165:M172" si="135">H165*1.15%</f>
        <v>690</v>
      </c>
      <c r="N165" s="17">
        <v>1824</v>
      </c>
      <c r="O165" s="17">
        <f t="shared" ref="O165:O172" si="136">H165*7.09%</f>
        <v>4254</v>
      </c>
      <c r="P165" s="17">
        <v>0</v>
      </c>
      <c r="Q165" s="17">
        <f t="shared" si="133"/>
        <v>12750</v>
      </c>
      <c r="R165" s="17">
        <f t="shared" si="128"/>
        <v>0</v>
      </c>
      <c r="S165" s="17">
        <f t="shared" si="129"/>
        <v>7032.68</v>
      </c>
      <c r="T165" s="17">
        <f t="shared" si="134"/>
        <v>9204</v>
      </c>
      <c r="U165" s="17">
        <f t="shared" si="130"/>
        <v>52967.32</v>
      </c>
    </row>
    <row r="166" spans="1:21" s="19" customFormat="1" ht="24.95" customHeight="1" x14ac:dyDescent="0.25">
      <c r="A166" s="11">
        <v>120</v>
      </c>
      <c r="B166" s="15" t="s">
        <v>126</v>
      </c>
      <c r="C166" s="10" t="s">
        <v>94</v>
      </c>
      <c r="D166" s="11" t="s">
        <v>23</v>
      </c>
      <c r="E166" s="21" t="s">
        <v>207</v>
      </c>
      <c r="F166" s="16">
        <v>44516</v>
      </c>
      <c r="G166" s="16">
        <v>44697</v>
      </c>
      <c r="H166" s="17">
        <v>60000</v>
      </c>
      <c r="I166" s="17">
        <v>3486.68</v>
      </c>
      <c r="J166" s="17">
        <v>0</v>
      </c>
      <c r="K166" s="17">
        <v>1722</v>
      </c>
      <c r="L166" s="17">
        <v>4260</v>
      </c>
      <c r="M166" s="17">
        <f t="shared" si="135"/>
        <v>690</v>
      </c>
      <c r="N166" s="17">
        <v>1824</v>
      </c>
      <c r="O166" s="17">
        <f t="shared" si="136"/>
        <v>4254</v>
      </c>
      <c r="P166" s="17">
        <v>0</v>
      </c>
      <c r="Q166" s="17">
        <f t="shared" si="133"/>
        <v>12750</v>
      </c>
      <c r="R166" s="17">
        <f t="shared" si="128"/>
        <v>0</v>
      </c>
      <c r="S166" s="17">
        <f t="shared" si="129"/>
        <v>7032.68</v>
      </c>
      <c r="T166" s="17">
        <f t="shared" si="134"/>
        <v>9204</v>
      </c>
      <c r="U166" s="17">
        <f t="shared" si="130"/>
        <v>52967.32</v>
      </c>
    </row>
    <row r="167" spans="1:21" s="19" customFormat="1" ht="24.95" customHeight="1" x14ac:dyDescent="0.25">
      <c r="A167" s="11">
        <v>121</v>
      </c>
      <c r="B167" s="15" t="s">
        <v>96</v>
      </c>
      <c r="C167" s="10" t="s">
        <v>94</v>
      </c>
      <c r="D167" s="11" t="s">
        <v>23</v>
      </c>
      <c r="E167" s="21" t="s">
        <v>207</v>
      </c>
      <c r="F167" s="16">
        <v>44516</v>
      </c>
      <c r="G167" s="16">
        <v>44697</v>
      </c>
      <c r="H167" s="17">
        <v>60000</v>
      </c>
      <c r="I167" s="17">
        <v>3486.68</v>
      </c>
      <c r="J167" s="17">
        <v>0</v>
      </c>
      <c r="K167" s="17">
        <v>1722</v>
      </c>
      <c r="L167" s="17">
        <v>4260</v>
      </c>
      <c r="M167" s="17">
        <f t="shared" si="135"/>
        <v>690</v>
      </c>
      <c r="N167" s="17">
        <v>1824</v>
      </c>
      <c r="O167" s="17">
        <f t="shared" si="136"/>
        <v>4254</v>
      </c>
      <c r="P167" s="17">
        <v>0</v>
      </c>
      <c r="Q167" s="17">
        <f t="shared" si="133"/>
        <v>12750</v>
      </c>
      <c r="R167" s="17">
        <f t="shared" si="128"/>
        <v>0</v>
      </c>
      <c r="S167" s="17">
        <f t="shared" si="129"/>
        <v>7032.68</v>
      </c>
      <c r="T167" s="17">
        <f t="shared" si="134"/>
        <v>9204</v>
      </c>
      <c r="U167" s="17">
        <f t="shared" si="130"/>
        <v>52967.32</v>
      </c>
    </row>
    <row r="168" spans="1:21" s="19" customFormat="1" ht="24.95" customHeight="1" x14ac:dyDescent="0.25">
      <c r="A168" s="11">
        <v>122</v>
      </c>
      <c r="B168" s="15" t="s">
        <v>95</v>
      </c>
      <c r="C168" s="10" t="s">
        <v>94</v>
      </c>
      <c r="D168" s="11" t="s">
        <v>23</v>
      </c>
      <c r="E168" s="21" t="s">
        <v>206</v>
      </c>
      <c r="F168" s="16">
        <v>44501</v>
      </c>
      <c r="G168" s="16">
        <v>44682</v>
      </c>
      <c r="H168" s="17">
        <v>60000</v>
      </c>
      <c r="I168" s="17">
        <v>3486.68</v>
      </c>
      <c r="J168" s="17">
        <v>0</v>
      </c>
      <c r="K168" s="17">
        <v>1722</v>
      </c>
      <c r="L168" s="17">
        <v>4260</v>
      </c>
      <c r="M168" s="17">
        <f t="shared" si="135"/>
        <v>690</v>
      </c>
      <c r="N168" s="17">
        <v>1824</v>
      </c>
      <c r="O168" s="17">
        <f t="shared" si="136"/>
        <v>4254</v>
      </c>
      <c r="P168" s="17">
        <v>0</v>
      </c>
      <c r="Q168" s="17">
        <f t="shared" si="133"/>
        <v>12750</v>
      </c>
      <c r="R168" s="17">
        <f t="shared" si="128"/>
        <v>0</v>
      </c>
      <c r="S168" s="17">
        <f t="shared" si="129"/>
        <v>7032.68</v>
      </c>
      <c r="T168" s="17">
        <f t="shared" si="134"/>
        <v>9204</v>
      </c>
      <c r="U168" s="17">
        <f t="shared" si="130"/>
        <v>52967.32</v>
      </c>
    </row>
    <row r="169" spans="1:21" s="19" customFormat="1" ht="24.95" customHeight="1" x14ac:dyDescent="0.25">
      <c r="A169" s="11">
        <v>123</v>
      </c>
      <c r="B169" s="15" t="s">
        <v>128</v>
      </c>
      <c r="C169" s="10" t="s">
        <v>94</v>
      </c>
      <c r="D169" s="11" t="s">
        <v>23</v>
      </c>
      <c r="E169" s="21" t="s">
        <v>206</v>
      </c>
      <c r="F169" s="16">
        <v>44516</v>
      </c>
      <c r="G169" s="16">
        <v>44697</v>
      </c>
      <c r="H169" s="17">
        <v>60000</v>
      </c>
      <c r="I169" s="17">
        <v>3486.68</v>
      </c>
      <c r="J169" s="17">
        <v>0</v>
      </c>
      <c r="K169" s="17">
        <v>1722</v>
      </c>
      <c r="L169" s="17">
        <v>4260</v>
      </c>
      <c r="M169" s="17">
        <f t="shared" si="135"/>
        <v>690</v>
      </c>
      <c r="N169" s="17">
        <v>1824</v>
      </c>
      <c r="O169" s="17">
        <f t="shared" si="136"/>
        <v>4254</v>
      </c>
      <c r="P169" s="17">
        <v>0</v>
      </c>
      <c r="Q169" s="17">
        <f t="shared" si="133"/>
        <v>12750</v>
      </c>
      <c r="R169" s="17">
        <f t="shared" si="128"/>
        <v>0</v>
      </c>
      <c r="S169" s="17">
        <f t="shared" si="129"/>
        <v>7032.68</v>
      </c>
      <c r="T169" s="17">
        <f t="shared" si="134"/>
        <v>9204</v>
      </c>
      <c r="U169" s="17">
        <f t="shared" si="130"/>
        <v>52967.32</v>
      </c>
    </row>
    <row r="170" spans="1:21" s="19" customFormat="1" ht="24.95" customHeight="1" x14ac:dyDescent="0.25">
      <c r="A170" s="11">
        <v>124</v>
      </c>
      <c r="B170" s="15" t="s">
        <v>127</v>
      </c>
      <c r="C170" s="10" t="s">
        <v>94</v>
      </c>
      <c r="D170" s="11" t="s">
        <v>23</v>
      </c>
      <c r="E170" s="21" t="s">
        <v>207</v>
      </c>
      <c r="F170" s="16">
        <v>44516</v>
      </c>
      <c r="G170" s="16">
        <v>44697</v>
      </c>
      <c r="H170" s="17">
        <v>60000</v>
      </c>
      <c r="I170" s="17">
        <v>3486.68</v>
      </c>
      <c r="J170" s="17">
        <v>0</v>
      </c>
      <c r="K170" s="17">
        <v>1722</v>
      </c>
      <c r="L170" s="17">
        <v>4260</v>
      </c>
      <c r="M170" s="17">
        <f t="shared" si="135"/>
        <v>690</v>
      </c>
      <c r="N170" s="17">
        <v>1824</v>
      </c>
      <c r="O170" s="17">
        <f t="shared" si="136"/>
        <v>4254</v>
      </c>
      <c r="P170" s="17">
        <v>0</v>
      </c>
      <c r="Q170" s="17">
        <f t="shared" si="133"/>
        <v>12750</v>
      </c>
      <c r="R170" s="17">
        <f t="shared" si="128"/>
        <v>0</v>
      </c>
      <c r="S170" s="17">
        <f t="shared" si="129"/>
        <v>7032.68</v>
      </c>
      <c r="T170" s="17">
        <f t="shared" si="134"/>
        <v>9204</v>
      </c>
      <c r="U170" s="17">
        <f t="shared" si="130"/>
        <v>52967.32</v>
      </c>
    </row>
    <row r="171" spans="1:21" s="19" customFormat="1" ht="24.95" customHeight="1" x14ac:dyDescent="0.25">
      <c r="A171" s="11">
        <v>125</v>
      </c>
      <c r="B171" s="15" t="s">
        <v>246</v>
      </c>
      <c r="C171" s="10" t="s">
        <v>94</v>
      </c>
      <c r="D171" s="11" t="s">
        <v>23</v>
      </c>
      <c r="E171" s="21" t="s">
        <v>207</v>
      </c>
      <c r="F171" s="16">
        <v>44593</v>
      </c>
      <c r="G171" s="16">
        <v>44774</v>
      </c>
      <c r="H171" s="17">
        <v>60000</v>
      </c>
      <c r="I171" s="17">
        <v>3486.68</v>
      </c>
      <c r="J171" s="17">
        <v>0</v>
      </c>
      <c r="K171" s="17">
        <v>1722</v>
      </c>
      <c r="L171" s="17">
        <v>4260</v>
      </c>
      <c r="M171" s="17">
        <f t="shared" si="135"/>
        <v>690</v>
      </c>
      <c r="N171" s="17">
        <v>1824</v>
      </c>
      <c r="O171" s="17">
        <f t="shared" si="136"/>
        <v>4254</v>
      </c>
      <c r="P171" s="17">
        <v>0</v>
      </c>
      <c r="Q171" s="17">
        <f t="shared" si="133"/>
        <v>12750</v>
      </c>
      <c r="R171" s="17">
        <f t="shared" si="128"/>
        <v>0</v>
      </c>
      <c r="S171" s="17">
        <f t="shared" si="129"/>
        <v>7032.68</v>
      </c>
      <c r="T171" s="17">
        <f t="shared" si="134"/>
        <v>9204</v>
      </c>
      <c r="U171" s="17">
        <f t="shared" si="130"/>
        <v>52967.32</v>
      </c>
    </row>
    <row r="172" spans="1:21" s="19" customFormat="1" ht="24.95" customHeight="1" x14ac:dyDescent="0.25">
      <c r="A172" s="11">
        <v>126</v>
      </c>
      <c r="B172" s="15" t="s">
        <v>62</v>
      </c>
      <c r="C172" s="10" t="s">
        <v>56</v>
      </c>
      <c r="D172" s="11" t="s">
        <v>23</v>
      </c>
      <c r="E172" s="21" t="s">
        <v>206</v>
      </c>
      <c r="F172" s="16">
        <v>44501</v>
      </c>
      <c r="G172" s="16">
        <v>44682</v>
      </c>
      <c r="H172" s="17">
        <v>43000</v>
      </c>
      <c r="I172" s="17">
        <v>866.06</v>
      </c>
      <c r="J172" s="17">
        <v>0</v>
      </c>
      <c r="K172" s="17">
        <v>1234.0999999999999</v>
      </c>
      <c r="L172" s="17">
        <v>3053</v>
      </c>
      <c r="M172" s="17">
        <f t="shared" si="135"/>
        <v>494.5</v>
      </c>
      <c r="N172" s="17">
        <v>1307.2</v>
      </c>
      <c r="O172" s="17">
        <f t="shared" si="136"/>
        <v>3048.7</v>
      </c>
      <c r="P172" s="17">
        <v>0</v>
      </c>
      <c r="Q172" s="17">
        <f t="shared" si="133"/>
        <v>9137.5</v>
      </c>
      <c r="R172" s="17">
        <f t="shared" si="128"/>
        <v>0</v>
      </c>
      <c r="S172" s="17">
        <f t="shared" si="129"/>
        <v>3407.36</v>
      </c>
      <c r="T172" s="17">
        <f t="shared" si="134"/>
        <v>6596.2</v>
      </c>
      <c r="U172" s="17">
        <f t="shared" si="130"/>
        <v>39592.639999999999</v>
      </c>
    </row>
    <row r="173" spans="1:21" s="14" customFormat="1" ht="24.95" customHeight="1" x14ac:dyDescent="0.3">
      <c r="A173" s="27" t="s">
        <v>97</v>
      </c>
      <c r="B173" s="12"/>
      <c r="C173" s="12"/>
      <c r="D173" s="12"/>
      <c r="E173" s="12"/>
      <c r="F173" s="26"/>
      <c r="G173" s="26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s="37" customFormat="1" ht="24.95" customHeight="1" x14ac:dyDescent="0.25">
      <c r="A174" s="33">
        <v>127</v>
      </c>
      <c r="B174" s="32" t="s">
        <v>175</v>
      </c>
      <c r="C174" s="41" t="s">
        <v>181</v>
      </c>
      <c r="D174" s="33" t="s">
        <v>23</v>
      </c>
      <c r="E174" s="34" t="s">
        <v>207</v>
      </c>
      <c r="F174" s="35">
        <v>44440</v>
      </c>
      <c r="G174" s="35">
        <v>44595</v>
      </c>
      <c r="H174" s="36">
        <v>9000</v>
      </c>
      <c r="I174" s="36">
        <v>0</v>
      </c>
      <c r="J174" s="36">
        <v>0</v>
      </c>
      <c r="K174" s="36">
        <f>H174*2.87%</f>
        <v>258.3</v>
      </c>
      <c r="L174" s="36">
        <f>H174*7.1%</f>
        <v>639</v>
      </c>
      <c r="M174" s="36">
        <f>H174*1.15%</f>
        <v>103.5</v>
      </c>
      <c r="N174" s="36">
        <f>H174*3.04%</f>
        <v>273.60000000000002</v>
      </c>
      <c r="O174" s="36">
        <f>H174*7.09%</f>
        <v>638.1</v>
      </c>
      <c r="P174" s="36">
        <v>0</v>
      </c>
      <c r="Q174" s="36">
        <f t="shared" ref="Q174" si="137">K174+L174+M174+N174+O174</f>
        <v>1912.5</v>
      </c>
      <c r="R174" s="36">
        <f t="shared" ref="R174" si="138">J174</f>
        <v>0</v>
      </c>
      <c r="S174" s="36">
        <f t="shared" ref="S174" si="139">I174+K174+N174+R174</f>
        <v>531.9</v>
      </c>
      <c r="T174" s="36">
        <f t="shared" ref="T174" si="140">L174+M174+O174</f>
        <v>1380.6</v>
      </c>
      <c r="U174" s="36">
        <f t="shared" ref="U174" si="141">H174-S174</f>
        <v>8468.1</v>
      </c>
    </row>
    <row r="175" spans="1:21" s="37" customFormat="1" ht="24.95" customHeight="1" x14ac:dyDescent="0.25">
      <c r="A175" s="33">
        <v>128</v>
      </c>
      <c r="B175" s="32" t="s">
        <v>194</v>
      </c>
      <c r="C175" s="41" t="s">
        <v>205</v>
      </c>
      <c r="D175" s="33" t="s">
        <v>23</v>
      </c>
      <c r="E175" s="33" t="s">
        <v>206</v>
      </c>
      <c r="F175" s="35">
        <v>44470</v>
      </c>
      <c r="G175" s="35">
        <v>44652</v>
      </c>
      <c r="H175" s="36">
        <v>72500</v>
      </c>
      <c r="I175" s="36">
        <v>5838.93</v>
      </c>
      <c r="J175" s="36">
        <v>0</v>
      </c>
      <c r="K175" s="36">
        <v>2080.75</v>
      </c>
      <c r="L175" s="36">
        <v>5147.5</v>
      </c>
      <c r="M175" s="36">
        <v>748.07</v>
      </c>
      <c r="N175" s="36">
        <v>2204</v>
      </c>
      <c r="O175" s="36">
        <v>5140.25</v>
      </c>
      <c r="P175" s="36">
        <v>0</v>
      </c>
      <c r="Q175" s="36">
        <f t="shared" si="133"/>
        <v>15320.57</v>
      </c>
      <c r="R175" s="36">
        <f t="shared" si="128"/>
        <v>0</v>
      </c>
      <c r="S175" s="36">
        <f t="shared" si="129"/>
        <v>10123.68</v>
      </c>
      <c r="T175" s="36">
        <f t="shared" si="134"/>
        <v>11035.82</v>
      </c>
      <c r="U175" s="36">
        <f t="shared" si="130"/>
        <v>62376.32</v>
      </c>
    </row>
    <row r="176" spans="1:21" s="37" customFormat="1" ht="24.95" customHeight="1" x14ac:dyDescent="0.25">
      <c r="A176" s="33">
        <v>129</v>
      </c>
      <c r="B176" s="32" t="s">
        <v>200</v>
      </c>
      <c r="C176" s="41" t="s">
        <v>99</v>
      </c>
      <c r="D176" s="33" t="s">
        <v>23</v>
      </c>
      <c r="E176" s="34" t="s">
        <v>206</v>
      </c>
      <c r="F176" s="35">
        <v>44470</v>
      </c>
      <c r="G176" s="35">
        <v>44652</v>
      </c>
      <c r="H176" s="36">
        <v>60000</v>
      </c>
      <c r="I176" s="36">
        <v>3486.68</v>
      </c>
      <c r="J176" s="36">
        <v>0</v>
      </c>
      <c r="K176" s="36">
        <v>1722</v>
      </c>
      <c r="L176" s="36">
        <v>4260</v>
      </c>
      <c r="M176" s="17">
        <f t="shared" ref="M176:M192" si="142">H176*1.15%</f>
        <v>690</v>
      </c>
      <c r="N176" s="36">
        <v>1824</v>
      </c>
      <c r="O176" s="17">
        <f t="shared" ref="O176:O192" si="143">H176*7.09%</f>
        <v>4254</v>
      </c>
      <c r="P176" s="36">
        <v>0</v>
      </c>
      <c r="Q176" s="36">
        <f t="shared" si="133"/>
        <v>12750</v>
      </c>
      <c r="R176" s="36">
        <f t="shared" si="128"/>
        <v>0</v>
      </c>
      <c r="S176" s="36">
        <f t="shared" si="129"/>
        <v>7032.68</v>
      </c>
      <c r="T176" s="36">
        <f t="shared" si="134"/>
        <v>9204</v>
      </c>
      <c r="U176" s="36">
        <f t="shared" si="130"/>
        <v>52967.32</v>
      </c>
    </row>
    <row r="177" spans="1:21" s="37" customFormat="1" ht="24.95" customHeight="1" x14ac:dyDescent="0.25">
      <c r="A177" s="33">
        <v>130</v>
      </c>
      <c r="B177" s="32" t="s">
        <v>224</v>
      </c>
      <c r="C177" s="41" t="s">
        <v>202</v>
      </c>
      <c r="D177" s="33" t="s">
        <v>23</v>
      </c>
      <c r="E177" s="34" t="s">
        <v>207</v>
      </c>
      <c r="F177" s="35">
        <v>44562</v>
      </c>
      <c r="G177" s="35">
        <v>44743</v>
      </c>
      <c r="H177" s="36">
        <v>60000</v>
      </c>
      <c r="I177" s="36">
        <v>3486.68</v>
      </c>
      <c r="J177" s="36">
        <v>0</v>
      </c>
      <c r="K177" s="36">
        <v>1722</v>
      </c>
      <c r="L177" s="36">
        <v>4260</v>
      </c>
      <c r="M177" s="17">
        <f t="shared" si="142"/>
        <v>690</v>
      </c>
      <c r="N177" s="36">
        <v>1824</v>
      </c>
      <c r="O177" s="17">
        <f t="shared" si="143"/>
        <v>4254</v>
      </c>
      <c r="P177" s="36">
        <v>0</v>
      </c>
      <c r="Q177" s="36">
        <f t="shared" si="133"/>
        <v>12750</v>
      </c>
      <c r="R177" s="36">
        <f t="shared" si="128"/>
        <v>0</v>
      </c>
      <c r="S177" s="36">
        <f t="shared" si="129"/>
        <v>7032.68</v>
      </c>
      <c r="T177" s="36">
        <f t="shared" si="134"/>
        <v>9204</v>
      </c>
      <c r="U177" s="36">
        <f t="shared" si="130"/>
        <v>52967.32</v>
      </c>
    </row>
    <row r="178" spans="1:21" s="37" customFormat="1" ht="24.95" customHeight="1" x14ac:dyDescent="0.25">
      <c r="A178" s="33">
        <v>131</v>
      </c>
      <c r="B178" s="32" t="s">
        <v>211</v>
      </c>
      <c r="C178" s="41" t="s">
        <v>202</v>
      </c>
      <c r="D178" s="33" t="s">
        <v>23</v>
      </c>
      <c r="E178" s="33" t="s">
        <v>206</v>
      </c>
      <c r="F178" s="35">
        <v>44501</v>
      </c>
      <c r="G178" s="35">
        <v>44682</v>
      </c>
      <c r="H178" s="36">
        <v>55000</v>
      </c>
      <c r="I178" s="36">
        <v>2559.6799999999998</v>
      </c>
      <c r="J178" s="36">
        <v>0</v>
      </c>
      <c r="K178" s="36">
        <v>1578.5</v>
      </c>
      <c r="L178" s="36">
        <v>3905</v>
      </c>
      <c r="M178" s="17">
        <f t="shared" si="142"/>
        <v>632.5</v>
      </c>
      <c r="N178" s="36">
        <v>1672</v>
      </c>
      <c r="O178" s="17">
        <f t="shared" si="143"/>
        <v>3899.5</v>
      </c>
      <c r="P178" s="36">
        <v>0</v>
      </c>
      <c r="Q178" s="36">
        <f t="shared" si="133"/>
        <v>11687.5</v>
      </c>
      <c r="R178" s="36">
        <f t="shared" si="128"/>
        <v>0</v>
      </c>
      <c r="S178" s="36">
        <f t="shared" si="129"/>
        <v>5810.18</v>
      </c>
      <c r="T178" s="36">
        <f t="shared" si="134"/>
        <v>8437</v>
      </c>
      <c r="U178" s="36">
        <f t="shared" si="130"/>
        <v>49189.82</v>
      </c>
    </row>
    <row r="179" spans="1:21" s="37" customFormat="1" ht="24.95" customHeight="1" x14ac:dyDescent="0.25">
      <c r="A179" s="33">
        <v>132</v>
      </c>
      <c r="B179" s="32" t="s">
        <v>220</v>
      </c>
      <c r="C179" s="41" t="s">
        <v>202</v>
      </c>
      <c r="D179" s="33" t="s">
        <v>23</v>
      </c>
      <c r="E179" s="33" t="s">
        <v>207</v>
      </c>
      <c r="F179" s="35">
        <v>44501</v>
      </c>
      <c r="G179" s="35">
        <v>44682</v>
      </c>
      <c r="H179" s="36">
        <v>55000</v>
      </c>
      <c r="I179" s="36">
        <v>2559.6799999999998</v>
      </c>
      <c r="J179" s="36">
        <v>0</v>
      </c>
      <c r="K179" s="36">
        <v>1578.5</v>
      </c>
      <c r="L179" s="36">
        <v>3905</v>
      </c>
      <c r="M179" s="17">
        <f t="shared" si="142"/>
        <v>632.5</v>
      </c>
      <c r="N179" s="36">
        <v>1672</v>
      </c>
      <c r="O179" s="17">
        <f t="shared" si="143"/>
        <v>3899.5</v>
      </c>
      <c r="P179" s="36">
        <v>0</v>
      </c>
      <c r="Q179" s="36">
        <f t="shared" si="133"/>
        <v>11687.5</v>
      </c>
      <c r="R179" s="36">
        <f t="shared" si="128"/>
        <v>0</v>
      </c>
      <c r="S179" s="36">
        <f t="shared" si="129"/>
        <v>5810.18</v>
      </c>
      <c r="T179" s="36">
        <f t="shared" si="134"/>
        <v>8437</v>
      </c>
      <c r="U179" s="36">
        <f t="shared" si="130"/>
        <v>49189.82</v>
      </c>
    </row>
    <row r="180" spans="1:21" s="37" customFormat="1" ht="24.95" customHeight="1" x14ac:dyDescent="0.25">
      <c r="A180" s="33">
        <v>133</v>
      </c>
      <c r="B180" s="32" t="s">
        <v>186</v>
      </c>
      <c r="C180" s="41" t="s">
        <v>202</v>
      </c>
      <c r="D180" s="33" t="s">
        <v>23</v>
      </c>
      <c r="E180" s="33" t="s">
        <v>206</v>
      </c>
      <c r="F180" s="35">
        <v>44470</v>
      </c>
      <c r="G180" s="35">
        <v>44652</v>
      </c>
      <c r="H180" s="36">
        <v>55000</v>
      </c>
      <c r="I180" s="36">
        <v>2559.6799999999998</v>
      </c>
      <c r="J180" s="36">
        <v>0</v>
      </c>
      <c r="K180" s="36">
        <v>1578.5</v>
      </c>
      <c r="L180" s="36">
        <v>3905</v>
      </c>
      <c r="M180" s="17">
        <f t="shared" si="142"/>
        <v>632.5</v>
      </c>
      <c r="N180" s="36">
        <v>1672</v>
      </c>
      <c r="O180" s="17">
        <f t="shared" si="143"/>
        <v>3899.5</v>
      </c>
      <c r="P180" s="36">
        <v>0</v>
      </c>
      <c r="Q180" s="36">
        <f t="shared" si="133"/>
        <v>11687.5</v>
      </c>
      <c r="R180" s="36">
        <f t="shared" si="128"/>
        <v>0</v>
      </c>
      <c r="S180" s="36">
        <f t="shared" si="129"/>
        <v>5810.18</v>
      </c>
      <c r="T180" s="36">
        <f t="shared" si="134"/>
        <v>8437</v>
      </c>
      <c r="U180" s="36">
        <f t="shared" si="130"/>
        <v>49189.82</v>
      </c>
    </row>
    <row r="181" spans="1:21" s="37" customFormat="1" ht="24.95" customHeight="1" x14ac:dyDescent="0.25">
      <c r="A181" s="33">
        <v>134</v>
      </c>
      <c r="B181" s="32" t="s">
        <v>218</v>
      </c>
      <c r="C181" s="41" t="s">
        <v>202</v>
      </c>
      <c r="D181" s="33" t="s">
        <v>23</v>
      </c>
      <c r="E181" s="34" t="s">
        <v>207</v>
      </c>
      <c r="F181" s="35">
        <v>44501</v>
      </c>
      <c r="G181" s="35">
        <v>44682</v>
      </c>
      <c r="H181" s="36">
        <v>55000</v>
      </c>
      <c r="I181" s="36">
        <v>2559.6799999999998</v>
      </c>
      <c r="J181" s="36">
        <v>0</v>
      </c>
      <c r="K181" s="36">
        <v>1578.5</v>
      </c>
      <c r="L181" s="36">
        <v>3905</v>
      </c>
      <c r="M181" s="17">
        <f t="shared" si="142"/>
        <v>632.5</v>
      </c>
      <c r="N181" s="36">
        <v>1672</v>
      </c>
      <c r="O181" s="17">
        <f t="shared" si="143"/>
        <v>3899.5</v>
      </c>
      <c r="P181" s="36">
        <v>0</v>
      </c>
      <c r="Q181" s="36">
        <f t="shared" si="133"/>
        <v>11687.5</v>
      </c>
      <c r="R181" s="36">
        <f t="shared" si="128"/>
        <v>0</v>
      </c>
      <c r="S181" s="36">
        <f t="shared" si="129"/>
        <v>5810.18</v>
      </c>
      <c r="T181" s="36">
        <f t="shared" si="134"/>
        <v>8437</v>
      </c>
      <c r="U181" s="36">
        <f t="shared" si="130"/>
        <v>49189.82</v>
      </c>
    </row>
    <row r="182" spans="1:21" s="37" customFormat="1" ht="24.95" customHeight="1" x14ac:dyDescent="0.25">
      <c r="A182" s="33">
        <v>135</v>
      </c>
      <c r="B182" s="32" t="s">
        <v>212</v>
      </c>
      <c r="C182" s="41" t="s">
        <v>202</v>
      </c>
      <c r="D182" s="33" t="s">
        <v>23</v>
      </c>
      <c r="E182" s="34" t="s">
        <v>207</v>
      </c>
      <c r="F182" s="35">
        <v>44501</v>
      </c>
      <c r="G182" s="35">
        <v>44682</v>
      </c>
      <c r="H182" s="36">
        <v>55000</v>
      </c>
      <c r="I182" s="36">
        <v>2357.16</v>
      </c>
      <c r="J182" s="36">
        <v>0</v>
      </c>
      <c r="K182" s="36">
        <v>1578.5</v>
      </c>
      <c r="L182" s="36">
        <v>3905</v>
      </c>
      <c r="M182" s="17">
        <f t="shared" si="142"/>
        <v>632.5</v>
      </c>
      <c r="N182" s="36">
        <v>1672</v>
      </c>
      <c r="O182" s="17">
        <f t="shared" si="143"/>
        <v>3899.5</v>
      </c>
      <c r="P182" s="36">
        <v>0</v>
      </c>
      <c r="Q182" s="36">
        <f t="shared" si="133"/>
        <v>11687.5</v>
      </c>
      <c r="R182" s="36">
        <v>1350.12</v>
      </c>
      <c r="S182" s="36">
        <f t="shared" si="129"/>
        <v>6957.78</v>
      </c>
      <c r="T182" s="36">
        <f t="shared" si="134"/>
        <v>8437</v>
      </c>
      <c r="U182" s="36">
        <f t="shared" si="130"/>
        <v>48042.22</v>
      </c>
    </row>
    <row r="183" spans="1:21" s="37" customFormat="1" ht="24.95" customHeight="1" x14ac:dyDescent="0.25">
      <c r="A183" s="33">
        <v>136</v>
      </c>
      <c r="B183" s="32" t="s">
        <v>215</v>
      </c>
      <c r="C183" s="41" t="s">
        <v>202</v>
      </c>
      <c r="D183" s="33" t="s">
        <v>23</v>
      </c>
      <c r="E183" s="34" t="s">
        <v>206</v>
      </c>
      <c r="F183" s="35">
        <v>44501</v>
      </c>
      <c r="G183" s="35">
        <v>44682</v>
      </c>
      <c r="H183" s="36">
        <v>55000</v>
      </c>
      <c r="I183" s="36">
        <v>2559.6799999999998</v>
      </c>
      <c r="J183" s="36">
        <v>0</v>
      </c>
      <c r="K183" s="36">
        <v>1578.5</v>
      </c>
      <c r="L183" s="36">
        <v>3905</v>
      </c>
      <c r="M183" s="17">
        <f t="shared" si="142"/>
        <v>632.5</v>
      </c>
      <c r="N183" s="36">
        <v>1672</v>
      </c>
      <c r="O183" s="17">
        <f t="shared" si="143"/>
        <v>3899.5</v>
      </c>
      <c r="P183" s="36">
        <v>0</v>
      </c>
      <c r="Q183" s="36">
        <f t="shared" si="133"/>
        <v>11687.5</v>
      </c>
      <c r="R183" s="36">
        <f t="shared" si="128"/>
        <v>0</v>
      </c>
      <c r="S183" s="36">
        <f t="shared" si="129"/>
        <v>5810.18</v>
      </c>
      <c r="T183" s="36">
        <f t="shared" si="134"/>
        <v>8437</v>
      </c>
      <c r="U183" s="36">
        <f t="shared" si="130"/>
        <v>49189.82</v>
      </c>
    </row>
    <row r="184" spans="1:21" s="37" customFormat="1" ht="24.95" customHeight="1" x14ac:dyDescent="0.25">
      <c r="A184" s="33">
        <v>137</v>
      </c>
      <c r="B184" s="32" t="s">
        <v>210</v>
      </c>
      <c r="C184" s="41" t="s">
        <v>202</v>
      </c>
      <c r="D184" s="33" t="s">
        <v>23</v>
      </c>
      <c r="E184" s="34" t="s">
        <v>207</v>
      </c>
      <c r="F184" s="35">
        <v>44501</v>
      </c>
      <c r="G184" s="35">
        <v>44682</v>
      </c>
      <c r="H184" s="36">
        <v>55000</v>
      </c>
      <c r="I184" s="36">
        <v>2559.6799999999998</v>
      </c>
      <c r="J184" s="36">
        <v>0</v>
      </c>
      <c r="K184" s="36">
        <v>1578.5</v>
      </c>
      <c r="L184" s="36">
        <v>3905</v>
      </c>
      <c r="M184" s="17">
        <f t="shared" si="142"/>
        <v>632.5</v>
      </c>
      <c r="N184" s="36">
        <v>1672</v>
      </c>
      <c r="O184" s="17">
        <f t="shared" si="143"/>
        <v>3899.5</v>
      </c>
      <c r="P184" s="36">
        <v>0</v>
      </c>
      <c r="Q184" s="36">
        <f t="shared" si="133"/>
        <v>11687.5</v>
      </c>
      <c r="R184" s="36">
        <f t="shared" si="128"/>
        <v>0</v>
      </c>
      <c r="S184" s="36">
        <f t="shared" si="129"/>
        <v>5810.18</v>
      </c>
      <c r="T184" s="36">
        <f t="shared" si="134"/>
        <v>8437</v>
      </c>
      <c r="U184" s="36">
        <f t="shared" si="130"/>
        <v>49189.82</v>
      </c>
    </row>
    <row r="185" spans="1:21" s="37" customFormat="1" ht="24.95" customHeight="1" x14ac:dyDescent="0.25">
      <c r="A185" s="33">
        <v>138</v>
      </c>
      <c r="B185" s="32" t="s">
        <v>238</v>
      </c>
      <c r="C185" s="41" t="s">
        <v>99</v>
      </c>
      <c r="D185" s="33" t="s">
        <v>23</v>
      </c>
      <c r="E185" s="33" t="s">
        <v>207</v>
      </c>
      <c r="F185" s="35">
        <v>44562</v>
      </c>
      <c r="G185" s="35">
        <v>44743</v>
      </c>
      <c r="H185" s="36">
        <v>45500</v>
      </c>
      <c r="I185" s="36">
        <v>1218.8900000000001</v>
      </c>
      <c r="J185" s="36">
        <v>0</v>
      </c>
      <c r="K185" s="36">
        <v>1305.8499999999999</v>
      </c>
      <c r="L185" s="36">
        <v>3230.5</v>
      </c>
      <c r="M185" s="17">
        <f t="shared" si="142"/>
        <v>523.25</v>
      </c>
      <c r="N185" s="36">
        <v>1383.2</v>
      </c>
      <c r="O185" s="17">
        <f t="shared" si="143"/>
        <v>3225.95</v>
      </c>
      <c r="P185" s="36">
        <v>0</v>
      </c>
      <c r="Q185" s="36">
        <f t="shared" si="133"/>
        <v>9668.75</v>
      </c>
      <c r="R185" s="36">
        <f t="shared" si="128"/>
        <v>0</v>
      </c>
      <c r="S185" s="36">
        <f t="shared" si="129"/>
        <v>3907.94</v>
      </c>
      <c r="T185" s="36">
        <f t="shared" si="134"/>
        <v>6979.7</v>
      </c>
      <c r="U185" s="36">
        <f t="shared" si="130"/>
        <v>41592.06</v>
      </c>
    </row>
    <row r="186" spans="1:21" s="37" customFormat="1" ht="24.95" customHeight="1" x14ac:dyDescent="0.25">
      <c r="A186" s="33">
        <v>139</v>
      </c>
      <c r="B186" s="32" t="s">
        <v>229</v>
      </c>
      <c r="C186" s="41" t="s">
        <v>99</v>
      </c>
      <c r="D186" s="33" t="s">
        <v>23</v>
      </c>
      <c r="E186" s="33" t="s">
        <v>206</v>
      </c>
      <c r="F186" s="35">
        <v>44562</v>
      </c>
      <c r="G186" s="35">
        <v>44743</v>
      </c>
      <c r="H186" s="36">
        <v>45000</v>
      </c>
      <c r="I186" s="36">
        <v>1148.33</v>
      </c>
      <c r="J186" s="36">
        <v>0</v>
      </c>
      <c r="K186" s="36">
        <v>1291.5</v>
      </c>
      <c r="L186" s="36">
        <v>3195</v>
      </c>
      <c r="M186" s="17">
        <f t="shared" si="142"/>
        <v>517.5</v>
      </c>
      <c r="N186" s="36">
        <v>1368</v>
      </c>
      <c r="O186" s="17">
        <f t="shared" si="143"/>
        <v>3190.5</v>
      </c>
      <c r="P186" s="36">
        <v>0</v>
      </c>
      <c r="Q186" s="36">
        <f t="shared" si="133"/>
        <v>9562.5</v>
      </c>
      <c r="R186" s="36">
        <f t="shared" si="128"/>
        <v>0</v>
      </c>
      <c r="S186" s="36">
        <f t="shared" si="129"/>
        <v>3807.83</v>
      </c>
      <c r="T186" s="36">
        <f t="shared" si="134"/>
        <v>6903</v>
      </c>
      <c r="U186" s="36">
        <f t="shared" si="130"/>
        <v>41192.17</v>
      </c>
    </row>
    <row r="187" spans="1:21" s="37" customFormat="1" ht="24.95" customHeight="1" x14ac:dyDescent="0.25">
      <c r="A187" s="33">
        <v>140</v>
      </c>
      <c r="B187" s="32" t="s">
        <v>199</v>
      </c>
      <c r="C187" s="41" t="s">
        <v>99</v>
      </c>
      <c r="D187" s="33" t="s">
        <v>23</v>
      </c>
      <c r="E187" s="34" t="s">
        <v>206</v>
      </c>
      <c r="F187" s="35">
        <v>44470</v>
      </c>
      <c r="G187" s="35">
        <v>44652</v>
      </c>
      <c r="H187" s="36">
        <v>45500</v>
      </c>
      <c r="I187" s="36">
        <v>813.86</v>
      </c>
      <c r="J187" s="36">
        <v>0</v>
      </c>
      <c r="K187" s="36">
        <v>1305.8499999999999</v>
      </c>
      <c r="L187" s="36">
        <v>3230.5</v>
      </c>
      <c r="M187" s="17">
        <f t="shared" si="142"/>
        <v>523.25</v>
      </c>
      <c r="N187" s="36">
        <v>1383.2</v>
      </c>
      <c r="O187" s="17">
        <f t="shared" si="143"/>
        <v>3225.95</v>
      </c>
      <c r="P187" s="36">
        <v>0</v>
      </c>
      <c r="Q187" s="36">
        <f t="shared" si="133"/>
        <v>9668.75</v>
      </c>
      <c r="R187" s="36">
        <v>2700.24</v>
      </c>
      <c r="S187" s="36">
        <f t="shared" si="129"/>
        <v>6203.15</v>
      </c>
      <c r="T187" s="36">
        <f t="shared" si="134"/>
        <v>6979.7</v>
      </c>
      <c r="U187" s="36">
        <f t="shared" si="130"/>
        <v>39296.85</v>
      </c>
    </row>
    <row r="188" spans="1:21" s="37" customFormat="1" ht="24.95" customHeight="1" x14ac:dyDescent="0.25">
      <c r="A188" s="33">
        <v>141</v>
      </c>
      <c r="B188" s="32" t="s">
        <v>225</v>
      </c>
      <c r="C188" s="41" t="s">
        <v>99</v>
      </c>
      <c r="D188" s="33" t="s">
        <v>23</v>
      </c>
      <c r="E188" s="34" t="s">
        <v>206</v>
      </c>
      <c r="F188" s="35">
        <v>44562</v>
      </c>
      <c r="G188" s="35">
        <v>44743</v>
      </c>
      <c r="H188" s="36">
        <v>45500</v>
      </c>
      <c r="I188" s="36">
        <v>1218.8900000000001</v>
      </c>
      <c r="J188" s="36">
        <v>0</v>
      </c>
      <c r="K188" s="36">
        <v>1305.8499999999999</v>
      </c>
      <c r="L188" s="36">
        <v>3230.5</v>
      </c>
      <c r="M188" s="17">
        <f t="shared" si="142"/>
        <v>523.25</v>
      </c>
      <c r="N188" s="36">
        <v>1383.2</v>
      </c>
      <c r="O188" s="17">
        <f t="shared" si="143"/>
        <v>3225.95</v>
      </c>
      <c r="P188" s="36">
        <v>0</v>
      </c>
      <c r="Q188" s="36">
        <f t="shared" si="133"/>
        <v>9668.75</v>
      </c>
      <c r="R188" s="36">
        <f t="shared" si="128"/>
        <v>0</v>
      </c>
      <c r="S188" s="36">
        <f t="shared" si="129"/>
        <v>3907.94</v>
      </c>
      <c r="T188" s="36">
        <f t="shared" si="134"/>
        <v>6979.7</v>
      </c>
      <c r="U188" s="36">
        <f t="shared" si="130"/>
        <v>41592.06</v>
      </c>
    </row>
    <row r="189" spans="1:21" s="37" customFormat="1" ht="24.95" customHeight="1" x14ac:dyDescent="0.25">
      <c r="A189" s="33">
        <v>142</v>
      </c>
      <c r="B189" s="32" t="s">
        <v>198</v>
      </c>
      <c r="C189" s="41" t="s">
        <v>99</v>
      </c>
      <c r="D189" s="33" t="s">
        <v>23</v>
      </c>
      <c r="E189" s="34" t="s">
        <v>207</v>
      </c>
      <c r="F189" s="35">
        <v>44470</v>
      </c>
      <c r="G189" s="35">
        <v>44652</v>
      </c>
      <c r="H189" s="36">
        <v>45500</v>
      </c>
      <c r="I189" s="36">
        <v>1218.8900000000001</v>
      </c>
      <c r="J189" s="36">
        <v>0</v>
      </c>
      <c r="K189" s="36">
        <v>1305.8499999999999</v>
      </c>
      <c r="L189" s="36">
        <v>3230.5</v>
      </c>
      <c r="M189" s="17">
        <f t="shared" si="142"/>
        <v>523.25</v>
      </c>
      <c r="N189" s="36">
        <v>1383.2</v>
      </c>
      <c r="O189" s="17">
        <f t="shared" si="143"/>
        <v>3225.95</v>
      </c>
      <c r="P189" s="36">
        <v>0</v>
      </c>
      <c r="Q189" s="36">
        <f t="shared" si="133"/>
        <v>9668.75</v>
      </c>
      <c r="R189" s="36">
        <f t="shared" si="128"/>
        <v>0</v>
      </c>
      <c r="S189" s="36">
        <f t="shared" si="129"/>
        <v>3907.94</v>
      </c>
      <c r="T189" s="36">
        <f t="shared" si="134"/>
        <v>6979.7</v>
      </c>
      <c r="U189" s="36">
        <f t="shared" si="130"/>
        <v>41592.06</v>
      </c>
    </row>
    <row r="190" spans="1:21" s="37" customFormat="1" ht="24.95" customHeight="1" x14ac:dyDescent="0.25">
      <c r="A190" s="33">
        <v>143</v>
      </c>
      <c r="B190" s="32" t="s">
        <v>290</v>
      </c>
      <c r="C190" s="41" t="s">
        <v>202</v>
      </c>
      <c r="D190" s="33" t="s">
        <v>23</v>
      </c>
      <c r="E190" s="34" t="s">
        <v>207</v>
      </c>
      <c r="F190" s="35">
        <v>44564</v>
      </c>
      <c r="G190" s="35">
        <v>44745</v>
      </c>
      <c r="H190" s="36">
        <v>60000</v>
      </c>
      <c r="I190" s="36">
        <v>3486.68</v>
      </c>
      <c r="J190" s="36">
        <v>0</v>
      </c>
      <c r="K190" s="36">
        <f>H190*2.87%</f>
        <v>1722</v>
      </c>
      <c r="L190" s="36">
        <f>H190*7.1%</f>
        <v>4260</v>
      </c>
      <c r="M190" s="36">
        <f t="shared" si="142"/>
        <v>690</v>
      </c>
      <c r="N190" s="36">
        <f>H190*3.04%</f>
        <v>1824</v>
      </c>
      <c r="O190" s="36">
        <f t="shared" si="143"/>
        <v>4254</v>
      </c>
      <c r="P190" s="36">
        <v>0</v>
      </c>
      <c r="Q190" s="36">
        <f t="shared" si="133"/>
        <v>12750</v>
      </c>
      <c r="R190" s="36">
        <f t="shared" si="128"/>
        <v>0</v>
      </c>
      <c r="S190" s="36">
        <f t="shared" si="129"/>
        <v>7032.68</v>
      </c>
      <c r="T190" s="36">
        <f t="shared" si="134"/>
        <v>9204</v>
      </c>
      <c r="U190" s="36">
        <f t="shared" si="130"/>
        <v>52967.32</v>
      </c>
    </row>
    <row r="191" spans="1:21" s="37" customFormat="1" ht="24.95" customHeight="1" x14ac:dyDescent="0.25">
      <c r="A191" s="33">
        <v>144</v>
      </c>
      <c r="B191" s="32" t="s">
        <v>293</v>
      </c>
      <c r="C191" s="41" t="s">
        <v>202</v>
      </c>
      <c r="D191" s="33" t="s">
        <v>23</v>
      </c>
      <c r="E191" s="34" t="s">
        <v>206</v>
      </c>
      <c r="F191" s="35">
        <v>44564</v>
      </c>
      <c r="G191" s="35">
        <v>44745</v>
      </c>
      <c r="H191" s="36">
        <v>60000</v>
      </c>
      <c r="I191" s="36">
        <v>3486.68</v>
      </c>
      <c r="J191" s="36">
        <v>0</v>
      </c>
      <c r="K191" s="36">
        <f>H191*2.87%</f>
        <v>1722</v>
      </c>
      <c r="L191" s="36">
        <f>H191*7.1%</f>
        <v>4260</v>
      </c>
      <c r="M191" s="36">
        <f t="shared" si="142"/>
        <v>690</v>
      </c>
      <c r="N191" s="36">
        <f>H191*3.04%</f>
        <v>1824</v>
      </c>
      <c r="O191" s="36">
        <f t="shared" si="143"/>
        <v>4254</v>
      </c>
      <c r="P191" s="36">
        <v>0</v>
      </c>
      <c r="Q191" s="36">
        <f t="shared" si="133"/>
        <v>12750</v>
      </c>
      <c r="R191" s="36">
        <f t="shared" si="128"/>
        <v>0</v>
      </c>
      <c r="S191" s="36">
        <f t="shared" si="129"/>
        <v>7032.68</v>
      </c>
      <c r="T191" s="36">
        <f t="shared" si="134"/>
        <v>9204</v>
      </c>
      <c r="U191" s="36">
        <f t="shared" si="130"/>
        <v>52967.32</v>
      </c>
    </row>
    <row r="192" spans="1:21" s="19" customFormat="1" ht="24.95" customHeight="1" x14ac:dyDescent="0.25">
      <c r="A192" s="33">
        <v>145</v>
      </c>
      <c r="B192" s="15" t="s">
        <v>98</v>
      </c>
      <c r="C192" s="10" t="s">
        <v>99</v>
      </c>
      <c r="D192" s="11" t="s">
        <v>23</v>
      </c>
      <c r="E192" s="21" t="s">
        <v>207</v>
      </c>
      <c r="F192" s="16">
        <v>44501</v>
      </c>
      <c r="G192" s="16">
        <v>44682</v>
      </c>
      <c r="H192" s="17">
        <v>45000</v>
      </c>
      <c r="I192" s="17">
        <v>1148.33</v>
      </c>
      <c r="J192" s="17">
        <v>0</v>
      </c>
      <c r="K192" s="17">
        <v>1291.5</v>
      </c>
      <c r="L192" s="17">
        <v>3195</v>
      </c>
      <c r="M192" s="17">
        <f t="shared" si="142"/>
        <v>517.5</v>
      </c>
      <c r="N192" s="17">
        <v>1368</v>
      </c>
      <c r="O192" s="17">
        <f t="shared" si="143"/>
        <v>3190.5</v>
      </c>
      <c r="P192" s="17">
        <v>0</v>
      </c>
      <c r="Q192" s="17">
        <f t="shared" si="133"/>
        <v>9562.5</v>
      </c>
      <c r="R192" s="17">
        <f t="shared" si="128"/>
        <v>0</v>
      </c>
      <c r="S192" s="17">
        <f t="shared" si="129"/>
        <v>3807.83</v>
      </c>
      <c r="T192" s="17">
        <f t="shared" si="134"/>
        <v>6903</v>
      </c>
      <c r="U192" s="17">
        <f t="shared" si="130"/>
        <v>41192.17</v>
      </c>
    </row>
    <row r="193" spans="1:21" s="14" customFormat="1" ht="24.95" customHeight="1" x14ac:dyDescent="0.3">
      <c r="A193" s="27" t="s">
        <v>144</v>
      </c>
      <c r="B193" s="12"/>
      <c r="C193" s="12"/>
      <c r="D193" s="12"/>
      <c r="E193" s="12"/>
      <c r="F193" s="26"/>
      <c r="G193" s="26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s="19" customFormat="1" ht="24.95" customHeight="1" x14ac:dyDescent="0.25">
      <c r="A194" s="11">
        <v>146</v>
      </c>
      <c r="B194" s="15" t="s">
        <v>125</v>
      </c>
      <c r="C194" s="10" t="s">
        <v>34</v>
      </c>
      <c r="D194" s="11" t="s">
        <v>23</v>
      </c>
      <c r="E194" s="21" t="s">
        <v>206</v>
      </c>
      <c r="F194" s="16">
        <v>44516</v>
      </c>
      <c r="G194" s="16">
        <v>44697</v>
      </c>
      <c r="H194" s="17">
        <v>110000</v>
      </c>
      <c r="I194" s="17">
        <v>14457.62</v>
      </c>
      <c r="J194" s="17">
        <v>0</v>
      </c>
      <c r="K194" s="17">
        <v>3157</v>
      </c>
      <c r="L194" s="17">
        <v>7810</v>
      </c>
      <c r="M194" s="36">
        <v>748.07</v>
      </c>
      <c r="N194" s="17">
        <v>3344</v>
      </c>
      <c r="O194" s="17">
        <v>7799</v>
      </c>
      <c r="P194" s="17">
        <v>0</v>
      </c>
      <c r="Q194" s="17">
        <f t="shared" si="133"/>
        <v>22858.07</v>
      </c>
      <c r="R194" s="17">
        <f t="shared" si="128"/>
        <v>0</v>
      </c>
      <c r="S194" s="17">
        <f t="shared" si="129"/>
        <v>20958.62</v>
      </c>
      <c r="T194" s="17">
        <f t="shared" si="134"/>
        <v>16357.07</v>
      </c>
      <c r="U194" s="17">
        <f t="shared" si="130"/>
        <v>89041.38</v>
      </c>
    </row>
    <row r="195" spans="1:21" s="14" customFormat="1" ht="24.95" customHeight="1" x14ac:dyDescent="0.3">
      <c r="A195" s="27" t="s">
        <v>161</v>
      </c>
      <c r="B195" s="12"/>
      <c r="C195" s="12"/>
      <c r="D195" s="12"/>
      <c r="E195" s="12"/>
      <c r="F195" s="26"/>
      <c r="G195" s="26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s="19" customFormat="1" ht="24.95" customHeight="1" x14ac:dyDescent="0.25">
      <c r="A196" s="11">
        <v>147</v>
      </c>
      <c r="B196" s="15" t="s">
        <v>104</v>
      </c>
      <c r="C196" s="10" t="s">
        <v>162</v>
      </c>
      <c r="D196" s="11" t="s">
        <v>23</v>
      </c>
      <c r="E196" s="21" t="s">
        <v>207</v>
      </c>
      <c r="F196" s="16">
        <v>44446</v>
      </c>
      <c r="G196" s="16">
        <v>44627</v>
      </c>
      <c r="H196" s="17">
        <v>165000</v>
      </c>
      <c r="I196" s="17">
        <v>27413.040000000001</v>
      </c>
      <c r="J196" s="17">
        <v>0</v>
      </c>
      <c r="K196" s="17">
        <v>4735.5</v>
      </c>
      <c r="L196" s="17">
        <v>11715</v>
      </c>
      <c r="M196" s="36">
        <v>748.07</v>
      </c>
      <c r="N196" s="17">
        <v>4943.8</v>
      </c>
      <c r="O196" s="17">
        <v>11530.11</v>
      </c>
      <c r="P196" s="17">
        <v>0</v>
      </c>
      <c r="Q196" s="17">
        <f t="shared" si="133"/>
        <v>33672.480000000003</v>
      </c>
      <c r="R196" s="17">
        <f t="shared" si="128"/>
        <v>0</v>
      </c>
      <c r="S196" s="17">
        <f t="shared" si="129"/>
        <v>37092.339999999997</v>
      </c>
      <c r="T196" s="17">
        <f t="shared" si="134"/>
        <v>23993.18</v>
      </c>
      <c r="U196" s="17">
        <f t="shared" si="130"/>
        <v>127907.66</v>
      </c>
    </row>
    <row r="197" spans="1:21" s="14" customFormat="1" ht="24.95" customHeight="1" x14ac:dyDescent="0.3">
      <c r="A197" s="27" t="s">
        <v>160</v>
      </c>
      <c r="B197" s="12"/>
      <c r="C197" s="12"/>
      <c r="D197" s="12"/>
      <c r="E197" s="12"/>
      <c r="F197" s="26"/>
      <c r="G197" s="26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s="19" customFormat="1" ht="24.95" customHeight="1" x14ac:dyDescent="0.25">
      <c r="A198" s="11">
        <v>148</v>
      </c>
      <c r="B198" s="15" t="s">
        <v>100</v>
      </c>
      <c r="C198" s="10" t="s">
        <v>34</v>
      </c>
      <c r="D198" s="11" t="s">
        <v>23</v>
      </c>
      <c r="E198" s="21" t="s">
        <v>207</v>
      </c>
      <c r="F198" s="16">
        <v>44470</v>
      </c>
      <c r="G198" s="16">
        <v>44652</v>
      </c>
      <c r="H198" s="17">
        <v>131000</v>
      </c>
      <c r="I198" s="17">
        <v>19397.34</v>
      </c>
      <c r="J198" s="17">
        <v>0</v>
      </c>
      <c r="K198" s="17">
        <v>3759.7</v>
      </c>
      <c r="L198" s="17">
        <v>9301</v>
      </c>
      <c r="M198" s="36">
        <v>748.07</v>
      </c>
      <c r="N198" s="17">
        <v>3982.4</v>
      </c>
      <c r="O198" s="17">
        <v>9287.9</v>
      </c>
      <c r="P198" s="17">
        <v>0</v>
      </c>
      <c r="Q198" s="17">
        <f t="shared" si="133"/>
        <v>27079.07</v>
      </c>
      <c r="R198" s="17">
        <f t="shared" si="128"/>
        <v>0</v>
      </c>
      <c r="S198" s="17">
        <f t="shared" si="129"/>
        <v>27139.439999999999</v>
      </c>
      <c r="T198" s="17">
        <f t="shared" si="134"/>
        <v>19336.97</v>
      </c>
      <c r="U198" s="17">
        <f t="shared" si="130"/>
        <v>103860.56</v>
      </c>
    </row>
    <row r="199" spans="1:21" s="14" customFormat="1" ht="24.95" customHeight="1" x14ac:dyDescent="0.3">
      <c r="A199" s="27" t="s">
        <v>101</v>
      </c>
      <c r="B199" s="12"/>
      <c r="C199" s="12"/>
      <c r="D199" s="12"/>
      <c r="E199" s="12"/>
      <c r="F199" s="26"/>
      <c r="G199" s="26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s="19" customFormat="1" ht="24.95" customHeight="1" x14ac:dyDescent="0.25">
      <c r="A200" s="11">
        <v>149</v>
      </c>
      <c r="B200" s="15" t="s">
        <v>102</v>
      </c>
      <c r="C200" s="10" t="s">
        <v>103</v>
      </c>
      <c r="D200" s="11" t="s">
        <v>23</v>
      </c>
      <c r="E200" s="21" t="s">
        <v>207</v>
      </c>
      <c r="F200" s="16">
        <v>44461</v>
      </c>
      <c r="G200" s="16">
        <v>44642</v>
      </c>
      <c r="H200" s="17">
        <v>40000</v>
      </c>
      <c r="I200" s="17">
        <v>442.65</v>
      </c>
      <c r="J200" s="17">
        <v>0</v>
      </c>
      <c r="K200" s="17">
        <v>1148</v>
      </c>
      <c r="L200" s="17">
        <v>2840</v>
      </c>
      <c r="M200" s="17">
        <f>H200*1.15%</f>
        <v>460</v>
      </c>
      <c r="N200" s="17">
        <v>1216</v>
      </c>
      <c r="O200" s="17">
        <f>H200*7.09%</f>
        <v>2836</v>
      </c>
      <c r="P200" s="17">
        <v>0</v>
      </c>
      <c r="Q200" s="17">
        <f t="shared" si="133"/>
        <v>8500</v>
      </c>
      <c r="R200" s="17">
        <v>10944.5</v>
      </c>
      <c r="S200" s="17">
        <f t="shared" si="129"/>
        <v>13751.15</v>
      </c>
      <c r="T200" s="17">
        <f t="shared" si="134"/>
        <v>6136</v>
      </c>
      <c r="U200" s="17">
        <f t="shared" si="130"/>
        <v>26248.85</v>
      </c>
    </row>
    <row r="201" spans="1:21" s="14" customFormat="1" ht="24.95" customHeight="1" x14ac:dyDescent="0.3">
      <c r="A201" s="27" t="s">
        <v>277</v>
      </c>
      <c r="B201" s="12"/>
      <c r="C201" s="12"/>
      <c r="D201" s="12"/>
      <c r="E201" s="12"/>
      <c r="F201" s="26"/>
      <c r="G201" s="26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s="42" customFormat="1" ht="24.95" customHeight="1" x14ac:dyDescent="0.25">
      <c r="A202" s="33">
        <v>150</v>
      </c>
      <c r="B202" s="32" t="s">
        <v>292</v>
      </c>
      <c r="C202" s="41" t="s">
        <v>56</v>
      </c>
      <c r="D202" s="33" t="s">
        <v>23</v>
      </c>
      <c r="E202" s="34" t="s">
        <v>206</v>
      </c>
      <c r="F202" s="16">
        <v>44593</v>
      </c>
      <c r="G202" s="16">
        <v>44774</v>
      </c>
      <c r="H202" s="36">
        <v>35000</v>
      </c>
      <c r="I202" s="36">
        <v>0</v>
      </c>
      <c r="J202" s="36">
        <v>0</v>
      </c>
      <c r="K202" s="36">
        <f>H202*2.87%</f>
        <v>1004.5</v>
      </c>
      <c r="L202" s="36">
        <f>H202*7.1%</f>
        <v>2485</v>
      </c>
      <c r="M202" s="17">
        <f>H202*1.15%</f>
        <v>402.5</v>
      </c>
      <c r="N202" s="36">
        <f>H202*3.04%</f>
        <v>1064</v>
      </c>
      <c r="O202" s="17">
        <f>H202*7.09%</f>
        <v>2481.5</v>
      </c>
      <c r="P202" s="36">
        <v>0</v>
      </c>
      <c r="Q202" s="36">
        <f t="shared" si="133"/>
        <v>7437.5</v>
      </c>
      <c r="R202" s="36">
        <f t="shared" ref="R202" si="144">J202</f>
        <v>0</v>
      </c>
      <c r="S202" s="36">
        <f t="shared" ref="S202" si="145">I202+K202+N202+R202</f>
        <v>2068.5</v>
      </c>
      <c r="T202" s="36">
        <f t="shared" si="134"/>
        <v>5369</v>
      </c>
      <c r="U202" s="36">
        <f t="shared" ref="U202" si="146">H202-S202</f>
        <v>32931.5</v>
      </c>
    </row>
    <row r="203" spans="1:21" s="19" customFormat="1" ht="24.95" customHeight="1" x14ac:dyDescent="0.25">
      <c r="A203" s="11">
        <v>151</v>
      </c>
      <c r="B203" s="15" t="s">
        <v>272</v>
      </c>
      <c r="C203" s="10" t="s">
        <v>256</v>
      </c>
      <c r="D203" s="11" t="s">
        <v>23</v>
      </c>
      <c r="E203" s="11" t="s">
        <v>207</v>
      </c>
      <c r="F203" s="16">
        <v>44470</v>
      </c>
      <c r="G203" s="16">
        <v>44652</v>
      </c>
      <c r="H203" s="17">
        <v>96000</v>
      </c>
      <c r="I203" s="17">
        <v>11164.47</v>
      </c>
      <c r="J203" s="17">
        <v>0</v>
      </c>
      <c r="K203" s="17">
        <v>2755.2</v>
      </c>
      <c r="L203" s="17">
        <v>6816</v>
      </c>
      <c r="M203" s="36">
        <v>748.07</v>
      </c>
      <c r="N203" s="17">
        <v>2918.4</v>
      </c>
      <c r="O203" s="17">
        <v>6806.4</v>
      </c>
      <c r="P203" s="17">
        <v>0</v>
      </c>
      <c r="Q203" s="17">
        <f t="shared" si="133"/>
        <v>20044.07</v>
      </c>
      <c r="R203" s="17">
        <f t="shared" si="128"/>
        <v>0</v>
      </c>
      <c r="S203" s="17">
        <f t="shared" si="129"/>
        <v>16838.07</v>
      </c>
      <c r="T203" s="17">
        <f t="shared" si="134"/>
        <v>14370.47</v>
      </c>
      <c r="U203" s="17">
        <f t="shared" si="130"/>
        <v>79161.929999999993</v>
      </c>
    </row>
    <row r="204" spans="1:21" s="14" customFormat="1" ht="24.95" customHeight="1" x14ac:dyDescent="0.3">
      <c r="A204" s="27" t="s">
        <v>143</v>
      </c>
      <c r="B204" s="12"/>
      <c r="C204" s="12"/>
      <c r="D204" s="12"/>
      <c r="E204" s="12"/>
      <c r="F204" s="26"/>
      <c r="G204" s="26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s="19" customFormat="1" ht="24.95" customHeight="1" x14ac:dyDescent="0.25">
      <c r="A205" s="11">
        <v>152</v>
      </c>
      <c r="B205" s="15" t="s">
        <v>43</v>
      </c>
      <c r="C205" s="10" t="s">
        <v>205</v>
      </c>
      <c r="D205" s="11" t="s">
        <v>23</v>
      </c>
      <c r="E205" s="21" t="s">
        <v>206</v>
      </c>
      <c r="F205" s="16">
        <v>44470</v>
      </c>
      <c r="G205" s="16">
        <v>44652</v>
      </c>
      <c r="H205" s="17">
        <v>72500</v>
      </c>
      <c r="I205" s="17">
        <v>5838.93</v>
      </c>
      <c r="J205" s="17">
        <v>0</v>
      </c>
      <c r="K205" s="17">
        <v>2080.75</v>
      </c>
      <c r="L205" s="17">
        <v>5147.5</v>
      </c>
      <c r="M205" s="36">
        <v>748.07</v>
      </c>
      <c r="N205" s="17">
        <v>2204</v>
      </c>
      <c r="O205" s="17">
        <v>5140.25</v>
      </c>
      <c r="P205" s="17">
        <v>0</v>
      </c>
      <c r="Q205" s="17">
        <f t="shared" si="133"/>
        <v>15320.57</v>
      </c>
      <c r="R205" s="17">
        <f t="shared" si="128"/>
        <v>0</v>
      </c>
      <c r="S205" s="17">
        <f t="shared" si="129"/>
        <v>10123.68</v>
      </c>
      <c r="T205" s="17">
        <f t="shared" si="134"/>
        <v>11035.82</v>
      </c>
      <c r="U205" s="17">
        <f t="shared" si="130"/>
        <v>62376.32</v>
      </c>
    </row>
    <row r="206" spans="1:21" s="14" customFormat="1" ht="24.95" customHeight="1" x14ac:dyDescent="0.3">
      <c r="A206" s="27" t="s">
        <v>16</v>
      </c>
      <c r="B206" s="12"/>
      <c r="C206" s="12"/>
      <c r="D206" s="12"/>
      <c r="E206" s="12"/>
      <c r="F206" s="26"/>
      <c r="G206" s="26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s="14" customFormat="1" ht="24.95" customHeight="1" x14ac:dyDescent="0.3">
      <c r="A207" s="11">
        <v>153</v>
      </c>
      <c r="B207" s="47" t="s">
        <v>327</v>
      </c>
      <c r="C207" s="41" t="s">
        <v>34</v>
      </c>
      <c r="D207" s="33" t="s">
        <v>23</v>
      </c>
      <c r="E207" s="34" t="s">
        <v>207</v>
      </c>
      <c r="F207" s="35">
        <v>44564</v>
      </c>
      <c r="G207" s="35">
        <v>44745</v>
      </c>
      <c r="H207" s="36">
        <v>140000</v>
      </c>
      <c r="I207" s="36">
        <v>21514.37</v>
      </c>
      <c r="J207" s="36">
        <v>0</v>
      </c>
      <c r="K207" s="36">
        <f>H207*2.87%</f>
        <v>4018</v>
      </c>
      <c r="L207" s="36">
        <f>H207*7.1%</f>
        <v>9940</v>
      </c>
      <c r="M207" s="36">
        <v>748.07</v>
      </c>
      <c r="N207" s="36">
        <f>H207*3.04%</f>
        <v>4256</v>
      </c>
      <c r="O207" s="36">
        <f>H207*7.09%</f>
        <v>9926</v>
      </c>
      <c r="P207" s="36">
        <v>0</v>
      </c>
      <c r="Q207" s="36">
        <f t="shared" ref="Q207" si="147">K207+L207+M207+N207+O207</f>
        <v>28888.07</v>
      </c>
      <c r="R207" s="36">
        <f t="shared" ref="R207" si="148">J207</f>
        <v>0</v>
      </c>
      <c r="S207" s="36">
        <f t="shared" ref="S207" si="149">I207+K207+N207+R207</f>
        <v>29788.37</v>
      </c>
      <c r="T207" s="36">
        <f t="shared" ref="T207" si="150">L207+M207+O207</f>
        <v>20614.07</v>
      </c>
      <c r="U207" s="36">
        <f t="shared" ref="U207" si="151">H207-S207</f>
        <v>110211.63</v>
      </c>
    </row>
    <row r="208" spans="1:21" s="19" customFormat="1" ht="24.95" customHeight="1" x14ac:dyDescent="0.25">
      <c r="A208" s="11">
        <v>154</v>
      </c>
      <c r="B208" s="32" t="s">
        <v>91</v>
      </c>
      <c r="C208" s="41" t="s">
        <v>334</v>
      </c>
      <c r="D208" s="33" t="s">
        <v>23</v>
      </c>
      <c r="E208" s="34" t="s">
        <v>207</v>
      </c>
      <c r="F208" s="35">
        <v>44470</v>
      </c>
      <c r="G208" s="35">
        <v>44652</v>
      </c>
      <c r="H208" s="36">
        <v>90000</v>
      </c>
      <c r="I208" s="36">
        <v>9753.1200000000008</v>
      </c>
      <c r="J208" s="36">
        <v>0</v>
      </c>
      <c r="K208" s="36">
        <f>H208*2.87%</f>
        <v>2583</v>
      </c>
      <c r="L208" s="36">
        <f>H208*7.1%</f>
        <v>6390</v>
      </c>
      <c r="M208" s="36">
        <v>748.07</v>
      </c>
      <c r="N208" s="36">
        <f>H208*3.04%</f>
        <v>2736</v>
      </c>
      <c r="O208" s="36">
        <f>H208*7.09%</f>
        <v>6381</v>
      </c>
      <c r="P208" s="36">
        <v>0</v>
      </c>
      <c r="Q208" s="36">
        <f t="shared" ref="Q208" si="152">K208+L208+M208+N208+O208</f>
        <v>18838.07</v>
      </c>
      <c r="R208" s="36">
        <f t="shared" ref="R208" si="153">J208</f>
        <v>0</v>
      </c>
      <c r="S208" s="36">
        <f t="shared" ref="S208" si="154">I208+K208+N208+R208</f>
        <v>15072.12</v>
      </c>
      <c r="T208" s="36">
        <f t="shared" ref="T208" si="155">L208+M208+O208</f>
        <v>13519.07</v>
      </c>
      <c r="U208" s="36">
        <f t="shared" ref="U208" si="156">H208-S208</f>
        <v>74927.88</v>
      </c>
    </row>
    <row r="209" spans="1:21" s="19" customFormat="1" ht="24.95" customHeight="1" x14ac:dyDescent="0.25">
      <c r="A209" s="11">
        <v>155</v>
      </c>
      <c r="B209" s="32" t="s">
        <v>231</v>
      </c>
      <c r="C209" s="41" t="s">
        <v>241</v>
      </c>
      <c r="D209" s="33" t="s">
        <v>23</v>
      </c>
      <c r="E209" s="34" t="s">
        <v>206</v>
      </c>
      <c r="F209" s="35">
        <v>44562</v>
      </c>
      <c r="G209" s="35">
        <v>44743</v>
      </c>
      <c r="H209" s="36">
        <v>80000</v>
      </c>
      <c r="I209" s="36">
        <v>7400.87</v>
      </c>
      <c r="J209" s="36">
        <v>0</v>
      </c>
      <c r="K209" s="36">
        <v>2296</v>
      </c>
      <c r="L209" s="36">
        <v>5680</v>
      </c>
      <c r="M209" s="36">
        <v>748.07</v>
      </c>
      <c r="N209" s="36">
        <v>2432</v>
      </c>
      <c r="O209" s="36">
        <v>5672</v>
      </c>
      <c r="P209" s="36">
        <v>0</v>
      </c>
      <c r="Q209" s="36">
        <f t="shared" si="133"/>
        <v>16828.07</v>
      </c>
      <c r="R209" s="36">
        <f t="shared" si="128"/>
        <v>0</v>
      </c>
      <c r="S209" s="36">
        <f t="shared" si="129"/>
        <v>12128.87</v>
      </c>
      <c r="T209" s="36">
        <f t="shared" si="134"/>
        <v>12100.07</v>
      </c>
      <c r="U209" s="36">
        <f t="shared" si="130"/>
        <v>67871.13</v>
      </c>
    </row>
    <row r="210" spans="1:21" s="19" customFormat="1" ht="24.95" customHeight="1" x14ac:dyDescent="0.25">
      <c r="A210" s="11">
        <v>156</v>
      </c>
      <c r="B210" s="32" t="s">
        <v>176</v>
      </c>
      <c r="C210" s="41" t="s">
        <v>182</v>
      </c>
      <c r="D210" s="33" t="s">
        <v>23</v>
      </c>
      <c r="E210" s="34" t="s">
        <v>207</v>
      </c>
      <c r="F210" s="35">
        <v>44440</v>
      </c>
      <c r="G210" s="35">
        <v>44621</v>
      </c>
      <c r="H210" s="36">
        <v>65000</v>
      </c>
      <c r="I210" s="36">
        <v>4427.58</v>
      </c>
      <c r="J210" s="36">
        <v>0</v>
      </c>
      <c r="K210" s="36">
        <v>1865.5</v>
      </c>
      <c r="L210" s="36">
        <v>4615</v>
      </c>
      <c r="M210" s="36">
        <f t="shared" ref="M210:M214" si="157">H210*1.15%</f>
        <v>747.5</v>
      </c>
      <c r="N210" s="36">
        <v>1976</v>
      </c>
      <c r="O210" s="36">
        <f t="shared" ref="O210:O214" si="158">H210*7.09%</f>
        <v>4608.5</v>
      </c>
      <c r="P210" s="36">
        <v>0</v>
      </c>
      <c r="Q210" s="36">
        <f t="shared" si="133"/>
        <v>13812.5</v>
      </c>
      <c r="R210" s="36">
        <f t="shared" si="128"/>
        <v>0</v>
      </c>
      <c r="S210" s="36">
        <f t="shared" si="129"/>
        <v>8269.08</v>
      </c>
      <c r="T210" s="36">
        <f t="shared" si="134"/>
        <v>9971</v>
      </c>
      <c r="U210" s="36">
        <f t="shared" si="130"/>
        <v>56730.92</v>
      </c>
    </row>
    <row r="211" spans="1:21" s="19" customFormat="1" ht="24.95" customHeight="1" x14ac:dyDescent="0.25">
      <c r="A211" s="11">
        <v>157</v>
      </c>
      <c r="B211" s="32" t="s">
        <v>259</v>
      </c>
      <c r="C211" s="41" t="s">
        <v>260</v>
      </c>
      <c r="D211" s="33" t="s">
        <v>23</v>
      </c>
      <c r="E211" s="33" t="s">
        <v>206</v>
      </c>
      <c r="F211" s="35">
        <v>44440</v>
      </c>
      <c r="G211" s="35">
        <v>44621</v>
      </c>
      <c r="H211" s="46">
        <v>55000</v>
      </c>
      <c r="I211" s="46">
        <v>2559.6799999999998</v>
      </c>
      <c r="J211" s="36">
        <v>0</v>
      </c>
      <c r="K211" s="46">
        <v>1578.5</v>
      </c>
      <c r="L211" s="46">
        <v>3905</v>
      </c>
      <c r="M211" s="36">
        <f t="shared" si="157"/>
        <v>632.5</v>
      </c>
      <c r="N211" s="46">
        <v>1672</v>
      </c>
      <c r="O211" s="36">
        <f t="shared" si="158"/>
        <v>3899.5</v>
      </c>
      <c r="P211" s="36">
        <v>0</v>
      </c>
      <c r="Q211" s="36">
        <f t="shared" si="133"/>
        <v>11687.5</v>
      </c>
      <c r="R211" s="36">
        <v>6828.43</v>
      </c>
      <c r="S211" s="36">
        <f t="shared" si="129"/>
        <v>12638.61</v>
      </c>
      <c r="T211" s="36">
        <f t="shared" si="134"/>
        <v>8437</v>
      </c>
      <c r="U211" s="36">
        <f t="shared" si="130"/>
        <v>42361.39</v>
      </c>
    </row>
    <row r="212" spans="1:21" s="19" customFormat="1" ht="24.95" customHeight="1" x14ac:dyDescent="0.25">
      <c r="A212" s="11">
        <v>158</v>
      </c>
      <c r="B212" s="32" t="s">
        <v>201</v>
      </c>
      <c r="C212" s="41" t="s">
        <v>137</v>
      </c>
      <c r="D212" s="33" t="s">
        <v>23</v>
      </c>
      <c r="E212" s="33" t="s">
        <v>207</v>
      </c>
      <c r="F212" s="35">
        <v>44470</v>
      </c>
      <c r="G212" s="35">
        <v>44652</v>
      </c>
      <c r="H212" s="36">
        <v>48000</v>
      </c>
      <c r="I212" s="36">
        <v>1571.73</v>
      </c>
      <c r="J212" s="36">
        <v>0</v>
      </c>
      <c r="K212" s="36">
        <v>1377.6</v>
      </c>
      <c r="L212" s="36">
        <v>3408</v>
      </c>
      <c r="M212" s="36">
        <f t="shared" si="157"/>
        <v>552</v>
      </c>
      <c r="N212" s="36">
        <v>1459.2</v>
      </c>
      <c r="O212" s="36">
        <f t="shared" si="158"/>
        <v>3403.2</v>
      </c>
      <c r="P212" s="36">
        <v>0</v>
      </c>
      <c r="Q212" s="36">
        <f t="shared" si="133"/>
        <v>10200</v>
      </c>
      <c r="R212" s="36">
        <f t="shared" si="128"/>
        <v>0</v>
      </c>
      <c r="S212" s="36">
        <f t="shared" si="129"/>
        <v>4408.53</v>
      </c>
      <c r="T212" s="36">
        <f t="shared" si="134"/>
        <v>7363.2</v>
      </c>
      <c r="U212" s="36">
        <f t="shared" si="130"/>
        <v>43591.47</v>
      </c>
    </row>
    <row r="213" spans="1:21" s="19" customFormat="1" ht="24.95" customHeight="1" x14ac:dyDescent="0.25">
      <c r="A213" s="11">
        <v>159</v>
      </c>
      <c r="B213" s="32" t="s">
        <v>130</v>
      </c>
      <c r="C213" s="41" t="s">
        <v>137</v>
      </c>
      <c r="D213" s="33" t="s">
        <v>23</v>
      </c>
      <c r="E213" s="34" t="s">
        <v>207</v>
      </c>
      <c r="F213" s="35">
        <v>44516</v>
      </c>
      <c r="G213" s="35">
        <v>44697</v>
      </c>
      <c r="H213" s="36">
        <v>45000</v>
      </c>
      <c r="I213" s="36">
        <v>1148.33</v>
      </c>
      <c r="J213" s="36">
        <v>0</v>
      </c>
      <c r="K213" s="36">
        <v>1291.5</v>
      </c>
      <c r="L213" s="36">
        <v>3195</v>
      </c>
      <c r="M213" s="36">
        <f t="shared" si="157"/>
        <v>517.5</v>
      </c>
      <c r="N213" s="36">
        <v>1368</v>
      </c>
      <c r="O213" s="36">
        <f t="shared" si="158"/>
        <v>3190.5</v>
      </c>
      <c r="P213" s="36">
        <v>0</v>
      </c>
      <c r="Q213" s="36">
        <f t="shared" si="133"/>
        <v>9562.5</v>
      </c>
      <c r="R213" s="36">
        <f t="shared" si="128"/>
        <v>0</v>
      </c>
      <c r="S213" s="36">
        <f t="shared" si="129"/>
        <v>3807.83</v>
      </c>
      <c r="T213" s="36">
        <f t="shared" si="134"/>
        <v>6903</v>
      </c>
      <c r="U213" s="36">
        <f t="shared" si="130"/>
        <v>41192.17</v>
      </c>
    </row>
    <row r="214" spans="1:21" s="19" customFormat="1" ht="24.95" customHeight="1" x14ac:dyDescent="0.25">
      <c r="A214" s="11">
        <v>160</v>
      </c>
      <c r="B214" s="32" t="s">
        <v>245</v>
      </c>
      <c r="C214" s="41" t="s">
        <v>106</v>
      </c>
      <c r="D214" s="33" t="s">
        <v>23</v>
      </c>
      <c r="E214" s="33" t="s">
        <v>206</v>
      </c>
      <c r="F214" s="16">
        <v>44593</v>
      </c>
      <c r="G214" s="16">
        <v>44774</v>
      </c>
      <c r="H214" s="36">
        <v>45000</v>
      </c>
      <c r="I214" s="36">
        <v>1148.33</v>
      </c>
      <c r="J214" s="36">
        <v>0</v>
      </c>
      <c r="K214" s="36">
        <v>1291.5</v>
      </c>
      <c r="L214" s="36">
        <v>3195</v>
      </c>
      <c r="M214" s="36">
        <f t="shared" si="157"/>
        <v>517.5</v>
      </c>
      <c r="N214" s="36">
        <v>1368</v>
      </c>
      <c r="O214" s="36">
        <f t="shared" si="158"/>
        <v>3190.5</v>
      </c>
      <c r="P214" s="36">
        <v>0</v>
      </c>
      <c r="Q214" s="36">
        <f t="shared" si="133"/>
        <v>9562.5</v>
      </c>
      <c r="R214" s="36">
        <f t="shared" si="128"/>
        <v>0</v>
      </c>
      <c r="S214" s="36">
        <f t="shared" si="129"/>
        <v>3807.83</v>
      </c>
      <c r="T214" s="36">
        <f t="shared" si="134"/>
        <v>6903</v>
      </c>
      <c r="U214" s="36">
        <f t="shared" si="130"/>
        <v>41192.17</v>
      </c>
    </row>
    <row r="215" spans="1:21" s="19" customFormat="1" ht="24.95" customHeight="1" x14ac:dyDescent="0.25">
      <c r="A215" s="11">
        <v>161</v>
      </c>
      <c r="B215" s="32" t="s">
        <v>308</v>
      </c>
      <c r="C215" s="41" t="s">
        <v>260</v>
      </c>
      <c r="D215" s="33" t="s">
        <v>23</v>
      </c>
      <c r="E215" s="34" t="s">
        <v>207</v>
      </c>
      <c r="F215" s="35">
        <v>44564</v>
      </c>
      <c r="G215" s="35">
        <v>44745</v>
      </c>
      <c r="H215" s="36">
        <v>75000</v>
      </c>
      <c r="I215" s="36">
        <v>6309.38</v>
      </c>
      <c r="J215" s="36">
        <v>0</v>
      </c>
      <c r="K215" s="36">
        <f>H215*2.87%</f>
        <v>2152.5</v>
      </c>
      <c r="L215" s="36">
        <f>H215*7.1%</f>
        <v>5325</v>
      </c>
      <c r="M215" s="36">
        <v>748.07</v>
      </c>
      <c r="N215" s="36">
        <f>H215*3.04%</f>
        <v>2280</v>
      </c>
      <c r="O215" s="36">
        <f>H215*7.09%</f>
        <v>5317.5</v>
      </c>
      <c r="P215" s="36">
        <v>0</v>
      </c>
      <c r="Q215" s="36">
        <f t="shared" si="133"/>
        <v>15823.07</v>
      </c>
      <c r="R215" s="36">
        <f t="shared" si="128"/>
        <v>0</v>
      </c>
      <c r="S215" s="36">
        <f t="shared" si="129"/>
        <v>10741.88</v>
      </c>
      <c r="T215" s="36">
        <f t="shared" si="134"/>
        <v>11390.57</v>
      </c>
      <c r="U215" s="36">
        <f t="shared" si="130"/>
        <v>64258.12</v>
      </c>
    </row>
    <row r="216" spans="1:21" s="19" customFormat="1" ht="24.95" customHeight="1" x14ac:dyDescent="0.25">
      <c r="A216" s="11">
        <v>162</v>
      </c>
      <c r="B216" s="15" t="s">
        <v>105</v>
      </c>
      <c r="C216" s="10" t="s">
        <v>106</v>
      </c>
      <c r="D216" s="11" t="s">
        <v>23</v>
      </c>
      <c r="E216" s="21" t="s">
        <v>206</v>
      </c>
      <c r="F216" s="16">
        <v>44501</v>
      </c>
      <c r="G216" s="16">
        <v>44682</v>
      </c>
      <c r="H216" s="17">
        <v>35000</v>
      </c>
      <c r="I216" s="17">
        <v>0</v>
      </c>
      <c r="J216" s="17">
        <v>0</v>
      </c>
      <c r="K216" s="17">
        <v>1004.5</v>
      </c>
      <c r="L216" s="17">
        <v>2485</v>
      </c>
      <c r="M216" s="17">
        <f>H216*1.15%</f>
        <v>402.5</v>
      </c>
      <c r="N216" s="17">
        <v>1064</v>
      </c>
      <c r="O216" s="17">
        <f>H216*7.09%</f>
        <v>2481.5</v>
      </c>
      <c r="P216" s="17">
        <v>0</v>
      </c>
      <c r="Q216" s="17">
        <f t="shared" si="133"/>
        <v>7437.5</v>
      </c>
      <c r="R216" s="17">
        <f t="shared" si="128"/>
        <v>0</v>
      </c>
      <c r="S216" s="17">
        <f t="shared" si="129"/>
        <v>2068.5</v>
      </c>
      <c r="T216" s="17">
        <f t="shared" si="134"/>
        <v>5369</v>
      </c>
      <c r="U216" s="17">
        <f t="shared" si="130"/>
        <v>32931.5</v>
      </c>
    </row>
    <row r="217" spans="1:21" s="14" customFormat="1" ht="24.95" customHeight="1" x14ac:dyDescent="0.3">
      <c r="A217" s="27" t="s">
        <v>107</v>
      </c>
      <c r="B217" s="12"/>
      <c r="C217" s="12"/>
      <c r="D217" s="12"/>
      <c r="E217" s="12"/>
      <c r="F217" s="26"/>
      <c r="G217" s="26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s="19" customFormat="1" ht="24.95" customHeight="1" x14ac:dyDescent="0.25">
      <c r="A218" s="11">
        <v>163</v>
      </c>
      <c r="B218" s="15" t="s">
        <v>108</v>
      </c>
      <c r="C218" s="10" t="s">
        <v>109</v>
      </c>
      <c r="D218" s="11" t="s">
        <v>23</v>
      </c>
      <c r="E218" s="21" t="s">
        <v>207</v>
      </c>
      <c r="F218" s="16">
        <v>44501</v>
      </c>
      <c r="G218" s="16">
        <v>44682</v>
      </c>
      <c r="H218" s="17">
        <v>65000</v>
      </c>
      <c r="I218" s="17">
        <v>4427.58</v>
      </c>
      <c r="J218" s="17">
        <v>0</v>
      </c>
      <c r="K218" s="17">
        <v>1865.5</v>
      </c>
      <c r="L218" s="17">
        <v>4615</v>
      </c>
      <c r="M218" s="17">
        <f>H218*1.15%</f>
        <v>747.5</v>
      </c>
      <c r="N218" s="17">
        <v>1976</v>
      </c>
      <c r="O218" s="17">
        <f>H218*7.09%</f>
        <v>4608.5</v>
      </c>
      <c r="P218" s="17">
        <v>0</v>
      </c>
      <c r="Q218" s="17">
        <f t="shared" si="133"/>
        <v>13812.5</v>
      </c>
      <c r="R218" s="17">
        <f t="shared" ref="R218:R260" si="159">J218</f>
        <v>0</v>
      </c>
      <c r="S218" s="17">
        <f t="shared" ref="S218:S260" si="160">I218+K218+N218+R218</f>
        <v>8269.08</v>
      </c>
      <c r="T218" s="17">
        <f t="shared" si="134"/>
        <v>9971</v>
      </c>
      <c r="U218" s="17">
        <f t="shared" ref="U218:U260" si="161">H218-S218</f>
        <v>56730.92</v>
      </c>
    </row>
    <row r="219" spans="1:21" s="14" customFormat="1" ht="24.95" customHeight="1" x14ac:dyDescent="0.3">
      <c r="A219" s="27" t="s">
        <v>166</v>
      </c>
      <c r="B219" s="12"/>
      <c r="C219" s="12"/>
      <c r="D219" s="12"/>
      <c r="E219" s="12"/>
      <c r="F219" s="26"/>
      <c r="G219" s="26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s="19" customFormat="1" ht="24.95" customHeight="1" x14ac:dyDescent="0.25">
      <c r="A220" s="11">
        <v>164</v>
      </c>
      <c r="B220" s="15" t="s">
        <v>167</v>
      </c>
      <c r="C220" s="10" t="s">
        <v>29</v>
      </c>
      <c r="D220" s="11" t="s">
        <v>23</v>
      </c>
      <c r="E220" s="21" t="s">
        <v>206</v>
      </c>
      <c r="F220" s="16">
        <v>44593</v>
      </c>
      <c r="G220" s="16">
        <v>44774</v>
      </c>
      <c r="H220" s="17">
        <v>90000</v>
      </c>
      <c r="I220" s="17">
        <v>9753.1200000000008</v>
      </c>
      <c r="J220" s="17">
        <v>0</v>
      </c>
      <c r="K220" s="17">
        <v>2583</v>
      </c>
      <c r="L220" s="17">
        <v>6390</v>
      </c>
      <c r="M220" s="36">
        <v>748.07</v>
      </c>
      <c r="N220" s="17">
        <v>2736</v>
      </c>
      <c r="O220" s="17">
        <v>6381</v>
      </c>
      <c r="P220" s="17">
        <v>0</v>
      </c>
      <c r="Q220" s="17">
        <f t="shared" ref="Q220:Q260" si="162">K220+L220+M220+N220+O220</f>
        <v>18838.07</v>
      </c>
      <c r="R220" s="17">
        <v>6467.88</v>
      </c>
      <c r="S220" s="17">
        <f t="shared" si="160"/>
        <v>21540</v>
      </c>
      <c r="T220" s="17">
        <f t="shared" ref="T220:T260" si="163">L220+M220+O220</f>
        <v>13519.07</v>
      </c>
      <c r="U220" s="17">
        <f t="shared" si="161"/>
        <v>68460</v>
      </c>
    </row>
    <row r="221" spans="1:21" s="14" customFormat="1" ht="24.95" customHeight="1" x14ac:dyDescent="0.3">
      <c r="A221" s="27" t="s">
        <v>156</v>
      </c>
      <c r="B221" s="12"/>
      <c r="C221" s="12"/>
      <c r="D221" s="12"/>
      <c r="E221" s="12"/>
      <c r="F221" s="26"/>
      <c r="G221" s="26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1" s="19" customFormat="1" ht="24.95" customHeight="1" x14ac:dyDescent="0.25">
      <c r="A222" s="11">
        <v>165</v>
      </c>
      <c r="B222" s="15" t="s">
        <v>112</v>
      </c>
      <c r="C222" s="10" t="s">
        <v>29</v>
      </c>
      <c r="D222" s="11" t="s">
        <v>23</v>
      </c>
      <c r="E222" s="21" t="s">
        <v>206</v>
      </c>
      <c r="F222" s="16">
        <v>44446</v>
      </c>
      <c r="G222" s="16">
        <v>44627</v>
      </c>
      <c r="H222" s="17">
        <v>131000</v>
      </c>
      <c r="I222" s="17">
        <v>19397.34</v>
      </c>
      <c r="J222" s="17">
        <v>0</v>
      </c>
      <c r="K222" s="17">
        <v>3759.7</v>
      </c>
      <c r="L222" s="17">
        <v>9301</v>
      </c>
      <c r="M222" s="36">
        <v>748.07</v>
      </c>
      <c r="N222" s="17">
        <v>3982.4</v>
      </c>
      <c r="O222" s="17">
        <v>9287.9</v>
      </c>
      <c r="P222" s="17">
        <v>0</v>
      </c>
      <c r="Q222" s="17">
        <f t="shared" si="162"/>
        <v>27079.07</v>
      </c>
      <c r="R222" s="17">
        <f t="shared" si="159"/>
        <v>0</v>
      </c>
      <c r="S222" s="17">
        <f t="shared" si="160"/>
        <v>27139.439999999999</v>
      </c>
      <c r="T222" s="17">
        <f t="shared" si="163"/>
        <v>19336.97</v>
      </c>
      <c r="U222" s="17">
        <f t="shared" si="161"/>
        <v>103860.56</v>
      </c>
    </row>
    <row r="223" spans="1:21" s="19" customFormat="1" ht="24.95" customHeight="1" x14ac:dyDescent="0.25">
      <c r="A223" s="11">
        <v>166</v>
      </c>
      <c r="B223" s="15" t="s">
        <v>115</v>
      </c>
      <c r="C223" s="10" t="s">
        <v>132</v>
      </c>
      <c r="D223" s="11" t="s">
        <v>23</v>
      </c>
      <c r="E223" s="21" t="s">
        <v>206</v>
      </c>
      <c r="F223" s="16">
        <v>44516</v>
      </c>
      <c r="G223" s="16">
        <v>44697</v>
      </c>
      <c r="H223" s="17">
        <v>70000</v>
      </c>
      <c r="I223" s="17">
        <v>5098.45</v>
      </c>
      <c r="J223" s="17">
        <v>0</v>
      </c>
      <c r="K223" s="17">
        <v>2009</v>
      </c>
      <c r="L223" s="17">
        <v>4970</v>
      </c>
      <c r="M223" s="36">
        <v>748.07</v>
      </c>
      <c r="N223" s="17">
        <v>2128</v>
      </c>
      <c r="O223" s="17">
        <v>4963</v>
      </c>
      <c r="P223" s="17">
        <v>0</v>
      </c>
      <c r="Q223" s="17">
        <f t="shared" si="162"/>
        <v>14818.07</v>
      </c>
      <c r="R223" s="17">
        <v>1350.12</v>
      </c>
      <c r="S223" s="17">
        <f t="shared" si="160"/>
        <v>10585.57</v>
      </c>
      <c r="T223" s="17">
        <f t="shared" si="163"/>
        <v>10681.07</v>
      </c>
      <c r="U223" s="17">
        <f t="shared" si="161"/>
        <v>59414.43</v>
      </c>
    </row>
    <row r="224" spans="1:21" s="19" customFormat="1" ht="24.95" customHeight="1" x14ac:dyDescent="0.25">
      <c r="A224" s="11">
        <v>167</v>
      </c>
      <c r="B224" s="15" t="s">
        <v>119</v>
      </c>
      <c r="C224" s="10" t="s">
        <v>93</v>
      </c>
      <c r="D224" s="11" t="s">
        <v>23</v>
      </c>
      <c r="E224" s="21" t="s">
        <v>207</v>
      </c>
      <c r="F224" s="16">
        <v>44516</v>
      </c>
      <c r="G224" s="16">
        <v>44697</v>
      </c>
      <c r="H224" s="17">
        <v>65000</v>
      </c>
      <c r="I224" s="17">
        <v>4427.58</v>
      </c>
      <c r="J224" s="17">
        <v>0</v>
      </c>
      <c r="K224" s="17">
        <v>1865.5</v>
      </c>
      <c r="L224" s="17">
        <v>4615</v>
      </c>
      <c r="M224" s="17">
        <f t="shared" ref="M224:M238" si="164">H224*1.15%</f>
        <v>747.5</v>
      </c>
      <c r="N224" s="17">
        <v>1976</v>
      </c>
      <c r="O224" s="17">
        <f t="shared" ref="O224:O238" si="165">H224*7.09%</f>
        <v>4608.5</v>
      </c>
      <c r="P224" s="17">
        <v>0</v>
      </c>
      <c r="Q224" s="17">
        <f t="shared" si="162"/>
        <v>13812.5</v>
      </c>
      <c r="R224" s="17">
        <f t="shared" si="159"/>
        <v>0</v>
      </c>
      <c r="S224" s="17">
        <f t="shared" si="160"/>
        <v>8269.08</v>
      </c>
      <c r="T224" s="17">
        <f t="shared" si="163"/>
        <v>9971</v>
      </c>
      <c r="U224" s="17">
        <f t="shared" si="161"/>
        <v>56730.92</v>
      </c>
    </row>
    <row r="225" spans="1:21" s="19" customFormat="1" ht="24.95" customHeight="1" x14ac:dyDescent="0.25">
      <c r="A225" s="11">
        <v>168</v>
      </c>
      <c r="B225" s="15" t="s">
        <v>116</v>
      </c>
      <c r="C225" s="10" t="s">
        <v>50</v>
      </c>
      <c r="D225" s="11" t="s">
        <v>23</v>
      </c>
      <c r="E225" s="21" t="s">
        <v>207</v>
      </c>
      <c r="F225" s="16">
        <v>44516</v>
      </c>
      <c r="G225" s="16">
        <v>44697</v>
      </c>
      <c r="H225" s="17">
        <v>60000</v>
      </c>
      <c r="I225" s="17">
        <v>2946.63</v>
      </c>
      <c r="J225" s="17">
        <v>0</v>
      </c>
      <c r="K225" s="17">
        <v>1722</v>
      </c>
      <c r="L225" s="17">
        <v>4260</v>
      </c>
      <c r="M225" s="17">
        <f t="shared" si="164"/>
        <v>690</v>
      </c>
      <c r="N225" s="17">
        <v>1824</v>
      </c>
      <c r="O225" s="17">
        <f t="shared" si="165"/>
        <v>4254</v>
      </c>
      <c r="P225" s="17">
        <v>0</v>
      </c>
      <c r="Q225" s="17">
        <f t="shared" si="162"/>
        <v>12750</v>
      </c>
      <c r="R225" s="17">
        <v>2700.24</v>
      </c>
      <c r="S225" s="17">
        <f t="shared" si="160"/>
        <v>9192.8700000000008</v>
      </c>
      <c r="T225" s="17">
        <f t="shared" si="163"/>
        <v>9204</v>
      </c>
      <c r="U225" s="17">
        <f t="shared" si="161"/>
        <v>50807.13</v>
      </c>
    </row>
    <row r="226" spans="1:21" s="19" customFormat="1" ht="24.95" customHeight="1" x14ac:dyDescent="0.25">
      <c r="A226" s="11">
        <v>169</v>
      </c>
      <c r="B226" s="15" t="s">
        <v>219</v>
      </c>
      <c r="C226" s="10" t="s">
        <v>94</v>
      </c>
      <c r="D226" s="11" t="s">
        <v>23</v>
      </c>
      <c r="E226" s="21" t="s">
        <v>207</v>
      </c>
      <c r="F226" s="16">
        <v>44501</v>
      </c>
      <c r="G226" s="16">
        <v>44682</v>
      </c>
      <c r="H226" s="17">
        <v>60000</v>
      </c>
      <c r="I226" s="17">
        <v>3486.68</v>
      </c>
      <c r="J226" s="17">
        <v>0</v>
      </c>
      <c r="K226" s="17">
        <v>1722</v>
      </c>
      <c r="L226" s="17">
        <v>4260</v>
      </c>
      <c r="M226" s="17">
        <f t="shared" si="164"/>
        <v>690</v>
      </c>
      <c r="N226" s="17">
        <v>1824</v>
      </c>
      <c r="O226" s="17">
        <f t="shared" si="165"/>
        <v>4254</v>
      </c>
      <c r="P226" s="17">
        <v>0</v>
      </c>
      <c r="Q226" s="17">
        <f t="shared" si="162"/>
        <v>12750</v>
      </c>
      <c r="R226" s="17">
        <f t="shared" si="159"/>
        <v>0</v>
      </c>
      <c r="S226" s="17">
        <f t="shared" si="160"/>
        <v>7032.68</v>
      </c>
      <c r="T226" s="17">
        <f t="shared" si="163"/>
        <v>9204</v>
      </c>
      <c r="U226" s="17">
        <f t="shared" si="161"/>
        <v>52967.32</v>
      </c>
    </row>
    <row r="227" spans="1:21" s="19" customFormat="1" ht="24.95" customHeight="1" x14ac:dyDescent="0.25">
      <c r="A227" s="11">
        <v>170</v>
      </c>
      <c r="B227" s="15" t="s">
        <v>223</v>
      </c>
      <c r="C227" s="10" t="s">
        <v>94</v>
      </c>
      <c r="D227" s="11" t="s">
        <v>23</v>
      </c>
      <c r="E227" s="21" t="s">
        <v>207</v>
      </c>
      <c r="F227" s="16">
        <v>44562</v>
      </c>
      <c r="G227" s="16">
        <v>44743</v>
      </c>
      <c r="H227" s="17">
        <v>60000</v>
      </c>
      <c r="I227" s="17">
        <v>3486.68</v>
      </c>
      <c r="J227" s="17">
        <v>0</v>
      </c>
      <c r="K227" s="17">
        <v>1722</v>
      </c>
      <c r="L227" s="17">
        <v>4260</v>
      </c>
      <c r="M227" s="17">
        <f t="shared" si="164"/>
        <v>690</v>
      </c>
      <c r="N227" s="17">
        <v>1824</v>
      </c>
      <c r="O227" s="17">
        <f t="shared" si="165"/>
        <v>4254</v>
      </c>
      <c r="P227" s="17">
        <v>0</v>
      </c>
      <c r="Q227" s="17">
        <f t="shared" si="162"/>
        <v>12750</v>
      </c>
      <c r="R227" s="17">
        <f t="shared" si="159"/>
        <v>0</v>
      </c>
      <c r="S227" s="17">
        <f t="shared" si="160"/>
        <v>7032.68</v>
      </c>
      <c r="T227" s="17">
        <f t="shared" si="163"/>
        <v>9204</v>
      </c>
      <c r="U227" s="17">
        <f t="shared" si="161"/>
        <v>52967.32</v>
      </c>
    </row>
    <row r="228" spans="1:21" s="19" customFormat="1" ht="24.95" customHeight="1" x14ac:dyDescent="0.25">
      <c r="A228" s="11">
        <v>171</v>
      </c>
      <c r="B228" s="15" t="s">
        <v>266</v>
      </c>
      <c r="C228" s="10" t="s">
        <v>94</v>
      </c>
      <c r="D228" s="11" t="s">
        <v>23</v>
      </c>
      <c r="E228" s="21" t="s">
        <v>207</v>
      </c>
      <c r="F228" s="16">
        <v>44440</v>
      </c>
      <c r="G228" s="16">
        <v>44621</v>
      </c>
      <c r="H228" s="18">
        <v>60000</v>
      </c>
      <c r="I228" s="18">
        <v>3486.68</v>
      </c>
      <c r="J228" s="17">
        <v>0</v>
      </c>
      <c r="K228" s="18">
        <v>1722</v>
      </c>
      <c r="L228" s="18">
        <v>4260</v>
      </c>
      <c r="M228" s="17">
        <f t="shared" si="164"/>
        <v>690</v>
      </c>
      <c r="N228" s="18">
        <v>1824</v>
      </c>
      <c r="O228" s="17">
        <f t="shared" si="165"/>
        <v>4254</v>
      </c>
      <c r="P228" s="17">
        <v>0</v>
      </c>
      <c r="Q228" s="17">
        <f t="shared" si="162"/>
        <v>12750</v>
      </c>
      <c r="R228" s="17">
        <f t="shared" si="159"/>
        <v>0</v>
      </c>
      <c r="S228" s="17">
        <f t="shared" si="160"/>
        <v>7032.68</v>
      </c>
      <c r="T228" s="17">
        <f t="shared" si="163"/>
        <v>9204</v>
      </c>
      <c r="U228" s="17">
        <f t="shared" si="161"/>
        <v>52967.32</v>
      </c>
    </row>
    <row r="229" spans="1:21" s="19" customFormat="1" ht="24.95" customHeight="1" x14ac:dyDescent="0.25">
      <c r="A229" s="11">
        <v>172</v>
      </c>
      <c r="B229" s="15" t="s">
        <v>236</v>
      </c>
      <c r="C229" s="10" t="s">
        <v>94</v>
      </c>
      <c r="D229" s="11" t="s">
        <v>23</v>
      </c>
      <c r="E229" s="11" t="s">
        <v>206</v>
      </c>
      <c r="F229" s="16">
        <v>44575</v>
      </c>
      <c r="G229" s="16">
        <v>44756</v>
      </c>
      <c r="H229" s="17">
        <v>60000</v>
      </c>
      <c r="I229" s="17">
        <v>3486.68</v>
      </c>
      <c r="J229" s="17">
        <v>0</v>
      </c>
      <c r="K229" s="17">
        <v>1722</v>
      </c>
      <c r="L229" s="17">
        <v>4260</v>
      </c>
      <c r="M229" s="17">
        <f t="shared" si="164"/>
        <v>690</v>
      </c>
      <c r="N229" s="17">
        <v>1824</v>
      </c>
      <c r="O229" s="17">
        <f t="shared" si="165"/>
        <v>4254</v>
      </c>
      <c r="P229" s="17">
        <v>0</v>
      </c>
      <c r="Q229" s="17">
        <f t="shared" si="162"/>
        <v>12750</v>
      </c>
      <c r="R229" s="17">
        <f t="shared" si="159"/>
        <v>0</v>
      </c>
      <c r="S229" s="17">
        <f t="shared" si="160"/>
        <v>7032.68</v>
      </c>
      <c r="T229" s="17">
        <f t="shared" si="163"/>
        <v>9204</v>
      </c>
      <c r="U229" s="17">
        <f t="shared" si="161"/>
        <v>52967.32</v>
      </c>
    </row>
    <row r="230" spans="1:21" s="19" customFormat="1" ht="24.95" customHeight="1" x14ac:dyDescent="0.25">
      <c r="A230" s="11">
        <v>173</v>
      </c>
      <c r="B230" s="15" t="s">
        <v>232</v>
      </c>
      <c r="C230" s="10" t="s">
        <v>94</v>
      </c>
      <c r="D230" s="11" t="s">
        <v>23</v>
      </c>
      <c r="E230" s="21" t="s">
        <v>206</v>
      </c>
      <c r="F230" s="16">
        <v>44562</v>
      </c>
      <c r="G230" s="16">
        <v>44743</v>
      </c>
      <c r="H230" s="17">
        <v>60000</v>
      </c>
      <c r="I230" s="17">
        <v>3486.68</v>
      </c>
      <c r="J230" s="17">
        <v>0</v>
      </c>
      <c r="K230" s="17">
        <v>1722</v>
      </c>
      <c r="L230" s="17">
        <v>4260</v>
      </c>
      <c r="M230" s="17">
        <f t="shared" si="164"/>
        <v>690</v>
      </c>
      <c r="N230" s="17">
        <v>1824</v>
      </c>
      <c r="O230" s="17">
        <f t="shared" si="165"/>
        <v>4254</v>
      </c>
      <c r="P230" s="17">
        <v>0</v>
      </c>
      <c r="Q230" s="17">
        <f t="shared" si="162"/>
        <v>12750</v>
      </c>
      <c r="R230" s="17">
        <f t="shared" si="159"/>
        <v>0</v>
      </c>
      <c r="S230" s="17">
        <f t="shared" si="160"/>
        <v>7032.68</v>
      </c>
      <c r="T230" s="17">
        <f t="shared" si="163"/>
        <v>9204</v>
      </c>
      <c r="U230" s="17">
        <f t="shared" si="161"/>
        <v>52967.32</v>
      </c>
    </row>
    <row r="231" spans="1:21" s="19" customFormat="1" ht="24.95" customHeight="1" x14ac:dyDescent="0.25">
      <c r="A231" s="11">
        <v>174</v>
      </c>
      <c r="B231" s="15" t="s">
        <v>216</v>
      </c>
      <c r="C231" s="10" t="s">
        <v>94</v>
      </c>
      <c r="D231" s="11" t="s">
        <v>23</v>
      </c>
      <c r="E231" s="11" t="s">
        <v>207</v>
      </c>
      <c r="F231" s="16">
        <v>44501</v>
      </c>
      <c r="G231" s="16">
        <v>44682</v>
      </c>
      <c r="H231" s="17">
        <v>60000</v>
      </c>
      <c r="I231" s="17">
        <v>3486.68</v>
      </c>
      <c r="J231" s="17">
        <v>0</v>
      </c>
      <c r="K231" s="17">
        <v>1722</v>
      </c>
      <c r="L231" s="17">
        <v>4260</v>
      </c>
      <c r="M231" s="17">
        <f t="shared" si="164"/>
        <v>690</v>
      </c>
      <c r="N231" s="17">
        <v>1824</v>
      </c>
      <c r="O231" s="17">
        <f t="shared" si="165"/>
        <v>4254</v>
      </c>
      <c r="P231" s="17">
        <v>0</v>
      </c>
      <c r="Q231" s="17">
        <f t="shared" si="162"/>
        <v>12750</v>
      </c>
      <c r="R231" s="17">
        <f t="shared" si="159"/>
        <v>0</v>
      </c>
      <c r="S231" s="17">
        <f t="shared" si="160"/>
        <v>7032.68</v>
      </c>
      <c r="T231" s="17">
        <f t="shared" si="163"/>
        <v>9204</v>
      </c>
      <c r="U231" s="17">
        <f t="shared" si="161"/>
        <v>52967.32</v>
      </c>
    </row>
    <row r="232" spans="1:21" s="19" customFormat="1" ht="24.95" customHeight="1" x14ac:dyDescent="0.25">
      <c r="A232" s="11">
        <v>175</v>
      </c>
      <c r="B232" s="15" t="s">
        <v>217</v>
      </c>
      <c r="C232" s="10" t="s">
        <v>94</v>
      </c>
      <c r="D232" s="11" t="s">
        <v>23</v>
      </c>
      <c r="E232" s="21" t="s">
        <v>207</v>
      </c>
      <c r="F232" s="16">
        <v>44501</v>
      </c>
      <c r="G232" s="16">
        <v>44682</v>
      </c>
      <c r="H232" s="17">
        <v>60000</v>
      </c>
      <c r="I232" s="17">
        <v>3486.68</v>
      </c>
      <c r="J232" s="17">
        <v>0</v>
      </c>
      <c r="K232" s="17">
        <v>1722</v>
      </c>
      <c r="L232" s="17">
        <v>4260</v>
      </c>
      <c r="M232" s="17">
        <f t="shared" si="164"/>
        <v>690</v>
      </c>
      <c r="N232" s="17">
        <v>1824</v>
      </c>
      <c r="O232" s="17">
        <f t="shared" si="165"/>
        <v>4254</v>
      </c>
      <c r="P232" s="17">
        <v>0</v>
      </c>
      <c r="Q232" s="17">
        <f t="shared" si="162"/>
        <v>12750</v>
      </c>
      <c r="R232" s="17">
        <f t="shared" si="159"/>
        <v>0</v>
      </c>
      <c r="S232" s="17">
        <f t="shared" si="160"/>
        <v>7032.68</v>
      </c>
      <c r="T232" s="17">
        <f t="shared" si="163"/>
        <v>9204</v>
      </c>
      <c r="U232" s="17">
        <f t="shared" si="161"/>
        <v>52967.32</v>
      </c>
    </row>
    <row r="233" spans="1:21" s="19" customFormat="1" ht="24.95" customHeight="1" x14ac:dyDescent="0.25">
      <c r="A233" s="11">
        <v>176</v>
      </c>
      <c r="B233" s="15" t="s">
        <v>222</v>
      </c>
      <c r="C233" s="10" t="s">
        <v>88</v>
      </c>
      <c r="D233" s="11" t="s">
        <v>23</v>
      </c>
      <c r="E233" s="21" t="s">
        <v>207</v>
      </c>
      <c r="F233" s="16">
        <v>44501</v>
      </c>
      <c r="G233" s="16">
        <v>44682</v>
      </c>
      <c r="H233" s="17">
        <v>55000</v>
      </c>
      <c r="I233" s="17">
        <v>2559.6799999999998</v>
      </c>
      <c r="J233" s="17">
        <v>0</v>
      </c>
      <c r="K233" s="17">
        <v>1578.5</v>
      </c>
      <c r="L233" s="17">
        <v>3905</v>
      </c>
      <c r="M233" s="17">
        <f t="shared" si="164"/>
        <v>632.5</v>
      </c>
      <c r="N233" s="17">
        <v>1672</v>
      </c>
      <c r="O233" s="17">
        <f t="shared" si="165"/>
        <v>3899.5</v>
      </c>
      <c r="P233" s="17">
        <v>0</v>
      </c>
      <c r="Q233" s="17">
        <f t="shared" si="162"/>
        <v>11687.5</v>
      </c>
      <c r="R233" s="17">
        <f t="shared" si="159"/>
        <v>0</v>
      </c>
      <c r="S233" s="17">
        <f t="shared" si="160"/>
        <v>5810.18</v>
      </c>
      <c r="T233" s="17">
        <f t="shared" si="163"/>
        <v>8437</v>
      </c>
      <c r="U233" s="17">
        <f t="shared" si="161"/>
        <v>49189.82</v>
      </c>
    </row>
    <row r="234" spans="1:21" s="19" customFormat="1" ht="24.95" customHeight="1" x14ac:dyDescent="0.25">
      <c r="A234" s="11">
        <v>177</v>
      </c>
      <c r="B234" s="15" t="s">
        <v>214</v>
      </c>
      <c r="C234" s="10" t="s">
        <v>88</v>
      </c>
      <c r="D234" s="11" t="s">
        <v>23</v>
      </c>
      <c r="E234" s="21" t="s">
        <v>207</v>
      </c>
      <c r="F234" s="16">
        <v>44501</v>
      </c>
      <c r="G234" s="16">
        <v>44682</v>
      </c>
      <c r="H234" s="17">
        <v>55000</v>
      </c>
      <c r="I234" s="17">
        <v>2559.6799999999998</v>
      </c>
      <c r="J234" s="17">
        <v>0</v>
      </c>
      <c r="K234" s="17">
        <v>1578.5</v>
      </c>
      <c r="L234" s="17">
        <v>3905</v>
      </c>
      <c r="M234" s="17">
        <f t="shared" si="164"/>
        <v>632.5</v>
      </c>
      <c r="N234" s="17">
        <v>1672</v>
      </c>
      <c r="O234" s="17">
        <f t="shared" si="165"/>
        <v>3899.5</v>
      </c>
      <c r="P234" s="17">
        <v>0</v>
      </c>
      <c r="Q234" s="17">
        <f t="shared" si="162"/>
        <v>11687.5</v>
      </c>
      <c r="R234" s="17">
        <f t="shared" si="159"/>
        <v>0</v>
      </c>
      <c r="S234" s="17">
        <f t="shared" si="160"/>
        <v>5810.18</v>
      </c>
      <c r="T234" s="17">
        <f t="shared" si="163"/>
        <v>8437</v>
      </c>
      <c r="U234" s="17">
        <f t="shared" si="161"/>
        <v>49189.82</v>
      </c>
    </row>
    <row r="235" spans="1:21" s="19" customFormat="1" ht="24.95" customHeight="1" x14ac:dyDescent="0.25">
      <c r="A235" s="11">
        <v>178</v>
      </c>
      <c r="B235" s="15" t="s">
        <v>213</v>
      </c>
      <c r="C235" s="10" t="s">
        <v>88</v>
      </c>
      <c r="D235" s="11" t="s">
        <v>23</v>
      </c>
      <c r="E235" s="21" t="s">
        <v>207</v>
      </c>
      <c r="F235" s="16">
        <v>44501</v>
      </c>
      <c r="G235" s="16">
        <v>44682</v>
      </c>
      <c r="H235" s="17">
        <v>55000</v>
      </c>
      <c r="I235" s="17">
        <v>2559.6799999999998</v>
      </c>
      <c r="J235" s="17">
        <v>0</v>
      </c>
      <c r="K235" s="17">
        <v>1578.5</v>
      </c>
      <c r="L235" s="17">
        <v>3905</v>
      </c>
      <c r="M235" s="17">
        <f t="shared" si="164"/>
        <v>632.5</v>
      </c>
      <c r="N235" s="17">
        <v>1672</v>
      </c>
      <c r="O235" s="17">
        <f t="shared" si="165"/>
        <v>3899.5</v>
      </c>
      <c r="P235" s="17">
        <v>0</v>
      </c>
      <c r="Q235" s="17">
        <f t="shared" si="162"/>
        <v>11687.5</v>
      </c>
      <c r="R235" s="17">
        <f t="shared" si="159"/>
        <v>0</v>
      </c>
      <c r="S235" s="17">
        <f t="shared" si="160"/>
        <v>5810.18</v>
      </c>
      <c r="T235" s="17">
        <f t="shared" si="163"/>
        <v>8437</v>
      </c>
      <c r="U235" s="17">
        <f t="shared" si="161"/>
        <v>49189.82</v>
      </c>
    </row>
    <row r="236" spans="1:21" s="19" customFormat="1" ht="24.95" customHeight="1" x14ac:dyDescent="0.25">
      <c r="A236" s="11">
        <v>179</v>
      </c>
      <c r="B236" s="15" t="s">
        <v>179</v>
      </c>
      <c r="C236" s="10" t="s">
        <v>106</v>
      </c>
      <c r="D236" s="11" t="s">
        <v>23</v>
      </c>
      <c r="E236" s="11" t="s">
        <v>206</v>
      </c>
      <c r="F236" s="16">
        <v>44440</v>
      </c>
      <c r="G236" s="16">
        <v>44621</v>
      </c>
      <c r="H236" s="17">
        <v>48000</v>
      </c>
      <c r="I236" s="17">
        <v>1571.73</v>
      </c>
      <c r="J236" s="17">
        <v>0</v>
      </c>
      <c r="K236" s="17">
        <v>1377.6</v>
      </c>
      <c r="L236" s="17">
        <v>3408</v>
      </c>
      <c r="M236" s="17">
        <f t="shared" si="164"/>
        <v>552</v>
      </c>
      <c r="N236" s="17">
        <v>1459.2</v>
      </c>
      <c r="O236" s="17">
        <f t="shared" si="165"/>
        <v>3403.2</v>
      </c>
      <c r="P236" s="17">
        <v>0</v>
      </c>
      <c r="Q236" s="17">
        <f t="shared" si="162"/>
        <v>10200</v>
      </c>
      <c r="R236" s="17">
        <f t="shared" si="159"/>
        <v>0</v>
      </c>
      <c r="S236" s="17">
        <f t="shared" si="160"/>
        <v>4408.53</v>
      </c>
      <c r="T236" s="17">
        <f t="shared" si="163"/>
        <v>7363.2</v>
      </c>
      <c r="U236" s="17">
        <f t="shared" si="161"/>
        <v>43591.47</v>
      </c>
    </row>
    <row r="237" spans="1:21" s="37" customFormat="1" ht="24.95" customHeight="1" x14ac:dyDescent="0.25">
      <c r="A237" s="11">
        <v>180</v>
      </c>
      <c r="B237" s="32" t="s">
        <v>294</v>
      </c>
      <c r="C237" s="38" t="s">
        <v>106</v>
      </c>
      <c r="D237" s="39" t="s">
        <v>23</v>
      </c>
      <c r="E237" s="39" t="s">
        <v>207</v>
      </c>
      <c r="F237" s="40">
        <v>44562</v>
      </c>
      <c r="G237" s="40">
        <v>44743</v>
      </c>
      <c r="H237" s="36">
        <v>35000</v>
      </c>
      <c r="I237" s="36">
        <v>0</v>
      </c>
      <c r="J237" s="36">
        <v>0</v>
      </c>
      <c r="K237" s="36">
        <f>H237*2.87%</f>
        <v>1004.5</v>
      </c>
      <c r="L237" s="36">
        <f>H237*7.1%</f>
        <v>2485</v>
      </c>
      <c r="M237" s="17">
        <f t="shared" si="164"/>
        <v>402.5</v>
      </c>
      <c r="N237" s="36">
        <f>H237*3.04%</f>
        <v>1064</v>
      </c>
      <c r="O237" s="17">
        <f t="shared" si="165"/>
        <v>2481.5</v>
      </c>
      <c r="P237" s="36">
        <v>0</v>
      </c>
      <c r="Q237" s="36">
        <f t="shared" si="162"/>
        <v>7437.5</v>
      </c>
      <c r="R237" s="36">
        <f t="shared" si="159"/>
        <v>0</v>
      </c>
      <c r="S237" s="36">
        <f t="shared" si="160"/>
        <v>2068.5</v>
      </c>
      <c r="T237" s="36">
        <f t="shared" si="163"/>
        <v>5369</v>
      </c>
      <c r="U237" s="36">
        <f t="shared" si="161"/>
        <v>32931.5</v>
      </c>
    </row>
    <row r="238" spans="1:21" s="19" customFormat="1" ht="24.95" customHeight="1" x14ac:dyDescent="0.25">
      <c r="A238" s="11">
        <v>181</v>
      </c>
      <c r="B238" s="15" t="s">
        <v>270</v>
      </c>
      <c r="C238" s="10" t="s">
        <v>226</v>
      </c>
      <c r="D238" s="11" t="s">
        <v>23</v>
      </c>
      <c r="E238" s="11" t="s">
        <v>207</v>
      </c>
      <c r="F238" s="16">
        <v>44470</v>
      </c>
      <c r="G238" s="16">
        <v>44652</v>
      </c>
      <c r="H238" s="17">
        <v>45500</v>
      </c>
      <c r="I238" s="17">
        <v>1218.8900000000001</v>
      </c>
      <c r="J238" s="17">
        <v>0</v>
      </c>
      <c r="K238" s="17">
        <v>1305.8499999999999</v>
      </c>
      <c r="L238" s="17">
        <v>3230.5</v>
      </c>
      <c r="M238" s="17">
        <f t="shared" si="164"/>
        <v>523.25</v>
      </c>
      <c r="N238" s="17">
        <v>1383.2</v>
      </c>
      <c r="O238" s="17">
        <f t="shared" si="165"/>
        <v>3225.95</v>
      </c>
      <c r="P238" s="17">
        <v>0</v>
      </c>
      <c r="Q238" s="17">
        <f t="shared" si="162"/>
        <v>9668.75</v>
      </c>
      <c r="R238" s="17">
        <f t="shared" si="159"/>
        <v>0</v>
      </c>
      <c r="S238" s="17">
        <f t="shared" si="160"/>
        <v>3907.94</v>
      </c>
      <c r="T238" s="17">
        <f t="shared" si="163"/>
        <v>6979.7</v>
      </c>
      <c r="U238" s="17">
        <f t="shared" si="161"/>
        <v>41592.06</v>
      </c>
    </row>
    <row r="239" spans="1:21" s="14" customFormat="1" ht="24.95" customHeight="1" x14ac:dyDescent="0.3">
      <c r="A239" s="27" t="s">
        <v>155</v>
      </c>
      <c r="B239" s="12"/>
      <c r="C239" s="12"/>
      <c r="D239" s="12"/>
      <c r="E239" s="12"/>
      <c r="F239" s="26"/>
      <c r="G239" s="26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1" s="19" customFormat="1" ht="24.95" customHeight="1" x14ac:dyDescent="0.25">
      <c r="A240" s="11">
        <v>182</v>
      </c>
      <c r="B240" s="15" t="s">
        <v>111</v>
      </c>
      <c r="C240" s="10" t="s">
        <v>29</v>
      </c>
      <c r="D240" s="11" t="s">
        <v>23</v>
      </c>
      <c r="E240" s="21" t="s">
        <v>206</v>
      </c>
      <c r="F240" s="16">
        <v>44461</v>
      </c>
      <c r="G240" s="16">
        <v>44642</v>
      </c>
      <c r="H240" s="17">
        <v>131000</v>
      </c>
      <c r="I240" s="17">
        <v>19397.34</v>
      </c>
      <c r="J240" s="17">
        <v>0</v>
      </c>
      <c r="K240" s="17">
        <v>3759.7</v>
      </c>
      <c r="L240" s="17">
        <v>9301</v>
      </c>
      <c r="M240" s="36">
        <v>748.07</v>
      </c>
      <c r="N240" s="17">
        <v>3982.4</v>
      </c>
      <c r="O240" s="17">
        <v>9287.9</v>
      </c>
      <c r="P240" s="17">
        <v>0</v>
      </c>
      <c r="Q240" s="17">
        <f t="shared" si="162"/>
        <v>27079.07</v>
      </c>
      <c r="R240" s="17">
        <v>25546</v>
      </c>
      <c r="S240" s="17">
        <f t="shared" si="160"/>
        <v>52685.440000000002</v>
      </c>
      <c r="T240" s="17">
        <f t="shared" si="163"/>
        <v>19336.97</v>
      </c>
      <c r="U240" s="17">
        <f t="shared" si="161"/>
        <v>78314.559999999998</v>
      </c>
    </row>
    <row r="241" spans="1:21" s="19" customFormat="1" ht="24.95" customHeight="1" x14ac:dyDescent="0.25">
      <c r="A241" s="11">
        <v>183</v>
      </c>
      <c r="B241" s="15" t="s">
        <v>123</v>
      </c>
      <c r="C241" s="10" t="s">
        <v>135</v>
      </c>
      <c r="D241" s="11" t="s">
        <v>23</v>
      </c>
      <c r="E241" s="21" t="s">
        <v>207</v>
      </c>
      <c r="F241" s="16">
        <v>44516</v>
      </c>
      <c r="G241" s="16">
        <v>44697</v>
      </c>
      <c r="H241" s="17">
        <v>75000</v>
      </c>
      <c r="I241" s="17">
        <v>6309.38</v>
      </c>
      <c r="J241" s="17">
        <v>0</v>
      </c>
      <c r="K241" s="17">
        <v>2152.5</v>
      </c>
      <c r="L241" s="17">
        <v>5325</v>
      </c>
      <c r="M241" s="36">
        <v>748.07</v>
      </c>
      <c r="N241" s="17">
        <v>2280</v>
      </c>
      <c r="O241" s="17">
        <v>5317.5</v>
      </c>
      <c r="P241" s="17">
        <v>0</v>
      </c>
      <c r="Q241" s="17">
        <f t="shared" si="162"/>
        <v>15823.07</v>
      </c>
      <c r="R241" s="17">
        <v>5732.73</v>
      </c>
      <c r="S241" s="17">
        <f t="shared" si="160"/>
        <v>16474.61</v>
      </c>
      <c r="T241" s="17">
        <f t="shared" si="163"/>
        <v>11390.57</v>
      </c>
      <c r="U241" s="17">
        <f t="shared" si="161"/>
        <v>58525.39</v>
      </c>
    </row>
    <row r="242" spans="1:21" s="19" customFormat="1" ht="24.95" customHeight="1" x14ac:dyDescent="0.25">
      <c r="A242" s="11">
        <v>184</v>
      </c>
      <c r="B242" s="15" t="s">
        <v>118</v>
      </c>
      <c r="C242" s="10" t="s">
        <v>133</v>
      </c>
      <c r="D242" s="11" t="s">
        <v>23</v>
      </c>
      <c r="E242" s="21" t="s">
        <v>207</v>
      </c>
      <c r="F242" s="16">
        <v>44516</v>
      </c>
      <c r="G242" s="16">
        <v>44697</v>
      </c>
      <c r="H242" s="17">
        <v>75000</v>
      </c>
      <c r="I242" s="17">
        <v>6309.38</v>
      </c>
      <c r="J242" s="17">
        <v>0</v>
      </c>
      <c r="K242" s="17">
        <v>2152.5</v>
      </c>
      <c r="L242" s="17">
        <v>5325</v>
      </c>
      <c r="M242" s="36">
        <v>748.07</v>
      </c>
      <c r="N242" s="17">
        <v>2280</v>
      </c>
      <c r="O242" s="17">
        <v>5317.5</v>
      </c>
      <c r="P242" s="17">
        <v>0</v>
      </c>
      <c r="Q242" s="17">
        <f t="shared" si="162"/>
        <v>15823.07</v>
      </c>
      <c r="R242" s="17">
        <f t="shared" si="159"/>
        <v>0</v>
      </c>
      <c r="S242" s="17">
        <f t="shared" si="160"/>
        <v>10741.88</v>
      </c>
      <c r="T242" s="17">
        <f t="shared" si="163"/>
        <v>11390.57</v>
      </c>
      <c r="U242" s="17">
        <f t="shared" si="161"/>
        <v>64258.12</v>
      </c>
    </row>
    <row r="243" spans="1:21" s="19" customFormat="1" ht="24.95" customHeight="1" x14ac:dyDescent="0.25">
      <c r="A243" s="11">
        <v>185</v>
      </c>
      <c r="B243" s="15" t="s">
        <v>121</v>
      </c>
      <c r="C243" s="10" t="s">
        <v>134</v>
      </c>
      <c r="D243" s="11" t="s">
        <v>23</v>
      </c>
      <c r="E243" s="21" t="s">
        <v>207</v>
      </c>
      <c r="F243" s="16">
        <v>44516</v>
      </c>
      <c r="G243" s="16">
        <v>44697</v>
      </c>
      <c r="H243" s="17">
        <v>75000</v>
      </c>
      <c r="I243" s="17">
        <v>6309.38</v>
      </c>
      <c r="J243" s="17">
        <v>0</v>
      </c>
      <c r="K243" s="17">
        <v>2152.5</v>
      </c>
      <c r="L243" s="17">
        <v>5325</v>
      </c>
      <c r="M243" s="36">
        <v>748.07</v>
      </c>
      <c r="N243" s="17">
        <v>2280</v>
      </c>
      <c r="O243" s="17">
        <v>5317.5</v>
      </c>
      <c r="P243" s="17">
        <v>0</v>
      </c>
      <c r="Q243" s="17">
        <f t="shared" si="162"/>
        <v>15823.07</v>
      </c>
      <c r="R243" s="17">
        <f t="shared" si="159"/>
        <v>0</v>
      </c>
      <c r="S243" s="17">
        <f t="shared" si="160"/>
        <v>10741.88</v>
      </c>
      <c r="T243" s="17">
        <f t="shared" si="163"/>
        <v>11390.57</v>
      </c>
      <c r="U243" s="17">
        <f t="shared" si="161"/>
        <v>64258.12</v>
      </c>
    </row>
    <row r="244" spans="1:21" s="19" customFormat="1" ht="24.95" customHeight="1" x14ac:dyDescent="0.25">
      <c r="A244" s="11">
        <v>186</v>
      </c>
      <c r="B244" s="15" t="s">
        <v>233</v>
      </c>
      <c r="C244" s="10" t="s">
        <v>94</v>
      </c>
      <c r="D244" s="11" t="s">
        <v>23</v>
      </c>
      <c r="E244" s="11" t="s">
        <v>206</v>
      </c>
      <c r="F244" s="16">
        <v>44562</v>
      </c>
      <c r="G244" s="16">
        <v>44743</v>
      </c>
      <c r="H244" s="17">
        <v>60000</v>
      </c>
      <c r="I244" s="17">
        <v>3486.68</v>
      </c>
      <c r="J244" s="17">
        <v>0</v>
      </c>
      <c r="K244" s="17">
        <v>1722</v>
      </c>
      <c r="L244" s="17">
        <v>4260</v>
      </c>
      <c r="M244" s="17">
        <f t="shared" ref="M244:M246" si="166">H244*1.15%</f>
        <v>690</v>
      </c>
      <c r="N244" s="17">
        <v>1824</v>
      </c>
      <c r="O244" s="17">
        <f t="shared" ref="O244:O246" si="167">H244*7.09%</f>
        <v>4254</v>
      </c>
      <c r="P244" s="17">
        <v>0</v>
      </c>
      <c r="Q244" s="17">
        <f t="shared" si="162"/>
        <v>12750</v>
      </c>
      <c r="R244" s="17">
        <f t="shared" si="159"/>
        <v>0</v>
      </c>
      <c r="S244" s="17">
        <f t="shared" si="160"/>
        <v>7032.68</v>
      </c>
      <c r="T244" s="17">
        <f t="shared" si="163"/>
        <v>9204</v>
      </c>
      <c r="U244" s="17">
        <f t="shared" si="161"/>
        <v>52967.32</v>
      </c>
    </row>
    <row r="245" spans="1:21" s="19" customFormat="1" ht="24.95" customHeight="1" x14ac:dyDescent="0.25">
      <c r="A245" s="11">
        <v>187</v>
      </c>
      <c r="B245" s="15" t="s">
        <v>237</v>
      </c>
      <c r="C245" s="10" t="s">
        <v>94</v>
      </c>
      <c r="D245" s="11" t="s">
        <v>23</v>
      </c>
      <c r="E245" s="21" t="s">
        <v>207</v>
      </c>
      <c r="F245" s="16">
        <v>44575</v>
      </c>
      <c r="G245" s="16">
        <v>44756</v>
      </c>
      <c r="H245" s="17">
        <v>55000</v>
      </c>
      <c r="I245" s="17">
        <v>2559.6799999999998</v>
      </c>
      <c r="J245" s="17">
        <v>0</v>
      </c>
      <c r="K245" s="17">
        <v>1578.5</v>
      </c>
      <c r="L245" s="17">
        <v>3905</v>
      </c>
      <c r="M245" s="17">
        <f t="shared" si="166"/>
        <v>632.5</v>
      </c>
      <c r="N245" s="17">
        <v>1672</v>
      </c>
      <c r="O245" s="17">
        <f t="shared" si="167"/>
        <v>3899.5</v>
      </c>
      <c r="P245" s="17">
        <v>0</v>
      </c>
      <c r="Q245" s="17">
        <f t="shared" si="162"/>
        <v>11687.5</v>
      </c>
      <c r="R245" s="17">
        <f t="shared" si="159"/>
        <v>0</v>
      </c>
      <c r="S245" s="17">
        <f t="shared" si="160"/>
        <v>5810.18</v>
      </c>
      <c r="T245" s="17">
        <f t="shared" si="163"/>
        <v>8437</v>
      </c>
      <c r="U245" s="17">
        <f t="shared" si="161"/>
        <v>49189.82</v>
      </c>
    </row>
    <row r="246" spans="1:21" s="19" customFormat="1" ht="24.95" customHeight="1" x14ac:dyDescent="0.25">
      <c r="A246" s="11">
        <v>188</v>
      </c>
      <c r="B246" s="15" t="s">
        <v>195</v>
      </c>
      <c r="C246" s="10" t="s">
        <v>205</v>
      </c>
      <c r="D246" s="11" t="s">
        <v>23</v>
      </c>
      <c r="E246" s="11" t="s">
        <v>206</v>
      </c>
      <c r="F246" s="16">
        <v>44470</v>
      </c>
      <c r="G246" s="16">
        <v>44652</v>
      </c>
      <c r="H246" s="17">
        <v>55000</v>
      </c>
      <c r="I246" s="17">
        <v>2559.6799999999998</v>
      </c>
      <c r="J246" s="17">
        <v>0</v>
      </c>
      <c r="K246" s="17">
        <v>1578.5</v>
      </c>
      <c r="L246" s="17">
        <v>3905</v>
      </c>
      <c r="M246" s="17">
        <f t="shared" si="166"/>
        <v>632.5</v>
      </c>
      <c r="N246" s="17">
        <v>1672</v>
      </c>
      <c r="O246" s="17">
        <f t="shared" si="167"/>
        <v>3899.5</v>
      </c>
      <c r="P246" s="17">
        <v>0</v>
      </c>
      <c r="Q246" s="17">
        <f t="shared" si="162"/>
        <v>11687.5</v>
      </c>
      <c r="R246" s="17">
        <f t="shared" si="159"/>
        <v>0</v>
      </c>
      <c r="S246" s="17">
        <f t="shared" si="160"/>
        <v>5810.18</v>
      </c>
      <c r="T246" s="17">
        <f t="shared" si="163"/>
        <v>8437</v>
      </c>
      <c r="U246" s="17">
        <f t="shared" si="161"/>
        <v>49189.82</v>
      </c>
    </row>
    <row r="247" spans="1:21" s="14" customFormat="1" ht="24.95" customHeight="1" x14ac:dyDescent="0.3">
      <c r="A247" s="27" t="s">
        <v>154</v>
      </c>
      <c r="B247" s="12"/>
      <c r="C247" s="12"/>
      <c r="D247" s="12"/>
      <c r="E247" s="12"/>
      <c r="F247" s="26"/>
      <c r="G247" s="26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s="19" customFormat="1" ht="24.95" customHeight="1" x14ac:dyDescent="0.25">
      <c r="A248" s="11">
        <v>189</v>
      </c>
      <c r="B248" s="15" t="s">
        <v>110</v>
      </c>
      <c r="C248" s="10" t="s">
        <v>29</v>
      </c>
      <c r="D248" s="11" t="s">
        <v>23</v>
      </c>
      <c r="E248" s="21" t="s">
        <v>206</v>
      </c>
      <c r="F248" s="16">
        <v>44470</v>
      </c>
      <c r="G248" s="16">
        <v>44652</v>
      </c>
      <c r="H248" s="17">
        <v>131000</v>
      </c>
      <c r="I248" s="17">
        <v>19397.34</v>
      </c>
      <c r="J248" s="17">
        <v>0</v>
      </c>
      <c r="K248" s="17">
        <v>3759.7</v>
      </c>
      <c r="L248" s="17">
        <v>9301</v>
      </c>
      <c r="M248" s="36">
        <v>748.07</v>
      </c>
      <c r="N248" s="17">
        <v>3982.4</v>
      </c>
      <c r="O248" s="17">
        <v>9287.9</v>
      </c>
      <c r="P248" s="17">
        <v>0</v>
      </c>
      <c r="Q248" s="17">
        <f t="shared" si="162"/>
        <v>27079.07</v>
      </c>
      <c r="R248" s="17">
        <f t="shared" si="159"/>
        <v>0</v>
      </c>
      <c r="S248" s="17">
        <f t="shared" si="160"/>
        <v>27139.439999999999</v>
      </c>
      <c r="T248" s="17">
        <f t="shared" si="163"/>
        <v>19336.97</v>
      </c>
      <c r="U248" s="17">
        <f t="shared" si="161"/>
        <v>103860.56</v>
      </c>
    </row>
    <row r="249" spans="1:21" s="19" customFormat="1" ht="24.95" customHeight="1" x14ac:dyDescent="0.25">
      <c r="A249" s="11">
        <v>190</v>
      </c>
      <c r="B249" s="15" t="s">
        <v>227</v>
      </c>
      <c r="C249" s="10" t="s">
        <v>133</v>
      </c>
      <c r="D249" s="11" t="s">
        <v>23</v>
      </c>
      <c r="E249" s="21" t="s">
        <v>206</v>
      </c>
      <c r="F249" s="16">
        <v>44562</v>
      </c>
      <c r="G249" s="16">
        <v>44743</v>
      </c>
      <c r="H249" s="17">
        <v>90000</v>
      </c>
      <c r="I249" s="17">
        <v>9753.1200000000008</v>
      </c>
      <c r="J249" s="17">
        <v>0</v>
      </c>
      <c r="K249" s="17">
        <v>2583</v>
      </c>
      <c r="L249" s="17">
        <v>6390</v>
      </c>
      <c r="M249" s="36">
        <v>748.07</v>
      </c>
      <c r="N249" s="17">
        <v>2736</v>
      </c>
      <c r="O249" s="17">
        <v>6381</v>
      </c>
      <c r="P249" s="17">
        <v>0</v>
      </c>
      <c r="Q249" s="17">
        <f t="shared" si="162"/>
        <v>18838.07</v>
      </c>
      <c r="R249" s="17">
        <f t="shared" si="159"/>
        <v>0</v>
      </c>
      <c r="S249" s="17">
        <f t="shared" si="160"/>
        <v>15072.12</v>
      </c>
      <c r="T249" s="17">
        <f t="shared" si="163"/>
        <v>13519.07</v>
      </c>
      <c r="U249" s="17">
        <f t="shared" si="161"/>
        <v>74927.88</v>
      </c>
    </row>
    <row r="250" spans="1:21" s="14" customFormat="1" ht="24.95" customHeight="1" x14ac:dyDescent="0.3">
      <c r="A250" s="27" t="s">
        <v>157</v>
      </c>
      <c r="B250" s="12"/>
      <c r="C250" s="12"/>
      <c r="D250" s="12"/>
      <c r="E250" s="12"/>
      <c r="F250" s="26"/>
      <c r="G250" s="26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s="19" customFormat="1" ht="24.95" customHeight="1" x14ac:dyDescent="0.25">
      <c r="A251" s="11">
        <v>191</v>
      </c>
      <c r="B251" s="15" t="s">
        <v>152</v>
      </c>
      <c r="C251" s="10" t="s">
        <v>153</v>
      </c>
      <c r="D251" s="11" t="s">
        <v>23</v>
      </c>
      <c r="E251" s="21" t="s">
        <v>206</v>
      </c>
      <c r="F251" s="16">
        <v>44593</v>
      </c>
      <c r="G251" s="16">
        <v>44774</v>
      </c>
      <c r="H251" s="17">
        <v>131000</v>
      </c>
      <c r="I251" s="17">
        <v>19397.34</v>
      </c>
      <c r="J251" s="17">
        <v>0</v>
      </c>
      <c r="K251" s="17">
        <v>3759.7</v>
      </c>
      <c r="L251" s="17">
        <v>9301</v>
      </c>
      <c r="M251" s="36">
        <v>748.07</v>
      </c>
      <c r="N251" s="17">
        <v>3982.4</v>
      </c>
      <c r="O251" s="17">
        <v>9287.9</v>
      </c>
      <c r="P251" s="17">
        <v>0</v>
      </c>
      <c r="Q251" s="17">
        <f t="shared" si="162"/>
        <v>27079.07</v>
      </c>
      <c r="R251" s="17">
        <f t="shared" si="159"/>
        <v>0</v>
      </c>
      <c r="S251" s="17">
        <f t="shared" si="160"/>
        <v>27139.439999999999</v>
      </c>
      <c r="T251" s="17">
        <f t="shared" si="163"/>
        <v>19336.97</v>
      </c>
      <c r="U251" s="17">
        <f t="shared" si="161"/>
        <v>103860.56</v>
      </c>
    </row>
    <row r="252" spans="1:21" s="14" customFormat="1" ht="24.95" customHeight="1" x14ac:dyDescent="0.3">
      <c r="A252" s="27" t="s">
        <v>158</v>
      </c>
      <c r="B252" s="12"/>
      <c r="C252" s="12"/>
      <c r="D252" s="12"/>
      <c r="E252" s="12"/>
      <c r="F252" s="26"/>
      <c r="G252" s="26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s="19" customFormat="1" ht="24.95" customHeight="1" x14ac:dyDescent="0.25">
      <c r="A253" s="11">
        <v>192</v>
      </c>
      <c r="B253" s="15" t="s">
        <v>122</v>
      </c>
      <c r="C253" s="10" t="s">
        <v>135</v>
      </c>
      <c r="D253" s="11" t="s">
        <v>23</v>
      </c>
      <c r="E253" s="21" t="s">
        <v>206</v>
      </c>
      <c r="F253" s="16">
        <v>44501</v>
      </c>
      <c r="G253" s="16">
        <v>44682</v>
      </c>
      <c r="H253" s="17">
        <v>60000</v>
      </c>
      <c r="I253" s="17">
        <v>3486.68</v>
      </c>
      <c r="J253" s="17">
        <v>0</v>
      </c>
      <c r="K253" s="17">
        <v>1722</v>
      </c>
      <c r="L253" s="17">
        <v>4260</v>
      </c>
      <c r="M253" s="17">
        <f>H253*1.15%</f>
        <v>690</v>
      </c>
      <c r="N253" s="17">
        <v>1824</v>
      </c>
      <c r="O253" s="17">
        <f>H253*7.09%</f>
        <v>4254</v>
      </c>
      <c r="P253" s="17">
        <v>0</v>
      </c>
      <c r="Q253" s="17">
        <f t="shared" si="162"/>
        <v>12750</v>
      </c>
      <c r="R253" s="17">
        <f t="shared" si="159"/>
        <v>0</v>
      </c>
      <c r="S253" s="17">
        <f t="shared" si="160"/>
        <v>7032.68</v>
      </c>
      <c r="T253" s="17">
        <f t="shared" si="163"/>
        <v>9204</v>
      </c>
      <c r="U253" s="17">
        <f t="shared" si="161"/>
        <v>52967.32</v>
      </c>
    </row>
    <row r="254" spans="1:21" s="19" customFormat="1" ht="24.95" customHeight="1" x14ac:dyDescent="0.3">
      <c r="A254" s="27" t="s">
        <v>287</v>
      </c>
      <c r="B254" s="12"/>
      <c r="C254" s="12"/>
      <c r="D254" s="12"/>
      <c r="E254" s="12"/>
      <c r="F254" s="26"/>
      <c r="G254" s="26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s="37" customFormat="1" ht="42.75" customHeight="1" x14ac:dyDescent="0.25">
      <c r="A255" s="33">
        <v>193</v>
      </c>
      <c r="B255" s="32" t="s">
        <v>288</v>
      </c>
      <c r="C255" s="48" t="s">
        <v>289</v>
      </c>
      <c r="D255" s="33" t="s">
        <v>23</v>
      </c>
      <c r="E255" s="34" t="s">
        <v>207</v>
      </c>
      <c r="F255" s="35">
        <v>44574</v>
      </c>
      <c r="G255" s="35">
        <v>44755</v>
      </c>
      <c r="H255" s="36">
        <v>80000</v>
      </c>
      <c r="I255" s="36">
        <v>7400.87</v>
      </c>
      <c r="J255" s="36">
        <v>0</v>
      </c>
      <c r="K255" s="36">
        <f>H255*2.87%</f>
        <v>2296</v>
      </c>
      <c r="L255" s="36">
        <f>H255*7.1%</f>
        <v>5680</v>
      </c>
      <c r="M255" s="36">
        <v>748.07</v>
      </c>
      <c r="N255" s="36">
        <f>H255*3.04%</f>
        <v>2432</v>
      </c>
      <c r="O255" s="36">
        <f>H255*7.09%</f>
        <v>5672</v>
      </c>
      <c r="P255" s="36">
        <v>0</v>
      </c>
      <c r="Q255" s="36">
        <f t="shared" ref="Q255" si="168">K255+L255+M255+N255+O255</f>
        <v>16828.07</v>
      </c>
      <c r="R255" s="36">
        <f t="shared" ref="R255" si="169">J255</f>
        <v>0</v>
      </c>
      <c r="S255" s="36">
        <f t="shared" ref="S255" si="170">I255+K255+N255+R255</f>
        <v>12128.87</v>
      </c>
      <c r="T255" s="36">
        <f t="shared" ref="T255" si="171">L255+M255+O255</f>
        <v>12100.07</v>
      </c>
      <c r="U255" s="36">
        <f t="shared" ref="U255" si="172">H255-S255</f>
        <v>67871.13</v>
      </c>
    </row>
    <row r="256" spans="1:21" s="37" customFormat="1" ht="42.75" customHeight="1" x14ac:dyDescent="0.25">
      <c r="A256" s="31">
        <v>194</v>
      </c>
      <c r="B256" s="32" t="s">
        <v>291</v>
      </c>
      <c r="C256" s="48" t="s">
        <v>289</v>
      </c>
      <c r="D256" s="33" t="s">
        <v>23</v>
      </c>
      <c r="E256" s="33" t="s">
        <v>207</v>
      </c>
      <c r="F256" s="35">
        <v>44565</v>
      </c>
      <c r="G256" s="35">
        <v>44746</v>
      </c>
      <c r="H256" s="36">
        <v>80000</v>
      </c>
      <c r="I256" s="36">
        <v>7400.87</v>
      </c>
      <c r="J256" s="36">
        <v>0</v>
      </c>
      <c r="K256" s="36">
        <f>H256*2.87%</f>
        <v>2296</v>
      </c>
      <c r="L256" s="36">
        <f>H256*7.1%</f>
        <v>5680</v>
      </c>
      <c r="M256" s="36">
        <v>748.07</v>
      </c>
      <c r="N256" s="36">
        <f>H256*3.04%</f>
        <v>2432</v>
      </c>
      <c r="O256" s="36">
        <f>H256*7.09%</f>
        <v>5672</v>
      </c>
      <c r="P256" s="36">
        <v>0</v>
      </c>
      <c r="Q256" s="36">
        <f t="shared" ref="Q256" si="173">K256+L256+M256+N256+O256</f>
        <v>16828.07</v>
      </c>
      <c r="R256" s="36">
        <f t="shared" ref="R256" si="174">J256</f>
        <v>0</v>
      </c>
      <c r="S256" s="36">
        <f t="shared" ref="S256" si="175">I256+K256+N256+R256</f>
        <v>12128.87</v>
      </c>
      <c r="T256" s="36">
        <f t="shared" ref="T256" si="176">L256+M256+O256</f>
        <v>12100.07</v>
      </c>
      <c r="U256" s="36">
        <f t="shared" ref="U256" si="177">H256-S256</f>
        <v>67871.13</v>
      </c>
    </row>
    <row r="257" spans="1:21" s="19" customFormat="1" ht="24" customHeight="1" x14ac:dyDescent="0.3">
      <c r="A257" s="27" t="s">
        <v>138</v>
      </c>
      <c r="B257" s="49"/>
      <c r="C257" s="50"/>
      <c r="D257" s="51"/>
      <c r="E257" s="51"/>
      <c r="F257" s="52"/>
      <c r="G257" s="52"/>
      <c r="H257" s="51"/>
      <c r="I257" s="51"/>
      <c r="J257" s="51"/>
      <c r="K257" s="51"/>
      <c r="L257" s="51"/>
      <c r="M257" s="51"/>
      <c r="N257" s="51"/>
      <c r="O257" s="51"/>
      <c r="P257" s="51"/>
      <c r="Q257" s="53"/>
      <c r="R257" s="53"/>
      <c r="S257" s="53"/>
      <c r="T257" s="53"/>
      <c r="U257" s="53"/>
    </row>
    <row r="258" spans="1:21" s="37" customFormat="1" ht="42.75" customHeight="1" x14ac:dyDescent="0.25">
      <c r="A258" s="31">
        <v>195</v>
      </c>
      <c r="B258" s="32" t="s">
        <v>298</v>
      </c>
      <c r="C258" s="48" t="s">
        <v>299</v>
      </c>
      <c r="D258" s="33" t="s">
        <v>23</v>
      </c>
      <c r="E258" s="33" t="s">
        <v>206</v>
      </c>
      <c r="F258" s="35">
        <v>44564</v>
      </c>
      <c r="G258" s="35">
        <v>44743</v>
      </c>
      <c r="H258" s="36">
        <v>140000</v>
      </c>
      <c r="I258" s="36">
        <v>21514.37</v>
      </c>
      <c r="J258" s="36">
        <v>0</v>
      </c>
      <c r="K258" s="36">
        <f>H258*2.87%</f>
        <v>4018</v>
      </c>
      <c r="L258" s="36">
        <f>H258*7.1%</f>
        <v>9940</v>
      </c>
      <c r="M258" s="36">
        <v>748.07</v>
      </c>
      <c r="N258" s="36">
        <f>H258*3.04%</f>
        <v>4256</v>
      </c>
      <c r="O258" s="36">
        <f>H258*7.09%</f>
        <v>9926</v>
      </c>
      <c r="P258" s="36">
        <v>0</v>
      </c>
      <c r="Q258" s="36">
        <f t="shared" si="162"/>
        <v>28888.07</v>
      </c>
      <c r="R258" s="36">
        <f t="shared" ref="R258" si="178">J258</f>
        <v>0</v>
      </c>
      <c r="S258" s="36">
        <f t="shared" ref="S258" si="179">I258+K258+N258+R258</f>
        <v>29788.37</v>
      </c>
      <c r="T258" s="36">
        <f t="shared" si="163"/>
        <v>20614.07</v>
      </c>
      <c r="U258" s="36">
        <f t="shared" ref="U258" si="180">H258-S258</f>
        <v>110211.63</v>
      </c>
    </row>
    <row r="259" spans="1:21" s="14" customFormat="1" ht="24.95" customHeight="1" x14ac:dyDescent="0.3">
      <c r="A259" s="27" t="s">
        <v>209</v>
      </c>
      <c r="B259" s="12"/>
      <c r="C259" s="12"/>
      <c r="D259" s="12"/>
      <c r="E259" s="12"/>
      <c r="F259" s="26"/>
      <c r="G259" s="26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s="19" customFormat="1" ht="24.95" customHeight="1" x14ac:dyDescent="0.25">
      <c r="A260" s="11">
        <v>196</v>
      </c>
      <c r="B260" s="15" t="s">
        <v>196</v>
      </c>
      <c r="C260" s="10" t="s">
        <v>205</v>
      </c>
      <c r="D260" s="11" t="s">
        <v>23</v>
      </c>
      <c r="E260" s="11" t="s">
        <v>206</v>
      </c>
      <c r="F260" s="16">
        <v>44470</v>
      </c>
      <c r="G260" s="16">
        <v>44652</v>
      </c>
      <c r="H260" s="17">
        <v>55000</v>
      </c>
      <c r="I260" s="17">
        <v>2559.6799999999998</v>
      </c>
      <c r="J260" s="17">
        <v>0</v>
      </c>
      <c r="K260" s="17">
        <v>1578.5</v>
      </c>
      <c r="L260" s="17">
        <v>3905</v>
      </c>
      <c r="M260" s="17">
        <f>H260*1.15%</f>
        <v>632.5</v>
      </c>
      <c r="N260" s="17">
        <v>1672</v>
      </c>
      <c r="O260" s="17">
        <f>H260*7.09%</f>
        <v>3899.5</v>
      </c>
      <c r="P260" s="17">
        <v>0</v>
      </c>
      <c r="Q260" s="17">
        <f t="shared" si="162"/>
        <v>11687.5</v>
      </c>
      <c r="R260" s="17">
        <f t="shared" si="159"/>
        <v>0</v>
      </c>
      <c r="S260" s="17">
        <f t="shared" si="160"/>
        <v>5810.18</v>
      </c>
      <c r="T260" s="17">
        <f t="shared" si="163"/>
        <v>8437</v>
      </c>
      <c r="U260" s="17">
        <f t="shared" si="161"/>
        <v>49189.82</v>
      </c>
    </row>
    <row r="261" spans="1:21" s="1" customFormat="1" ht="24.95" customHeight="1" x14ac:dyDescent="0.25">
      <c r="A261" s="54" t="s">
        <v>17</v>
      </c>
      <c r="B261" s="54"/>
      <c r="C261" s="54"/>
      <c r="D261" s="54"/>
      <c r="E261" s="54"/>
      <c r="F261" s="54"/>
      <c r="G261" s="55"/>
      <c r="H261" s="8">
        <f>SUM(H18:H260)</f>
        <v>13186300</v>
      </c>
      <c r="I261" s="8">
        <f>SUM(I18:I260)</f>
        <v>1062411.1000000001</v>
      </c>
      <c r="J261" s="8">
        <v>0</v>
      </c>
      <c r="K261" s="8">
        <f>SUM(K18:K260)</f>
        <v>378446.81</v>
      </c>
      <c r="L261" s="8">
        <f>SUM(L18:L260)</f>
        <v>936227.3</v>
      </c>
      <c r="M261" s="8">
        <f>SUM(M18:M260)</f>
        <v>125151.9</v>
      </c>
      <c r="N261" s="8">
        <f>SUM(N18:N260)</f>
        <v>400342.92</v>
      </c>
      <c r="O261" s="8">
        <f>SUM(O18:O260)</f>
        <v>933694.5</v>
      </c>
      <c r="P261" s="8">
        <v>0</v>
      </c>
      <c r="Q261" s="8">
        <f>SUM(Q18:Q260)</f>
        <v>2773863.43</v>
      </c>
      <c r="R261" s="8">
        <f>SUM(R18:R260)</f>
        <v>162986.47</v>
      </c>
      <c r="S261" s="8">
        <f>SUM(S18:S260)</f>
        <v>2004187.3</v>
      </c>
      <c r="T261" s="8">
        <f>SUM(T18:T260)</f>
        <v>1995073.7</v>
      </c>
      <c r="U261" s="8">
        <f>SUM(U18:U260)</f>
        <v>11182112.699999999</v>
      </c>
    </row>
    <row r="262" spans="1:21" ht="24.95" customHeight="1" x14ac:dyDescent="0.25">
      <c r="J262" s="7"/>
      <c r="P262" s="7"/>
    </row>
    <row r="263" spans="1:21" ht="24.95" customHeight="1" x14ac:dyDescent="0.25">
      <c r="J263" s="7"/>
    </row>
    <row r="264" spans="1:21" ht="24.95" customHeight="1" x14ac:dyDescent="0.25">
      <c r="J264" s="7"/>
    </row>
    <row r="265" spans="1:21" ht="24.95" customHeight="1" x14ac:dyDescent="0.25">
      <c r="J265" s="7"/>
    </row>
    <row r="266" spans="1:21" ht="24.95" customHeight="1" x14ac:dyDescent="0.25">
      <c r="J266" s="7"/>
    </row>
    <row r="267" spans="1:21" ht="24.95" customHeight="1" x14ac:dyDescent="0.25">
      <c r="J267" s="7"/>
    </row>
    <row r="268" spans="1:21" ht="24.95" customHeight="1" x14ac:dyDescent="0.25">
      <c r="J268" s="7"/>
    </row>
    <row r="269" spans="1:21" ht="24.95" customHeight="1" x14ac:dyDescent="0.25">
      <c r="J269" s="7"/>
    </row>
    <row r="270" spans="1:21" ht="24.95" customHeight="1" x14ac:dyDescent="0.25">
      <c r="J270" s="7"/>
    </row>
    <row r="271" spans="1:21" ht="24.95" customHeight="1" x14ac:dyDescent="0.25">
      <c r="J271" s="7"/>
    </row>
    <row r="272" spans="1:21" ht="24.95" customHeight="1" x14ac:dyDescent="0.25"/>
    <row r="273" spans="13:15" ht="24.95" customHeight="1" x14ac:dyDescent="0.25">
      <c r="M273" s="30"/>
      <c r="O273" s="30"/>
    </row>
    <row r="274" spans="13:15" ht="24.95" customHeight="1" x14ac:dyDescent="0.25"/>
    <row r="275" spans="13:15" ht="24.95" customHeight="1" x14ac:dyDescent="0.25">
      <c r="M275" s="7"/>
      <c r="O275" s="7"/>
    </row>
    <row r="276" spans="13:15" ht="24.95" customHeight="1" x14ac:dyDescent="0.25"/>
    <row r="277" spans="13:15" ht="24.95" customHeight="1" x14ac:dyDescent="0.25"/>
    <row r="278" spans="13:15" ht="24.95" customHeight="1" x14ac:dyDescent="0.25"/>
    <row r="279" spans="13:15" ht="24.95" customHeight="1" x14ac:dyDescent="0.25"/>
    <row r="280" spans="13:15" ht="24.95" customHeight="1" x14ac:dyDescent="0.25"/>
    <row r="281" spans="13:15" ht="24.95" customHeight="1" x14ac:dyDescent="0.25"/>
    <row r="282" spans="13:15" ht="24.95" customHeight="1" x14ac:dyDescent="0.25"/>
    <row r="283" spans="13:15" ht="24.95" customHeight="1" x14ac:dyDescent="0.25"/>
    <row r="284" spans="13:15" ht="24.95" customHeight="1" x14ac:dyDescent="0.25"/>
    <row r="285" spans="13:15" ht="24.95" customHeight="1" x14ac:dyDescent="0.25"/>
    <row r="286" spans="13:15" ht="24.95" customHeight="1" x14ac:dyDescent="0.25"/>
    <row r="287" spans="13:15" ht="24.95" customHeight="1" x14ac:dyDescent="0.25"/>
    <row r="288" spans="13:15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</sheetData>
  <autoFilter ref="H1:H348"/>
  <mergeCells count="26">
    <mergeCell ref="A13:U13"/>
    <mergeCell ref="T15:T16"/>
    <mergeCell ref="A14:A16"/>
    <mergeCell ref="B14:B16"/>
    <mergeCell ref="J14:J16"/>
    <mergeCell ref="C14:C16"/>
    <mergeCell ref="Q15:Q16"/>
    <mergeCell ref="K14:Q14"/>
    <mergeCell ref="D14:D16"/>
    <mergeCell ref="E14:E16"/>
    <mergeCell ref="A261:G261"/>
    <mergeCell ref="A6:U7"/>
    <mergeCell ref="A8:U8"/>
    <mergeCell ref="A9:U9"/>
    <mergeCell ref="S14:T14"/>
    <mergeCell ref="U14:U16"/>
    <mergeCell ref="K15:L15"/>
    <mergeCell ref="M15:M16"/>
    <mergeCell ref="N15:O15"/>
    <mergeCell ref="P15:P16"/>
    <mergeCell ref="S15:S16"/>
    <mergeCell ref="H14:H16"/>
    <mergeCell ref="I14:I16"/>
    <mergeCell ref="A12:U12"/>
    <mergeCell ref="F14:G15"/>
    <mergeCell ref="A10:U10"/>
  </mergeCells>
  <printOptions horizontalCentered="1"/>
  <pageMargins left="0.196850393700787" right="0.196850393700787" top="0.27559055118110198" bottom="0.196850393700787" header="0.27559055118110198" footer="0.118110236220472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rowBreaks count="1" manualBreakCount="1">
    <brk id="24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2022-03-04T18:18:05Z</cp:lastPrinted>
  <dcterms:created xsi:type="dcterms:W3CDTF">2017-09-27T15:04:47Z</dcterms:created>
  <dcterms:modified xsi:type="dcterms:W3CDTF">2022-03-04T20:02:11Z</dcterms:modified>
</cp:coreProperties>
</file>