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odssebel.acevedo\Desktop\TRANSPARENCIA\Nómina 2021\08-Agosto 2021\"/>
    </mc:Choice>
  </mc:AlternateContent>
  <bookViews>
    <workbookView xWindow="15" yWindow="465" windowWidth="51195" windowHeight="26895"/>
  </bookViews>
  <sheets>
    <sheet name="Sheet1" sheetId="1" r:id="rId1"/>
  </sheets>
  <definedNames>
    <definedName name="_xlnm._FilterDatabase" localSheetId="0" hidden="1">Sheet1!$A$16:$R$45</definedName>
    <definedName name="DATOS">#REF!</definedName>
    <definedName name="DATOSS">#REF!</definedName>
    <definedName name="_xlnm.Print_Area" localSheetId="0">Sheet1!$A$1:$R$50</definedName>
    <definedName name="_xlnm.Print_Titles" localSheetId="0">Sheet1!$6:$16</definedName>
  </definedNames>
  <calcPr calcId="152511" fullPrecision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5" i="1" l="1"/>
  <c r="M44" i="1" l="1"/>
  <c r="L44" i="1"/>
  <c r="K44" i="1"/>
  <c r="J44" i="1"/>
  <c r="I44" i="1"/>
  <c r="M43" i="1"/>
  <c r="L43" i="1"/>
  <c r="K43" i="1"/>
  <c r="J43" i="1"/>
  <c r="I43" i="1"/>
  <c r="M42" i="1"/>
  <c r="L42" i="1"/>
  <c r="K42" i="1"/>
  <c r="J42" i="1"/>
  <c r="I42" i="1"/>
  <c r="M41" i="1"/>
  <c r="L41" i="1"/>
  <c r="K41" i="1"/>
  <c r="J41" i="1"/>
  <c r="I41" i="1"/>
  <c r="P41" i="1" s="1"/>
  <c r="R41" i="1" s="1"/>
  <c r="M40" i="1"/>
  <c r="L40" i="1"/>
  <c r="P40" i="1" s="1"/>
  <c r="R40" i="1" s="1"/>
  <c r="K40" i="1"/>
  <c r="J40" i="1"/>
  <c r="I40" i="1"/>
  <c r="M39" i="1"/>
  <c r="L39" i="1"/>
  <c r="K39" i="1"/>
  <c r="J39" i="1"/>
  <c r="I39" i="1"/>
  <c r="M38" i="1"/>
  <c r="L38" i="1"/>
  <c r="K38" i="1"/>
  <c r="J38" i="1"/>
  <c r="I38" i="1"/>
  <c r="M37" i="1"/>
  <c r="L37" i="1"/>
  <c r="K37" i="1"/>
  <c r="J37" i="1"/>
  <c r="I37" i="1"/>
  <c r="M36" i="1"/>
  <c r="L36" i="1"/>
  <c r="K36" i="1"/>
  <c r="J36" i="1"/>
  <c r="I36" i="1"/>
  <c r="M35" i="1"/>
  <c r="L35" i="1"/>
  <c r="K35" i="1"/>
  <c r="J35" i="1"/>
  <c r="I35" i="1"/>
  <c r="M33" i="1"/>
  <c r="L33" i="1"/>
  <c r="K33" i="1"/>
  <c r="J33" i="1"/>
  <c r="I33" i="1"/>
  <c r="M31" i="1"/>
  <c r="L31" i="1"/>
  <c r="K31" i="1"/>
  <c r="J31" i="1"/>
  <c r="I31" i="1"/>
  <c r="M29" i="1"/>
  <c r="L29" i="1"/>
  <c r="K29" i="1"/>
  <c r="J29" i="1"/>
  <c r="I29" i="1"/>
  <c r="I26" i="1"/>
  <c r="J26" i="1"/>
  <c r="K26" i="1"/>
  <c r="L26" i="1"/>
  <c r="M26" i="1"/>
  <c r="I27" i="1"/>
  <c r="J27" i="1"/>
  <c r="K27" i="1"/>
  <c r="L27" i="1"/>
  <c r="M27" i="1"/>
  <c r="P39" i="1" l="1"/>
  <c r="R39" i="1" s="1"/>
  <c r="Q42" i="1"/>
  <c r="P43" i="1"/>
  <c r="R43" i="1" s="1"/>
  <c r="Q37" i="1"/>
  <c r="Q39" i="1"/>
  <c r="P26" i="1"/>
  <c r="R26" i="1" s="1"/>
  <c r="Q38" i="1"/>
  <c r="Q40" i="1"/>
  <c r="Q27" i="1"/>
  <c r="Q29" i="1"/>
  <c r="O31" i="1"/>
  <c r="Q36" i="1"/>
  <c r="P37" i="1"/>
  <c r="R37" i="1" s="1"/>
  <c r="O40" i="1"/>
  <c r="P38" i="1"/>
  <c r="R38" i="1" s="1"/>
  <c r="Q33" i="1"/>
  <c r="O29" i="1"/>
  <c r="Q35" i="1"/>
  <c r="P36" i="1"/>
  <c r="R36" i="1" s="1"/>
  <c r="O39" i="1"/>
  <c r="P42" i="1"/>
  <c r="R42" i="1" s="1"/>
  <c r="Q44" i="1"/>
  <c r="Q31" i="1"/>
  <c r="O27" i="1"/>
  <c r="Q26" i="1"/>
  <c r="P33" i="1"/>
  <c r="R33" i="1" s="1"/>
  <c r="P35" i="1"/>
  <c r="R35" i="1" s="1"/>
  <c r="Q41" i="1"/>
  <c r="Q43" i="1"/>
  <c r="P44" i="1"/>
  <c r="R44" i="1" s="1"/>
  <c r="O42" i="1"/>
  <c r="O41" i="1"/>
  <c r="O43" i="1"/>
  <c r="O36" i="1"/>
  <c r="O44" i="1"/>
  <c r="O35" i="1"/>
  <c r="O37" i="1"/>
  <c r="O38" i="1"/>
  <c r="O33" i="1"/>
  <c r="P31" i="1"/>
  <c r="R31" i="1" s="1"/>
  <c r="P29" i="1"/>
  <c r="R29" i="1" s="1"/>
  <c r="O26" i="1"/>
  <c r="P27" i="1"/>
  <c r="R27" i="1" s="1"/>
  <c r="G45" i="1"/>
  <c r="H45" i="1"/>
  <c r="N45" i="1"/>
  <c r="I18" i="1" l="1"/>
  <c r="M18" i="1"/>
  <c r="I20" i="1" l="1"/>
  <c r="J20" i="1"/>
  <c r="K20" i="1"/>
  <c r="L20" i="1"/>
  <c r="M20" i="1"/>
  <c r="P20" i="1" l="1"/>
  <c r="R20" i="1" s="1"/>
  <c r="O20" i="1"/>
  <c r="Q20" i="1"/>
  <c r="L24" i="1" l="1"/>
  <c r="M24" i="1"/>
  <c r="L22" i="1"/>
  <c r="M22" i="1"/>
  <c r="L18" i="1"/>
  <c r="I24" i="1"/>
  <c r="J24" i="1"/>
  <c r="I22" i="1"/>
  <c r="J22" i="1"/>
  <c r="J18" i="1"/>
  <c r="K24" i="1"/>
  <c r="K22" i="1"/>
  <c r="K18" i="1"/>
  <c r="I45" i="1" l="1"/>
  <c r="M45" i="1"/>
  <c r="J45" i="1"/>
  <c r="K45" i="1"/>
  <c r="L45" i="1"/>
  <c r="Q18" i="1"/>
  <c r="O18" i="1"/>
  <c r="P18" i="1"/>
  <c r="R18" i="1" l="1"/>
  <c r="P22" i="1"/>
  <c r="R22" i="1" s="1"/>
  <c r="P24" i="1"/>
  <c r="R24" i="1" s="1"/>
  <c r="P45" i="1" l="1"/>
  <c r="R45" i="1"/>
  <c r="Q22" i="1"/>
  <c r="O22" i="1"/>
  <c r="Q24" i="1"/>
  <c r="O24" i="1"/>
  <c r="O45" i="1" l="1"/>
  <c r="Q45" i="1"/>
</calcChain>
</file>

<file path=xl/sharedStrings.xml><?xml version="1.0" encoding="utf-8"?>
<sst xmlns="http://schemas.openxmlformats.org/spreadsheetml/2006/main" count="110" uniqueCount="60">
  <si>
    <t>Total Retenciones y Aportes</t>
  </si>
  <si>
    <t>Estatus</t>
  </si>
  <si>
    <t>Seguro de Pensión (9.97%)</t>
  </si>
  <si>
    <t>Aportes Patronal</t>
  </si>
  <si>
    <t>Empleado (2.87%)</t>
  </si>
  <si>
    <t>Empleado (3.04%)</t>
  </si>
  <si>
    <t>Patronal (7.09%)</t>
  </si>
  <si>
    <t xml:space="preserve">No. </t>
  </si>
  <si>
    <t>Sub-total TSS</t>
  </si>
  <si>
    <t xml:space="preserve">Cargo </t>
  </si>
  <si>
    <t>Seguro de Salud (10.53%)</t>
  </si>
  <si>
    <t>Nombre</t>
  </si>
  <si>
    <t>Dirección Ejecutiva</t>
  </si>
  <si>
    <t>Seguro de Vida</t>
  </si>
  <si>
    <t>Riesgos Laborales
(1.15%)</t>
  </si>
  <si>
    <t>Registro
Dependientes
Adicionales</t>
  </si>
  <si>
    <t>Deducción
Empleado</t>
  </si>
  <si>
    <t>Director Dc</t>
  </si>
  <si>
    <t>Fijo</t>
  </si>
  <si>
    <t>Encargado Dc</t>
  </si>
  <si>
    <t>División de Licitaciones</t>
  </si>
  <si>
    <t>Departamento de Nutrición</t>
  </si>
  <si>
    <t>Adalgisa Mercedes Rosario</t>
  </si>
  <si>
    <t>Tecn. Doc. Nac.</t>
  </si>
  <si>
    <t>Departamento de Gestión Alimentaria</t>
  </si>
  <si>
    <t>Austria Olga Ogando Familia</t>
  </si>
  <si>
    <t>Carmen Rosanna Mercedes Lizardo</t>
  </si>
  <si>
    <t>Coordinador Doc.</t>
  </si>
  <si>
    <t>Miriam Angnoris Novas Cuevas</t>
  </si>
  <si>
    <t>Departamento de Servicios Estudiantiles</t>
  </si>
  <si>
    <t>Delfi Altagracia Castillo Bonifacio</t>
  </si>
  <si>
    <t>División de Salud Visual</t>
  </si>
  <si>
    <t>División de Salud Auditiva</t>
  </si>
  <si>
    <t>División de Epidemiología e Investigación</t>
  </si>
  <si>
    <r>
      <rPr>
        <b/>
        <sz val="10"/>
        <color theme="1"/>
        <rFont val="Malgun Gothic"/>
        <family val="2"/>
      </rPr>
      <t>CAPITULO:</t>
    </r>
    <r>
      <rPr>
        <sz val="10"/>
        <color theme="1"/>
        <rFont val="Malgun Gothic"/>
        <family val="2"/>
      </rPr>
      <t xml:space="preserve"> 0206          </t>
    </r>
    <r>
      <rPr>
        <b/>
        <sz val="10"/>
        <color theme="1"/>
        <rFont val="Malgun Gothic"/>
        <family val="2"/>
      </rPr>
      <t xml:space="preserve">SUBCAPITULO: </t>
    </r>
    <r>
      <rPr>
        <sz val="10"/>
        <color theme="1"/>
        <rFont val="Malgun Gothic"/>
        <family val="2"/>
      </rPr>
      <t xml:space="preserve">01        </t>
    </r>
    <r>
      <rPr>
        <b/>
        <sz val="10"/>
        <color theme="1"/>
        <rFont val="Malgun Gothic"/>
        <family val="2"/>
      </rPr>
      <t xml:space="preserve">  DAF: </t>
    </r>
    <r>
      <rPr>
        <sz val="10"/>
        <color theme="1"/>
        <rFont val="Malgun Gothic"/>
        <family val="2"/>
      </rPr>
      <t xml:space="preserve">01         </t>
    </r>
    <r>
      <rPr>
        <b/>
        <sz val="10"/>
        <color theme="1"/>
        <rFont val="Malgun Gothic"/>
        <family val="2"/>
      </rPr>
      <t xml:space="preserve"> UE:</t>
    </r>
    <r>
      <rPr>
        <sz val="10"/>
        <color theme="1"/>
        <rFont val="Malgun Gothic"/>
        <family val="2"/>
      </rPr>
      <t xml:space="preserve"> 0010          </t>
    </r>
    <r>
      <rPr>
        <b/>
        <sz val="10"/>
        <color theme="1"/>
        <rFont val="Malgun Gothic"/>
        <family val="2"/>
      </rPr>
      <t xml:space="preserve">PROGRAMA: </t>
    </r>
    <r>
      <rPr>
        <sz val="10"/>
        <color theme="1"/>
        <rFont val="Malgun Gothic"/>
        <family val="2"/>
      </rPr>
      <t xml:space="preserve">16          </t>
    </r>
    <r>
      <rPr>
        <b/>
        <sz val="10"/>
        <color theme="1"/>
        <rFont val="Malgun Gothic"/>
        <family val="2"/>
      </rPr>
      <t xml:space="preserve">SUBPROGRAMA: </t>
    </r>
    <r>
      <rPr>
        <sz val="10"/>
        <color theme="1"/>
        <rFont val="Malgun Gothic"/>
        <family val="2"/>
      </rPr>
      <t xml:space="preserve">01         </t>
    </r>
    <r>
      <rPr>
        <b/>
        <sz val="10"/>
        <color theme="1"/>
        <rFont val="Malgun Gothic"/>
        <family val="2"/>
      </rPr>
      <t xml:space="preserve"> PROYECTO:</t>
    </r>
    <r>
      <rPr>
        <sz val="10"/>
        <color theme="1"/>
        <rFont val="Malgun Gothic"/>
        <family val="2"/>
      </rPr>
      <t xml:space="preserve"> 00          </t>
    </r>
    <r>
      <rPr>
        <b/>
        <sz val="10"/>
        <color theme="1"/>
        <rFont val="Malgun Gothic"/>
        <family val="2"/>
      </rPr>
      <t>ACTIVIDAD</t>
    </r>
    <r>
      <rPr>
        <sz val="10"/>
        <color theme="1"/>
        <rFont val="Malgun Gothic"/>
        <family val="2"/>
      </rPr>
      <t xml:space="preserve">: 0001         </t>
    </r>
    <r>
      <rPr>
        <b/>
        <sz val="10"/>
        <color theme="1"/>
        <rFont val="Malgun Gothic"/>
        <family val="2"/>
      </rPr>
      <t xml:space="preserve"> CUENTA:</t>
    </r>
    <r>
      <rPr>
        <sz val="10"/>
        <color theme="1"/>
        <rFont val="Malgun Gothic"/>
        <family val="2"/>
      </rPr>
      <t xml:space="preserve"> 2.1.1.1.01          </t>
    </r>
    <r>
      <rPr>
        <b/>
        <sz val="10"/>
        <color theme="1"/>
        <rFont val="Malgun Gothic"/>
        <family val="2"/>
      </rPr>
      <t>FONDO</t>
    </r>
    <r>
      <rPr>
        <sz val="10"/>
        <color theme="1"/>
        <rFont val="Malgun Gothic"/>
        <family val="2"/>
      </rPr>
      <t>: 0100</t>
    </r>
  </si>
  <si>
    <t>Totales en RD$</t>
  </si>
  <si>
    <t>Sueldo Bruto 
en RD$</t>
  </si>
  <si>
    <t>Sueldo Neto 
en RD$</t>
  </si>
  <si>
    <t>ISR 
Ley 11-92</t>
  </si>
  <si>
    <t>Seguridad Social (Ley No.87-01)</t>
  </si>
  <si>
    <t>Patronal (7.10%)</t>
  </si>
  <si>
    <t>División de Capacitación y Desarrollo</t>
  </si>
  <si>
    <t>Género</t>
  </si>
  <si>
    <t>Masculino</t>
  </si>
  <si>
    <t>Femenino</t>
  </si>
  <si>
    <t>Jose Alejandro Ceballos Paulino</t>
  </si>
  <si>
    <t>Victor Manuel Reyes Lara</t>
  </si>
  <si>
    <t>India Altagracia Colon Estevez</t>
  </si>
  <si>
    <t>Dayanara Reyes Baez</t>
  </si>
  <si>
    <t>Jose Ricardo Hernandez Tejada</t>
  </si>
  <si>
    <t>Aurin Antonia Perez Bello</t>
  </si>
  <si>
    <t>Rita Edith Portorreal Capellan</t>
  </si>
  <si>
    <t>Josefa Mendez de Franco</t>
  </si>
  <si>
    <t>Jose Luis Martinez Perez</t>
  </si>
  <si>
    <t>Mario Emilio Jimenez Alcantara</t>
  </si>
  <si>
    <t>Anastacia Adames Escolastico</t>
  </si>
  <si>
    <t>Otilio Dominguez Fermin</t>
  </si>
  <si>
    <t>Maria Yanelis del Carmen Ynoa Nunez</t>
  </si>
  <si>
    <t>Manuel Ramon Vasquez Vargas</t>
  </si>
  <si>
    <t>Nómina Docente Agosto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</si>
</sst>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&quot;RD$&quot;* #,##0.00_);_(&quot;RD$&quot;* \(#,##0.00\);_(&quot;RD$&quot;* &quot;-&quot;??_);_(@_)"/>
  </numFmts>
  <fonts count="3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Malgun Gothic"/>
      <family val="2"/>
    </font>
    <font>
      <b/>
      <sz val="10"/>
      <color theme="1"/>
      <name val="Malgun Gothic"/>
      <family val="2"/>
    </font>
    <font>
      <b/>
      <sz val="10"/>
      <name val="Malgun Gothic"/>
      <family val="2"/>
    </font>
    <font>
      <sz val="10"/>
      <color theme="1"/>
      <name val="Malgun Gothic"/>
      <family val="2"/>
    </font>
    <font>
      <b/>
      <u val="double"/>
      <sz val="10"/>
      <color theme="1"/>
      <name val="Malgun Gothic"/>
      <family val="2"/>
    </font>
    <font>
      <b/>
      <i/>
      <u/>
      <sz val="10"/>
      <color theme="1"/>
      <name val="Malgun Gothic"/>
      <family val="2"/>
    </font>
    <font>
      <i/>
      <sz val="10"/>
      <color theme="1"/>
      <name val="Malgun Gothic"/>
      <family val="2"/>
    </font>
    <font>
      <b/>
      <i/>
      <sz val="10"/>
      <color theme="1"/>
      <name val="Malgun Gothic"/>
      <family val="2"/>
    </font>
    <font>
      <b/>
      <i/>
      <sz val="10"/>
      <name val="Malgun Gothic"/>
      <family val="2"/>
    </font>
    <font>
      <sz val="9"/>
      <color theme="1"/>
      <name val="Malgun Gothic"/>
      <family val="2"/>
    </font>
    <font>
      <b/>
      <sz val="9"/>
      <color theme="1"/>
      <name val="Malgun Gothic"/>
      <family val="2"/>
    </font>
    <font>
      <b/>
      <sz val="11"/>
      <name val="Malgun Gothic"/>
      <family val="2"/>
    </font>
    <font>
      <b/>
      <sz val="11"/>
      <color theme="0"/>
      <name val="Malgun Gothic"/>
      <family val="2"/>
    </font>
    <font>
      <b/>
      <sz val="16"/>
      <color theme="2" tint="-0.749992370372631"/>
      <name val="Bell MT"/>
      <family val="1"/>
    </font>
    <font>
      <b/>
      <sz val="11"/>
      <color theme="1"/>
      <name val="Malgun Gothic"/>
      <family val="2"/>
    </font>
  </fonts>
  <fills count="3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6">
    <xf numFmtId="0" fontId="0" fillId="0" borderId="0"/>
    <xf numFmtId="0" fontId="2" fillId="0" borderId="0"/>
    <xf numFmtId="0" fontId="4" fillId="0" borderId="0" applyNumberFormat="0" applyFill="0" applyBorder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7" fillId="0" borderId="0" applyNumberFormat="0" applyFill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0" applyNumberFormat="0" applyBorder="0" applyAlignment="0" applyProtection="0"/>
    <xf numFmtId="0" fontId="11" fillId="6" borderId="5" applyNumberFormat="0" applyAlignment="0" applyProtection="0"/>
    <xf numFmtId="0" fontId="12" fillId="7" borderId="6" applyNumberFormat="0" applyAlignment="0" applyProtection="0"/>
    <xf numFmtId="0" fontId="13" fillId="7" borderId="5" applyNumberFormat="0" applyAlignment="0" applyProtection="0"/>
    <xf numFmtId="0" fontId="14" fillId="0" borderId="7" applyNumberFormat="0" applyFill="0" applyAlignment="0" applyProtection="0"/>
    <xf numFmtId="0" fontId="15" fillId="8" borderId="8" applyNumberFormat="0" applyAlignment="0" applyProtection="0"/>
    <xf numFmtId="0" fontId="16" fillId="0" borderId="0" applyNumberFormat="0" applyFill="0" applyBorder="0" applyAlignment="0" applyProtection="0"/>
    <xf numFmtId="0" fontId="3" fillId="9" borderId="9" applyNumberFormat="0" applyFont="0" applyAlignment="0" applyProtection="0"/>
    <xf numFmtId="0" fontId="17" fillId="0" borderId="0" applyNumberFormat="0" applyFill="0" applyBorder="0" applyAlignment="0" applyProtection="0"/>
    <xf numFmtId="0" fontId="1" fillId="0" borderId="10" applyNumberFormat="0" applyFill="0" applyAlignment="0" applyProtection="0"/>
    <xf numFmtId="0" fontId="18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18" fillId="33" borderId="0" applyNumberFormat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44">
    <xf numFmtId="0" fontId="0" fillId="0" borderId="0" xfId="0"/>
    <xf numFmtId="0" fontId="19" fillId="2" borderId="0" xfId="0" applyFont="1" applyFill="1" applyAlignment="1">
      <alignment vertical="center"/>
    </xf>
    <xf numFmtId="0" fontId="22" fillId="2" borderId="0" xfId="0" applyFont="1" applyFill="1" applyAlignment="1">
      <alignment vertical="center"/>
    </xf>
    <xf numFmtId="0" fontId="22" fillId="2" borderId="1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vertical="center"/>
    </xf>
    <xf numFmtId="0" fontId="22" fillId="2" borderId="1" xfId="0" applyFont="1" applyFill="1" applyBorder="1" applyAlignment="1">
      <alignment vertical="center"/>
    </xf>
    <xf numFmtId="164" fontId="21" fillId="2" borderId="0" xfId="0" applyNumberFormat="1" applyFont="1" applyFill="1" applyBorder="1" applyAlignment="1">
      <alignment horizontal="center" vertical="center"/>
    </xf>
    <xf numFmtId="0" fontId="22" fillId="2" borderId="0" xfId="0" applyFont="1" applyFill="1" applyAlignment="1">
      <alignment horizontal="center" vertical="center"/>
    </xf>
    <xf numFmtId="0" fontId="22" fillId="2" borderId="0" xfId="0" applyFont="1" applyFill="1" applyBorder="1" applyAlignment="1">
      <alignment vertical="center"/>
    </xf>
    <xf numFmtId="0" fontId="26" fillId="2" borderId="0" xfId="1" applyFont="1" applyFill="1" applyBorder="1" applyAlignment="1">
      <alignment horizontal="center" vertical="center"/>
    </xf>
    <xf numFmtId="0" fontId="20" fillId="2" borderId="0" xfId="0" applyFont="1" applyFill="1" applyAlignment="1">
      <alignment vertical="center"/>
    </xf>
    <xf numFmtId="4" fontId="22" fillId="2" borderId="0" xfId="0" applyNumberFormat="1" applyFont="1" applyFill="1" applyAlignment="1">
      <alignment horizontal="center" vertical="center"/>
    </xf>
    <xf numFmtId="4" fontId="22" fillId="2" borderId="1" xfId="0" applyNumberFormat="1" applyFont="1" applyFill="1" applyBorder="1" applyAlignment="1">
      <alignment horizontal="center" vertical="center"/>
    </xf>
    <xf numFmtId="4" fontId="20" fillId="2" borderId="0" xfId="0" applyNumberFormat="1" applyFont="1" applyFill="1" applyAlignment="1">
      <alignment horizontal="center" vertical="center"/>
    </xf>
    <xf numFmtId="43" fontId="31" fillId="34" borderId="12" xfId="45" applyFont="1" applyFill="1" applyBorder="1" applyAlignment="1">
      <alignment horizontal="center" vertical="center"/>
    </xf>
    <xf numFmtId="0" fontId="28" fillId="2" borderId="0" xfId="0" applyFont="1" applyFill="1" applyBorder="1" applyAlignment="1">
      <alignment vertical="top"/>
    </xf>
    <xf numFmtId="4" fontId="27" fillId="2" borderId="0" xfId="0" applyNumberFormat="1" applyFont="1" applyFill="1" applyBorder="1" applyAlignment="1">
      <alignment horizontal="center" vertical="center"/>
    </xf>
    <xf numFmtId="43" fontId="22" fillId="2" borderId="0" xfId="0" applyNumberFormat="1" applyFont="1" applyFill="1" applyAlignment="1">
      <alignment horizontal="center" vertical="center"/>
    </xf>
    <xf numFmtId="0" fontId="29" fillId="37" borderId="1" xfId="0" applyFont="1" applyFill="1" applyBorder="1" applyAlignment="1">
      <alignment horizontal="center" vertical="center" wrapText="1"/>
    </xf>
    <xf numFmtId="0" fontId="22" fillId="2" borderId="13" xfId="0" applyFont="1" applyFill="1" applyBorder="1" applyAlignment="1">
      <alignment horizontal="center" vertical="center"/>
    </xf>
    <xf numFmtId="0" fontId="20" fillId="2" borderId="13" xfId="0" applyFont="1" applyFill="1" applyBorder="1" applyAlignment="1">
      <alignment vertical="center"/>
    </xf>
    <xf numFmtId="0" fontId="22" fillId="2" borderId="13" xfId="0" applyFont="1" applyFill="1" applyBorder="1" applyAlignment="1">
      <alignment vertical="center"/>
    </xf>
    <xf numFmtId="4" fontId="22" fillId="2" borderId="13" xfId="0" applyNumberFormat="1" applyFont="1" applyFill="1" applyBorder="1" applyAlignment="1">
      <alignment horizontal="center" vertical="center"/>
    </xf>
    <xf numFmtId="0" fontId="22" fillId="2" borderId="12" xfId="0" applyFont="1" applyFill="1" applyBorder="1" applyAlignment="1">
      <alignment horizontal="center" vertical="center"/>
    </xf>
    <xf numFmtId="0" fontId="20" fillId="2" borderId="12" xfId="0" applyFont="1" applyFill="1" applyBorder="1" applyAlignment="1">
      <alignment vertical="center"/>
    </xf>
    <xf numFmtId="0" fontId="22" fillId="2" borderId="12" xfId="0" applyFont="1" applyFill="1" applyBorder="1" applyAlignment="1">
      <alignment vertical="center"/>
    </xf>
    <xf numFmtId="4" fontId="22" fillId="2" borderId="12" xfId="0" applyNumberFormat="1" applyFont="1" applyFill="1" applyBorder="1" applyAlignment="1">
      <alignment horizontal="center" vertical="center"/>
    </xf>
    <xf numFmtId="0" fontId="33" fillId="35" borderId="14" xfId="0" applyFont="1" applyFill="1" applyBorder="1" applyAlignment="1"/>
    <xf numFmtId="0" fontId="33" fillId="35" borderId="15" xfId="0" applyFont="1" applyFill="1" applyBorder="1" applyAlignment="1"/>
    <xf numFmtId="0" fontId="33" fillId="35" borderId="16" xfId="0" applyFont="1" applyFill="1" applyBorder="1" applyAlignment="1"/>
    <xf numFmtId="0" fontId="30" fillId="2" borderId="0" xfId="0" applyFont="1" applyFill="1" applyBorder="1" applyAlignment="1">
      <alignment horizontal="right" vertical="center"/>
    </xf>
    <xf numFmtId="0" fontId="30" fillId="2" borderId="0" xfId="0" applyFont="1" applyFill="1" applyBorder="1" applyAlignment="1">
      <alignment horizontal="right" vertical="center"/>
    </xf>
    <xf numFmtId="0" fontId="23" fillId="2" borderId="0" xfId="0" applyFont="1" applyFill="1" applyBorder="1" applyAlignment="1">
      <alignment horizontal="center" vertical="center"/>
    </xf>
    <xf numFmtId="0" fontId="24" fillId="2" borderId="0" xfId="0" applyFont="1" applyFill="1" applyBorder="1" applyAlignment="1">
      <alignment horizontal="center" vertical="center"/>
    </xf>
    <xf numFmtId="0" fontId="25" fillId="2" borderId="0" xfId="1" applyFont="1" applyFill="1" applyBorder="1" applyAlignment="1">
      <alignment horizontal="center" vertical="center"/>
    </xf>
    <xf numFmtId="0" fontId="31" fillId="34" borderId="1" xfId="0" applyFont="1" applyFill="1" applyBorder="1" applyAlignment="1">
      <alignment horizontal="center" vertical="center"/>
    </xf>
    <xf numFmtId="0" fontId="31" fillId="34" borderId="1" xfId="0" applyFont="1" applyFill="1" applyBorder="1" applyAlignment="1">
      <alignment horizontal="center" vertical="center" wrapText="1"/>
    </xf>
    <xf numFmtId="0" fontId="20" fillId="36" borderId="1" xfId="0" applyFont="1" applyFill="1" applyBorder="1" applyAlignment="1">
      <alignment horizontal="center" vertical="center" wrapText="1"/>
    </xf>
    <xf numFmtId="0" fontId="20" fillId="36" borderId="1" xfId="0" applyFont="1" applyFill="1" applyBorder="1" applyAlignment="1">
      <alignment horizontal="center" vertical="center"/>
    </xf>
    <xf numFmtId="4" fontId="31" fillId="34" borderId="1" xfId="0" applyNumberFormat="1" applyFont="1" applyFill="1" applyBorder="1" applyAlignment="1">
      <alignment horizontal="center" vertical="center" wrapText="1"/>
    </xf>
    <xf numFmtId="0" fontId="22" fillId="2" borderId="0" xfId="1" applyFont="1" applyFill="1" applyBorder="1" applyAlignment="1">
      <alignment horizontal="center" vertical="top"/>
    </xf>
    <xf numFmtId="0" fontId="32" fillId="2" borderId="0" xfId="1" applyFont="1" applyFill="1" applyBorder="1" applyAlignment="1">
      <alignment horizontal="center"/>
    </xf>
    <xf numFmtId="0" fontId="22" fillId="2" borderId="11" xfId="1" applyFont="1" applyFill="1" applyBorder="1" applyAlignment="1">
      <alignment horizontal="center" vertical="center"/>
    </xf>
    <xf numFmtId="0" fontId="31" fillId="34" borderId="13" xfId="0" applyFont="1" applyFill="1" applyBorder="1" applyAlignment="1">
      <alignment horizontal="center" vertical="center"/>
    </xf>
  </cellXfs>
  <cellStyles count="46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45" builtinId="3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Millares 2 3" xfId="44"/>
    <cellStyle name="Neutral" xfId="9" builtinId="28" customBuiltin="1"/>
    <cellStyle name="Normal" xfId="0" builtinId="0"/>
    <cellStyle name="Normal 2" xfId="1"/>
    <cellStyle name="Normal 4 3" xfId="43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colors>
    <mruColors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1005037</xdr:colOff>
      <xdr:row>26</xdr:row>
      <xdr:rowOff>215898</xdr:rowOff>
    </xdr:from>
    <xdr:to>
      <xdr:col>17</xdr:col>
      <xdr:colOff>1180610</xdr:colOff>
      <xdr:row>49</xdr:row>
      <xdr:rowOff>301623</xdr:rowOff>
    </xdr:to>
    <xdr:pic>
      <xdr:nvPicPr>
        <xdr:cNvPr id="24" name="Imagen 23">
          <a:extLst>
            <a:ext uri="{FF2B5EF4-FFF2-40B4-BE49-F238E27FC236}">
              <a16:creationId xmlns:a16="http://schemas.microsoft.com/office/drawing/2014/main" xmlns="" id="{4AE88A01-99A5-4F41-AAD7-9065D859E97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90" r="6598"/>
        <a:stretch/>
      </xdr:blipFill>
      <xdr:spPr>
        <a:xfrm>
          <a:off x="14997262" y="7321548"/>
          <a:ext cx="7262173" cy="7315200"/>
        </a:xfrm>
        <a:prstGeom prst="rect">
          <a:avLst/>
        </a:prstGeom>
      </xdr:spPr>
    </xdr:pic>
    <xdr:clientData/>
  </xdr:twoCellAnchor>
  <xdr:twoCellAnchor editAs="oneCell">
    <xdr:from>
      <xdr:col>6</xdr:col>
      <xdr:colOff>266700</xdr:colOff>
      <xdr:row>0</xdr:row>
      <xdr:rowOff>104775</xdr:rowOff>
    </xdr:from>
    <xdr:to>
      <xdr:col>10</xdr:col>
      <xdr:colOff>876300</xdr:colOff>
      <xdr:row>9</xdr:row>
      <xdr:rowOff>35925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53425" y="104775"/>
          <a:ext cx="5334000" cy="216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R193"/>
  <sheetViews>
    <sheetView tabSelected="1" view="pageBreakPreview" zoomScaleNormal="48" zoomScaleSheetLayoutView="100" workbookViewId="0">
      <selection activeCell="A14" sqref="A14:A16"/>
    </sheetView>
  </sheetViews>
  <sheetFormatPr defaultColWidth="9.140625" defaultRowHeight="30" customHeight="1" x14ac:dyDescent="0.25"/>
  <cols>
    <col min="1" max="1" width="5.7109375" style="7" customWidth="1"/>
    <col min="2" max="2" width="40.7109375" style="2" customWidth="1"/>
    <col min="3" max="3" width="35.7109375" style="2" customWidth="1"/>
    <col min="4" max="5" width="10.7109375" style="7" customWidth="1"/>
    <col min="6" max="6" width="17.7109375" style="11" customWidth="1"/>
    <col min="7" max="18" width="17.7109375" style="7" customWidth="1"/>
    <col min="19" max="16384" width="9.140625" style="2"/>
  </cols>
  <sheetData>
    <row r="1" spans="1:18" ht="20.100000000000001" customHeight="1" x14ac:dyDescent="0.25"/>
    <row r="2" spans="1:18" ht="20.100000000000001" customHeight="1" x14ac:dyDescent="0.25"/>
    <row r="3" spans="1:18" ht="20.100000000000001" customHeight="1" x14ac:dyDescent="0.25"/>
    <row r="4" spans="1:18" ht="20.100000000000001" customHeight="1" x14ac:dyDescent="0.25"/>
    <row r="5" spans="1:18" ht="20.100000000000001" customHeight="1" x14ac:dyDescent="0.25"/>
    <row r="6" spans="1:18" s="8" customFormat="1" ht="20.100000000000001" customHeight="1" x14ac:dyDescent="0.25">
      <c r="A6" s="32"/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</row>
    <row r="7" spans="1:18" s="8" customFormat="1" ht="20.100000000000001" customHeight="1" x14ac:dyDescent="0.25">
      <c r="A7" s="32"/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</row>
    <row r="8" spans="1:18" s="8" customFormat="1" ht="20.100000000000001" customHeight="1" x14ac:dyDescent="0.25">
      <c r="A8" s="33"/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</row>
    <row r="9" spans="1:18" s="8" customFormat="1" ht="20.100000000000001" customHeight="1" x14ac:dyDescent="0.25">
      <c r="A9" s="34"/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</row>
    <row r="10" spans="1:18" s="8" customFormat="1" ht="20.100000000000001" customHeight="1" x14ac:dyDescent="0.35">
      <c r="A10" s="41" t="s">
        <v>59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</row>
    <row r="11" spans="1:18" s="8" customFormat="1" ht="20.100000000000001" customHeight="1" x14ac:dyDescent="0.25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</row>
    <row r="12" spans="1:18" s="15" customFormat="1" ht="20.100000000000001" customHeight="1" x14ac:dyDescent="0.25">
      <c r="A12" s="40" t="s">
        <v>34</v>
      </c>
      <c r="B12" s="40"/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</row>
    <row r="13" spans="1:18" s="8" customFormat="1" ht="20.100000000000001" customHeight="1" x14ac:dyDescent="0.25">
      <c r="A13" s="42"/>
      <c r="B13" s="42"/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</row>
    <row r="14" spans="1:18" s="10" customFormat="1" ht="20.100000000000001" customHeight="1" x14ac:dyDescent="0.25">
      <c r="A14" s="36" t="s">
        <v>7</v>
      </c>
      <c r="B14" s="35" t="s">
        <v>11</v>
      </c>
      <c r="C14" s="35" t="s">
        <v>9</v>
      </c>
      <c r="D14" s="35" t="s">
        <v>1</v>
      </c>
      <c r="E14" s="35" t="s">
        <v>42</v>
      </c>
      <c r="F14" s="39" t="s">
        <v>36</v>
      </c>
      <c r="G14" s="36" t="s">
        <v>38</v>
      </c>
      <c r="H14" s="36" t="s">
        <v>13</v>
      </c>
      <c r="I14" s="35" t="s">
        <v>39</v>
      </c>
      <c r="J14" s="35"/>
      <c r="K14" s="35"/>
      <c r="L14" s="35"/>
      <c r="M14" s="35"/>
      <c r="N14" s="35"/>
      <c r="O14" s="35"/>
      <c r="P14" s="35" t="s">
        <v>0</v>
      </c>
      <c r="Q14" s="35"/>
      <c r="R14" s="36" t="s">
        <v>37</v>
      </c>
    </row>
    <row r="15" spans="1:18" s="10" customFormat="1" ht="20.100000000000001" customHeight="1" x14ac:dyDescent="0.25">
      <c r="A15" s="36"/>
      <c r="B15" s="35"/>
      <c r="C15" s="35"/>
      <c r="D15" s="35"/>
      <c r="E15" s="35"/>
      <c r="F15" s="39"/>
      <c r="G15" s="36"/>
      <c r="H15" s="36"/>
      <c r="I15" s="37" t="s">
        <v>2</v>
      </c>
      <c r="J15" s="37"/>
      <c r="K15" s="37" t="s">
        <v>14</v>
      </c>
      <c r="L15" s="38" t="s">
        <v>10</v>
      </c>
      <c r="M15" s="38"/>
      <c r="N15" s="37" t="s">
        <v>15</v>
      </c>
      <c r="O15" s="37" t="s">
        <v>8</v>
      </c>
      <c r="P15" s="37" t="s">
        <v>16</v>
      </c>
      <c r="Q15" s="37" t="s">
        <v>3</v>
      </c>
      <c r="R15" s="36"/>
    </row>
    <row r="16" spans="1:18" s="10" customFormat="1" ht="20.100000000000001" customHeight="1" x14ac:dyDescent="0.25">
      <c r="A16" s="36"/>
      <c r="B16" s="35"/>
      <c r="C16" s="35"/>
      <c r="D16" s="35"/>
      <c r="E16" s="43"/>
      <c r="F16" s="39"/>
      <c r="G16" s="36"/>
      <c r="H16" s="36"/>
      <c r="I16" s="18" t="s">
        <v>4</v>
      </c>
      <c r="J16" s="18" t="s">
        <v>40</v>
      </c>
      <c r="K16" s="37"/>
      <c r="L16" s="18" t="s">
        <v>5</v>
      </c>
      <c r="M16" s="18" t="s">
        <v>6</v>
      </c>
      <c r="N16" s="37"/>
      <c r="O16" s="37"/>
      <c r="P16" s="37"/>
      <c r="Q16" s="37"/>
      <c r="R16" s="36"/>
    </row>
    <row r="17" spans="1:18" s="1" customFormat="1" ht="24.95" customHeight="1" x14ac:dyDescent="0.3">
      <c r="A17" s="27" t="s">
        <v>12</v>
      </c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9"/>
    </row>
    <row r="18" spans="1:18" ht="24.95" customHeight="1" x14ac:dyDescent="0.25">
      <c r="A18" s="3">
        <v>1</v>
      </c>
      <c r="B18" s="4" t="s">
        <v>45</v>
      </c>
      <c r="C18" s="5" t="s">
        <v>17</v>
      </c>
      <c r="D18" s="3" t="s">
        <v>18</v>
      </c>
      <c r="E18" s="23" t="s">
        <v>43</v>
      </c>
      <c r="F18" s="12">
        <v>130000</v>
      </c>
      <c r="G18" s="12">
        <v>19162.12</v>
      </c>
      <c r="H18" s="12">
        <v>25</v>
      </c>
      <c r="I18" s="12">
        <f t="shared" ref="I18:I24" si="0">IF(F18&gt;269640,269640*2.87%,F18*2.87%)</f>
        <v>3731</v>
      </c>
      <c r="J18" s="12">
        <f t="shared" ref="J18:J24" si="1">IF(F18&gt;269640,269640*7.1%,F18*7.1%)</f>
        <v>9230</v>
      </c>
      <c r="K18" s="12">
        <f t="shared" ref="K18:K24" si="2">IF(F18&gt;53928,53928*1.15%,F18*1.15%)</f>
        <v>620.16999999999996</v>
      </c>
      <c r="L18" s="12">
        <f t="shared" ref="L18:L24" si="3">IF(F18&gt;134820,134820*3.04%,F18*3.04%)</f>
        <v>3952</v>
      </c>
      <c r="M18" s="12">
        <f>IF(F18&gt;134820,134820*7.09%,F18*7.09%)</f>
        <v>9217</v>
      </c>
      <c r="N18" s="12">
        <v>0</v>
      </c>
      <c r="O18" s="12">
        <f>SUM(I18:N18)</f>
        <v>26750.17</v>
      </c>
      <c r="P18" s="12">
        <f>SUM(G18,H18,I18,L18,N18)</f>
        <v>26870.12</v>
      </c>
      <c r="Q18" s="12">
        <f>+J18+K18+M18</f>
        <v>19067.169999999998</v>
      </c>
      <c r="R18" s="12">
        <f>+F18-P18</f>
        <v>103129.88</v>
      </c>
    </row>
    <row r="19" spans="1:18" s="1" customFormat="1" ht="24.95" customHeight="1" x14ac:dyDescent="0.3">
      <c r="A19" s="27" t="s">
        <v>41</v>
      </c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9"/>
    </row>
    <row r="20" spans="1:18" ht="24.95" customHeight="1" x14ac:dyDescent="0.25">
      <c r="A20" s="3">
        <v>2</v>
      </c>
      <c r="B20" s="4" t="s">
        <v>25</v>
      </c>
      <c r="C20" s="5" t="s">
        <v>23</v>
      </c>
      <c r="D20" s="3" t="s">
        <v>18</v>
      </c>
      <c r="E20" s="3" t="s">
        <v>44</v>
      </c>
      <c r="F20" s="12">
        <v>105582.22</v>
      </c>
      <c r="G20" s="12">
        <v>13418.45</v>
      </c>
      <c r="H20" s="12">
        <v>25</v>
      </c>
      <c r="I20" s="12">
        <f t="shared" ref="I20" si="4">IF(F20&gt;269640,269640*2.87%,F20*2.87%)</f>
        <v>3030.21</v>
      </c>
      <c r="J20" s="12">
        <f t="shared" ref="J20" si="5">IF(F20&gt;269640,269640*7.1%,F20*7.1%)</f>
        <v>7496.34</v>
      </c>
      <c r="K20" s="12">
        <f t="shared" ref="K20" si="6">IF(F20&gt;53928,53928*1.15%,F20*1.15%)</f>
        <v>620.16999999999996</v>
      </c>
      <c r="L20" s="12">
        <f t="shared" ref="L20" si="7">IF(F20&gt;134820,134820*3.04%,F20*3.04%)</f>
        <v>3209.7</v>
      </c>
      <c r="M20" s="12">
        <f t="shared" ref="M20" si="8">IF(F20&gt;134820,134820*7.09%,F20*7.09%)</f>
        <v>7485.78</v>
      </c>
      <c r="N20" s="12">
        <v>0</v>
      </c>
      <c r="O20" s="12">
        <f t="shared" ref="O20" si="9">SUM(I20:N20)</f>
        <v>21842.2</v>
      </c>
      <c r="P20" s="12">
        <f t="shared" ref="P20" si="10">SUM(G20,H20,I20,L20,N20)</f>
        <v>19683.36</v>
      </c>
      <c r="Q20" s="12">
        <f t="shared" ref="Q20" si="11">+J20+K20+M20</f>
        <v>15602.29</v>
      </c>
      <c r="R20" s="12">
        <f>+F20-P20</f>
        <v>85898.86</v>
      </c>
    </row>
    <row r="21" spans="1:18" s="1" customFormat="1" ht="24.95" customHeight="1" x14ac:dyDescent="0.3">
      <c r="A21" s="27" t="s">
        <v>20</v>
      </c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9"/>
    </row>
    <row r="22" spans="1:18" ht="24.95" customHeight="1" x14ac:dyDescent="0.25">
      <c r="A22" s="3">
        <v>3</v>
      </c>
      <c r="B22" s="4" t="s">
        <v>46</v>
      </c>
      <c r="C22" s="5" t="s">
        <v>19</v>
      </c>
      <c r="D22" s="3" t="s">
        <v>18</v>
      </c>
      <c r="E22" s="23" t="s">
        <v>43</v>
      </c>
      <c r="F22" s="12">
        <v>95398.63</v>
      </c>
      <c r="G22" s="12">
        <v>11023.01</v>
      </c>
      <c r="H22" s="12">
        <v>25</v>
      </c>
      <c r="I22" s="12">
        <f t="shared" si="0"/>
        <v>2737.94</v>
      </c>
      <c r="J22" s="12">
        <f t="shared" si="1"/>
        <v>6773.3</v>
      </c>
      <c r="K22" s="12">
        <f t="shared" si="2"/>
        <v>620.16999999999996</v>
      </c>
      <c r="L22" s="12">
        <f t="shared" si="3"/>
        <v>2900.12</v>
      </c>
      <c r="M22" s="12">
        <f t="shared" ref="M22:M24" si="12">IF(F22&gt;134820,134820*7.09%,F22*7.09%)</f>
        <v>6763.76</v>
      </c>
      <c r="N22" s="12">
        <v>0</v>
      </c>
      <c r="O22" s="12">
        <f t="shared" ref="O22:O24" si="13">SUM(I22:N22)</f>
        <v>19795.29</v>
      </c>
      <c r="P22" s="12">
        <f t="shared" ref="P22:P24" si="14">SUM(G22,H22,I22,L22,N22)</f>
        <v>16686.07</v>
      </c>
      <c r="Q22" s="12">
        <f t="shared" ref="Q22:Q24" si="15">+J22+K22+M22</f>
        <v>14157.23</v>
      </c>
      <c r="R22" s="12">
        <f t="shared" ref="R22:R24" si="16">+F22-P22</f>
        <v>78712.56</v>
      </c>
    </row>
    <row r="23" spans="1:18" s="1" customFormat="1" ht="24.95" customHeight="1" x14ac:dyDescent="0.3">
      <c r="A23" s="27" t="s">
        <v>21</v>
      </c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9"/>
    </row>
    <row r="24" spans="1:18" ht="24.95" customHeight="1" x14ac:dyDescent="0.25">
      <c r="A24" s="3">
        <v>4</v>
      </c>
      <c r="B24" s="4" t="s">
        <v>22</v>
      </c>
      <c r="C24" s="5" t="s">
        <v>23</v>
      </c>
      <c r="D24" s="3" t="s">
        <v>18</v>
      </c>
      <c r="E24" s="3" t="s">
        <v>44</v>
      </c>
      <c r="F24" s="12">
        <v>106320.56</v>
      </c>
      <c r="G24" s="12">
        <v>13592.12</v>
      </c>
      <c r="H24" s="12">
        <v>25</v>
      </c>
      <c r="I24" s="12">
        <f t="shared" si="0"/>
        <v>3051.4</v>
      </c>
      <c r="J24" s="12">
        <f t="shared" si="1"/>
        <v>7548.76</v>
      </c>
      <c r="K24" s="12">
        <f t="shared" si="2"/>
        <v>620.16999999999996</v>
      </c>
      <c r="L24" s="12">
        <f t="shared" si="3"/>
        <v>3232.15</v>
      </c>
      <c r="M24" s="12">
        <f t="shared" si="12"/>
        <v>7538.13</v>
      </c>
      <c r="N24" s="12">
        <v>0</v>
      </c>
      <c r="O24" s="12">
        <f t="shared" si="13"/>
        <v>21990.61</v>
      </c>
      <c r="P24" s="12">
        <f t="shared" si="14"/>
        <v>19900.669999999998</v>
      </c>
      <c r="Q24" s="12">
        <f t="shared" si="15"/>
        <v>15707.06</v>
      </c>
      <c r="R24" s="12">
        <f t="shared" si="16"/>
        <v>86419.89</v>
      </c>
    </row>
    <row r="25" spans="1:18" s="1" customFormat="1" ht="24.95" customHeight="1" x14ac:dyDescent="0.3">
      <c r="A25" s="27" t="s">
        <v>24</v>
      </c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9"/>
    </row>
    <row r="26" spans="1:18" ht="24.95" customHeight="1" x14ac:dyDescent="0.25">
      <c r="A26" s="3">
        <v>5</v>
      </c>
      <c r="B26" s="4" t="s">
        <v>47</v>
      </c>
      <c r="C26" s="5" t="s">
        <v>23</v>
      </c>
      <c r="D26" s="3" t="s">
        <v>18</v>
      </c>
      <c r="E26" s="3" t="s">
        <v>44</v>
      </c>
      <c r="F26" s="12">
        <v>104843.88</v>
      </c>
      <c r="G26" s="12">
        <v>13244.77</v>
      </c>
      <c r="H26" s="12">
        <v>25</v>
      </c>
      <c r="I26" s="12">
        <f t="shared" ref="I26:I27" si="17">IF(F26&gt;269640,269640*2.87%,F26*2.87%)</f>
        <v>3009.02</v>
      </c>
      <c r="J26" s="12">
        <f t="shared" ref="J26:J27" si="18">IF(F26&gt;269640,269640*7.1%,F26*7.1%)</f>
        <v>7443.92</v>
      </c>
      <c r="K26" s="12">
        <f t="shared" ref="K26:K27" si="19">IF(F26&gt;53928,53928*1.15%,F26*1.15%)</f>
        <v>620.16999999999996</v>
      </c>
      <c r="L26" s="12">
        <f t="shared" ref="L26:L27" si="20">IF(F26&gt;134820,134820*3.04%,F26*3.04%)</f>
        <v>3187.25</v>
      </c>
      <c r="M26" s="12">
        <f t="shared" ref="M26:M27" si="21">IF(F26&gt;134820,134820*7.09%,F26*7.09%)</f>
        <v>7433.43</v>
      </c>
      <c r="N26" s="12">
        <v>0</v>
      </c>
      <c r="O26" s="12">
        <f t="shared" ref="O26:O27" si="22">SUM(I26:N26)</f>
        <v>21693.79</v>
      </c>
      <c r="P26" s="12">
        <f t="shared" ref="P26:P27" si="23">SUM(G26,H26,I26,L26,N26)</f>
        <v>19466.04</v>
      </c>
      <c r="Q26" s="12">
        <f t="shared" ref="Q26:Q27" si="24">+J26+K26+M26</f>
        <v>15497.52</v>
      </c>
      <c r="R26" s="12">
        <f t="shared" ref="R26:R27" si="25">+F26-P26</f>
        <v>85377.84</v>
      </c>
    </row>
    <row r="27" spans="1:18" ht="24.95" customHeight="1" x14ac:dyDescent="0.25">
      <c r="A27" s="3">
        <v>6</v>
      </c>
      <c r="B27" s="4" t="s">
        <v>26</v>
      </c>
      <c r="C27" s="5" t="s">
        <v>23</v>
      </c>
      <c r="D27" s="3" t="s">
        <v>18</v>
      </c>
      <c r="E27" s="3" t="s">
        <v>44</v>
      </c>
      <c r="F27" s="12">
        <v>95245.5</v>
      </c>
      <c r="G27" s="12">
        <v>10986.99</v>
      </c>
      <c r="H27" s="12">
        <v>25</v>
      </c>
      <c r="I27" s="12">
        <f t="shared" si="17"/>
        <v>2733.55</v>
      </c>
      <c r="J27" s="12">
        <f t="shared" si="18"/>
        <v>6762.43</v>
      </c>
      <c r="K27" s="12">
        <f t="shared" si="19"/>
        <v>620.16999999999996</v>
      </c>
      <c r="L27" s="12">
        <f t="shared" si="20"/>
        <v>2895.46</v>
      </c>
      <c r="M27" s="12">
        <f t="shared" si="21"/>
        <v>6752.91</v>
      </c>
      <c r="N27" s="12">
        <v>0</v>
      </c>
      <c r="O27" s="12">
        <f t="shared" si="22"/>
        <v>19764.52</v>
      </c>
      <c r="P27" s="12">
        <f t="shared" si="23"/>
        <v>16641</v>
      </c>
      <c r="Q27" s="12">
        <f t="shared" si="24"/>
        <v>14135.51</v>
      </c>
      <c r="R27" s="12">
        <f t="shared" si="25"/>
        <v>78604.5</v>
      </c>
    </row>
    <row r="28" spans="1:18" s="1" customFormat="1" ht="24.95" customHeight="1" x14ac:dyDescent="0.3">
      <c r="A28" s="27" t="s">
        <v>31</v>
      </c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9"/>
    </row>
    <row r="29" spans="1:18" ht="24.95" customHeight="1" x14ac:dyDescent="0.25">
      <c r="A29" s="3">
        <v>7</v>
      </c>
      <c r="B29" s="4" t="s">
        <v>58</v>
      </c>
      <c r="C29" s="5" t="s">
        <v>27</v>
      </c>
      <c r="D29" s="3" t="s">
        <v>18</v>
      </c>
      <c r="E29" s="23" t="s">
        <v>43</v>
      </c>
      <c r="F29" s="12">
        <v>114840.61</v>
      </c>
      <c r="G29" s="12">
        <v>15596.25</v>
      </c>
      <c r="H29" s="12">
        <v>25</v>
      </c>
      <c r="I29" s="12">
        <f t="shared" ref="I29" si="26">IF(F29&gt;269640,269640*2.87%,F29*2.87%)</f>
        <v>3295.93</v>
      </c>
      <c r="J29" s="12">
        <f t="shared" ref="J29" si="27">IF(F29&gt;269640,269640*7.1%,F29*7.1%)</f>
        <v>8153.68</v>
      </c>
      <c r="K29" s="12">
        <f t="shared" ref="K29" si="28">IF(F29&gt;53928,53928*1.15%,F29*1.15%)</f>
        <v>620.16999999999996</v>
      </c>
      <c r="L29" s="12">
        <f t="shared" ref="L29" si="29">IF(F29&gt;134820,134820*3.04%,F29*3.04%)</f>
        <v>3491.15</v>
      </c>
      <c r="M29" s="12">
        <f t="shared" ref="M29" si="30">IF(F29&gt;134820,134820*7.09%,F29*7.09%)</f>
        <v>8142.2</v>
      </c>
      <c r="N29" s="12">
        <v>0</v>
      </c>
      <c r="O29" s="12">
        <f t="shared" ref="O29" si="31">SUM(I29:N29)</f>
        <v>23703.13</v>
      </c>
      <c r="P29" s="12">
        <f t="shared" ref="P29" si="32">SUM(G29,H29,I29,L29,N29)</f>
        <v>22408.33</v>
      </c>
      <c r="Q29" s="12">
        <f t="shared" ref="Q29" si="33">+J29+K29+M29</f>
        <v>16916.05</v>
      </c>
      <c r="R29" s="12">
        <f t="shared" ref="R29" si="34">+F29-P29</f>
        <v>92432.28</v>
      </c>
    </row>
    <row r="30" spans="1:18" s="1" customFormat="1" ht="24.95" customHeight="1" x14ac:dyDescent="0.3">
      <c r="A30" s="27" t="s">
        <v>32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9"/>
    </row>
    <row r="31" spans="1:18" ht="24.95" customHeight="1" x14ac:dyDescent="0.25">
      <c r="A31" s="3">
        <v>8</v>
      </c>
      <c r="B31" s="4" t="s">
        <v>28</v>
      </c>
      <c r="C31" s="5" t="s">
        <v>23</v>
      </c>
      <c r="D31" s="3" t="s">
        <v>18</v>
      </c>
      <c r="E31" s="3" t="s">
        <v>44</v>
      </c>
      <c r="F31" s="12">
        <v>110012.24</v>
      </c>
      <c r="G31" s="12">
        <v>14162.97</v>
      </c>
      <c r="H31" s="12">
        <v>25</v>
      </c>
      <c r="I31" s="12">
        <f t="shared" ref="I31" si="35">IF(F31&gt;269640,269640*2.87%,F31*2.87%)</f>
        <v>3157.35</v>
      </c>
      <c r="J31" s="12">
        <f t="shared" ref="J31" si="36">IF(F31&gt;269640,269640*7.1%,F31*7.1%)</f>
        <v>7810.87</v>
      </c>
      <c r="K31" s="12">
        <f t="shared" ref="K31" si="37">IF(F31&gt;53928,53928*1.15%,F31*1.15%)</f>
        <v>620.16999999999996</v>
      </c>
      <c r="L31" s="12">
        <f t="shared" ref="L31" si="38">IF(F31&gt;134820,134820*3.04%,F31*3.04%)</f>
        <v>3344.37</v>
      </c>
      <c r="M31" s="12">
        <f t="shared" ref="M31" si="39">IF(F31&gt;134820,134820*7.09%,F31*7.09%)</f>
        <v>7799.87</v>
      </c>
      <c r="N31" s="12">
        <v>1190.1199999999999</v>
      </c>
      <c r="O31" s="12">
        <f t="shared" ref="O31" si="40">SUM(I31:N31)</f>
        <v>23922.75</v>
      </c>
      <c r="P31" s="12">
        <f t="shared" ref="P31" si="41">SUM(G31,H31,I31,L31,N31)</f>
        <v>21879.81</v>
      </c>
      <c r="Q31" s="12">
        <f t="shared" ref="Q31" si="42">+J31+K31+M31</f>
        <v>16230.91</v>
      </c>
      <c r="R31" s="12">
        <f t="shared" ref="R31" si="43">+F31-P31</f>
        <v>88132.43</v>
      </c>
    </row>
    <row r="32" spans="1:18" s="1" customFormat="1" ht="24.95" customHeight="1" x14ac:dyDescent="0.3">
      <c r="A32" s="27" t="s">
        <v>33</v>
      </c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9"/>
    </row>
    <row r="33" spans="1:18" ht="24.95" customHeight="1" x14ac:dyDescent="0.25">
      <c r="A33" s="19">
        <v>9</v>
      </c>
      <c r="B33" s="20" t="s">
        <v>48</v>
      </c>
      <c r="C33" s="21" t="s">
        <v>23</v>
      </c>
      <c r="D33" s="19" t="s">
        <v>18</v>
      </c>
      <c r="E33" s="3" t="s">
        <v>44</v>
      </c>
      <c r="F33" s="22">
        <v>108535.57</v>
      </c>
      <c r="G33" s="22">
        <v>14113.15</v>
      </c>
      <c r="H33" s="22">
        <v>25</v>
      </c>
      <c r="I33" s="22">
        <f t="shared" ref="I33" si="44">IF(F33&gt;269640,269640*2.87%,F33*2.87%)</f>
        <v>3114.97</v>
      </c>
      <c r="J33" s="22">
        <f t="shared" ref="J33" si="45">IF(F33&gt;269640,269640*7.1%,F33*7.1%)</f>
        <v>7706.03</v>
      </c>
      <c r="K33" s="22">
        <f t="shared" ref="K33" si="46">IF(F33&gt;53928,53928*1.15%,F33*1.15%)</f>
        <v>620.16999999999996</v>
      </c>
      <c r="L33" s="22">
        <f t="shared" ref="L33" si="47">IF(F33&gt;134820,134820*3.04%,F33*3.04%)</f>
        <v>3299.48</v>
      </c>
      <c r="M33" s="22">
        <f t="shared" ref="M33" si="48">IF(F33&gt;134820,134820*7.09%,F33*7.09%)</f>
        <v>7695.17</v>
      </c>
      <c r="N33" s="22">
        <v>0</v>
      </c>
      <c r="O33" s="22">
        <f t="shared" ref="O33" si="49">SUM(I33:N33)</f>
        <v>22435.82</v>
      </c>
      <c r="P33" s="22">
        <f t="shared" ref="P33" si="50">SUM(G33,H33,I33,L33,N33)</f>
        <v>20552.599999999999</v>
      </c>
      <c r="Q33" s="22">
        <f t="shared" ref="Q33" si="51">+J33+K33+M33</f>
        <v>16021.37</v>
      </c>
      <c r="R33" s="22">
        <f t="shared" ref="R33" si="52">+F33-P33</f>
        <v>87982.97</v>
      </c>
    </row>
    <row r="34" spans="1:18" s="1" customFormat="1" ht="24.95" customHeight="1" x14ac:dyDescent="0.3">
      <c r="A34" s="27" t="s">
        <v>29</v>
      </c>
      <c r="B34" s="28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9"/>
    </row>
    <row r="35" spans="1:18" ht="24.95" customHeight="1" x14ac:dyDescent="0.25">
      <c r="A35" s="23">
        <v>10</v>
      </c>
      <c r="B35" s="24" t="s">
        <v>30</v>
      </c>
      <c r="C35" s="25" t="s">
        <v>17</v>
      </c>
      <c r="D35" s="23" t="s">
        <v>18</v>
      </c>
      <c r="E35" s="3" t="s">
        <v>44</v>
      </c>
      <c r="F35" s="26">
        <v>112500.26</v>
      </c>
      <c r="G35" s="26">
        <v>14748.21</v>
      </c>
      <c r="H35" s="26">
        <v>25</v>
      </c>
      <c r="I35" s="26">
        <f t="shared" ref="I35:I44" si="53">IF(F35&gt;269640,269640*2.87%,F35*2.87%)</f>
        <v>3228.76</v>
      </c>
      <c r="J35" s="26">
        <f t="shared" ref="J35:J44" si="54">IF(F35&gt;269640,269640*7.1%,F35*7.1%)</f>
        <v>7987.52</v>
      </c>
      <c r="K35" s="26">
        <f t="shared" ref="K35:K44" si="55">IF(F35&gt;53928,53928*1.15%,F35*1.15%)</f>
        <v>620.16999999999996</v>
      </c>
      <c r="L35" s="26">
        <f t="shared" ref="L35:L44" si="56">IF(F35&gt;134820,134820*3.04%,F35*3.04%)</f>
        <v>3420.01</v>
      </c>
      <c r="M35" s="26">
        <f t="shared" ref="M35:M44" si="57">IF(F35&gt;134820,134820*7.09%,F35*7.09%)</f>
        <v>7976.27</v>
      </c>
      <c r="N35" s="26">
        <v>0</v>
      </c>
      <c r="O35" s="26">
        <f t="shared" ref="O35:O44" si="58">SUM(I35:N35)</f>
        <v>23232.73</v>
      </c>
      <c r="P35" s="26">
        <f t="shared" ref="P35:P44" si="59">SUM(G35,H35,I35,L35,N35)</f>
        <v>21421.98</v>
      </c>
      <c r="Q35" s="26">
        <f t="shared" ref="Q35:Q44" si="60">+J35+K35+M35</f>
        <v>16583.96</v>
      </c>
      <c r="R35" s="26">
        <f t="shared" ref="R35:R44" si="61">+F35-P35</f>
        <v>91078.28</v>
      </c>
    </row>
    <row r="36" spans="1:18" ht="24.95" customHeight="1" x14ac:dyDescent="0.25">
      <c r="A36" s="3">
        <v>11</v>
      </c>
      <c r="B36" s="4" t="s">
        <v>57</v>
      </c>
      <c r="C36" s="5" t="s">
        <v>23</v>
      </c>
      <c r="D36" s="3" t="s">
        <v>18</v>
      </c>
      <c r="E36" s="3" t="s">
        <v>44</v>
      </c>
      <c r="F36" s="12">
        <v>115918.94</v>
      </c>
      <c r="G36" s="12">
        <v>15552.37</v>
      </c>
      <c r="H36" s="12">
        <v>25</v>
      </c>
      <c r="I36" s="12">
        <f t="shared" si="53"/>
        <v>3326.87</v>
      </c>
      <c r="J36" s="12">
        <f t="shared" si="54"/>
        <v>8230.24</v>
      </c>
      <c r="K36" s="12">
        <f t="shared" si="55"/>
        <v>620.16999999999996</v>
      </c>
      <c r="L36" s="12">
        <f t="shared" si="56"/>
        <v>3523.94</v>
      </c>
      <c r="M36" s="12">
        <f t="shared" si="57"/>
        <v>8218.65</v>
      </c>
      <c r="N36" s="12">
        <v>1190.1199999999999</v>
      </c>
      <c r="O36" s="12">
        <f t="shared" si="58"/>
        <v>25109.99</v>
      </c>
      <c r="P36" s="12">
        <f t="shared" si="59"/>
        <v>23618.3</v>
      </c>
      <c r="Q36" s="12">
        <f t="shared" si="60"/>
        <v>17069.060000000001</v>
      </c>
      <c r="R36" s="12">
        <f t="shared" si="61"/>
        <v>92300.64</v>
      </c>
    </row>
    <row r="37" spans="1:18" ht="24.95" customHeight="1" x14ac:dyDescent="0.25">
      <c r="A37" s="3">
        <v>12</v>
      </c>
      <c r="B37" s="4" t="s">
        <v>49</v>
      </c>
      <c r="C37" s="5" t="s">
        <v>23</v>
      </c>
      <c r="D37" s="3" t="s">
        <v>18</v>
      </c>
      <c r="E37" s="23" t="s">
        <v>43</v>
      </c>
      <c r="F37" s="12">
        <v>110012.24</v>
      </c>
      <c r="G37" s="12">
        <v>14460.5</v>
      </c>
      <c r="H37" s="12">
        <v>25</v>
      </c>
      <c r="I37" s="12">
        <f t="shared" si="53"/>
        <v>3157.35</v>
      </c>
      <c r="J37" s="12">
        <f t="shared" si="54"/>
        <v>7810.87</v>
      </c>
      <c r="K37" s="12">
        <f t="shared" si="55"/>
        <v>620.16999999999996</v>
      </c>
      <c r="L37" s="12">
        <f t="shared" si="56"/>
        <v>3344.37</v>
      </c>
      <c r="M37" s="12">
        <f t="shared" si="57"/>
        <v>7799.87</v>
      </c>
      <c r="N37" s="12">
        <v>0</v>
      </c>
      <c r="O37" s="12">
        <f t="shared" si="58"/>
        <v>22732.63</v>
      </c>
      <c r="P37" s="12">
        <f t="shared" si="59"/>
        <v>20987.22</v>
      </c>
      <c r="Q37" s="12">
        <f t="shared" si="60"/>
        <v>16230.91</v>
      </c>
      <c r="R37" s="12">
        <f t="shared" si="61"/>
        <v>89025.02</v>
      </c>
    </row>
    <row r="38" spans="1:18" ht="24.95" customHeight="1" x14ac:dyDescent="0.25">
      <c r="A38" s="3">
        <v>13</v>
      </c>
      <c r="B38" s="4" t="s">
        <v>50</v>
      </c>
      <c r="C38" s="5" t="s">
        <v>23</v>
      </c>
      <c r="D38" s="3" t="s">
        <v>18</v>
      </c>
      <c r="E38" s="3" t="s">
        <v>44</v>
      </c>
      <c r="F38" s="12">
        <v>112965.59</v>
      </c>
      <c r="G38" s="12">
        <v>14857.67</v>
      </c>
      <c r="H38" s="12">
        <v>25</v>
      </c>
      <c r="I38" s="12">
        <f t="shared" si="53"/>
        <v>3242.11</v>
      </c>
      <c r="J38" s="12">
        <f t="shared" si="54"/>
        <v>8020.56</v>
      </c>
      <c r="K38" s="12">
        <f t="shared" si="55"/>
        <v>620.16999999999996</v>
      </c>
      <c r="L38" s="12">
        <f t="shared" si="56"/>
        <v>3434.15</v>
      </c>
      <c r="M38" s="12">
        <f t="shared" si="57"/>
        <v>8009.26</v>
      </c>
      <c r="N38" s="12">
        <v>1190.1199999999999</v>
      </c>
      <c r="O38" s="12">
        <f t="shared" si="58"/>
        <v>24516.37</v>
      </c>
      <c r="P38" s="12">
        <f t="shared" si="59"/>
        <v>22749.05</v>
      </c>
      <c r="Q38" s="12">
        <f t="shared" si="60"/>
        <v>16649.990000000002</v>
      </c>
      <c r="R38" s="12">
        <f t="shared" si="61"/>
        <v>90216.54</v>
      </c>
    </row>
    <row r="39" spans="1:18" ht="24.95" customHeight="1" x14ac:dyDescent="0.25">
      <c r="A39" s="3">
        <v>14</v>
      </c>
      <c r="B39" s="4" t="s">
        <v>51</v>
      </c>
      <c r="C39" s="5" t="s">
        <v>23</v>
      </c>
      <c r="D39" s="3" t="s">
        <v>18</v>
      </c>
      <c r="E39" s="3" t="s">
        <v>44</v>
      </c>
      <c r="F39" s="12">
        <v>109273.91</v>
      </c>
      <c r="G39" s="12">
        <v>14286.82</v>
      </c>
      <c r="H39" s="12">
        <v>25</v>
      </c>
      <c r="I39" s="12">
        <f t="shared" si="53"/>
        <v>3136.16</v>
      </c>
      <c r="J39" s="12">
        <f t="shared" si="54"/>
        <v>7758.45</v>
      </c>
      <c r="K39" s="12">
        <f t="shared" si="55"/>
        <v>620.16999999999996</v>
      </c>
      <c r="L39" s="12">
        <f t="shared" si="56"/>
        <v>3321.93</v>
      </c>
      <c r="M39" s="12">
        <f t="shared" si="57"/>
        <v>7747.52</v>
      </c>
      <c r="N39" s="12">
        <v>0</v>
      </c>
      <c r="O39" s="12">
        <f t="shared" si="58"/>
        <v>22584.23</v>
      </c>
      <c r="P39" s="12">
        <f t="shared" si="59"/>
        <v>20769.91</v>
      </c>
      <c r="Q39" s="12">
        <f t="shared" si="60"/>
        <v>16126.14</v>
      </c>
      <c r="R39" s="12">
        <f t="shared" si="61"/>
        <v>88504</v>
      </c>
    </row>
    <row r="40" spans="1:18" ht="24.95" customHeight="1" x14ac:dyDescent="0.25">
      <c r="A40" s="3">
        <v>15</v>
      </c>
      <c r="B40" s="4" t="s">
        <v>52</v>
      </c>
      <c r="C40" s="5" t="s">
        <v>17</v>
      </c>
      <c r="D40" s="3" t="s">
        <v>18</v>
      </c>
      <c r="E40" s="3" t="s">
        <v>44</v>
      </c>
      <c r="F40" s="12">
        <v>100757.75999999999</v>
      </c>
      <c r="G40" s="12">
        <v>12283.61</v>
      </c>
      <c r="H40" s="12">
        <v>25</v>
      </c>
      <c r="I40" s="12">
        <f t="shared" si="53"/>
        <v>2891.75</v>
      </c>
      <c r="J40" s="12">
        <f t="shared" si="54"/>
        <v>7153.8</v>
      </c>
      <c r="K40" s="12">
        <f t="shared" si="55"/>
        <v>620.16999999999996</v>
      </c>
      <c r="L40" s="12">
        <f t="shared" si="56"/>
        <v>3063.04</v>
      </c>
      <c r="M40" s="12">
        <f t="shared" si="57"/>
        <v>7143.73</v>
      </c>
      <c r="N40" s="12">
        <v>1190.1199999999999</v>
      </c>
      <c r="O40" s="12">
        <f t="shared" si="58"/>
        <v>22062.61</v>
      </c>
      <c r="P40" s="12">
        <f t="shared" si="59"/>
        <v>19453.52</v>
      </c>
      <c r="Q40" s="12">
        <f t="shared" si="60"/>
        <v>14917.7</v>
      </c>
      <c r="R40" s="12">
        <f t="shared" si="61"/>
        <v>81304.240000000005</v>
      </c>
    </row>
    <row r="41" spans="1:18" ht="24.95" customHeight="1" x14ac:dyDescent="0.25">
      <c r="A41" s="3">
        <v>16</v>
      </c>
      <c r="B41" s="4" t="s">
        <v>53</v>
      </c>
      <c r="C41" s="5" t="s">
        <v>17</v>
      </c>
      <c r="D41" s="3" t="s">
        <v>18</v>
      </c>
      <c r="E41" s="23" t="s">
        <v>43</v>
      </c>
      <c r="F41" s="12">
        <v>100757.75999999999</v>
      </c>
      <c r="G41" s="12">
        <v>12283.61</v>
      </c>
      <c r="H41" s="12">
        <v>25</v>
      </c>
      <c r="I41" s="12">
        <f t="shared" si="53"/>
        <v>2891.75</v>
      </c>
      <c r="J41" s="12">
        <f t="shared" si="54"/>
        <v>7153.8</v>
      </c>
      <c r="K41" s="12">
        <f t="shared" si="55"/>
        <v>620.16999999999996</v>
      </c>
      <c r="L41" s="12">
        <f t="shared" si="56"/>
        <v>3063.04</v>
      </c>
      <c r="M41" s="12">
        <f t="shared" si="57"/>
        <v>7143.73</v>
      </c>
      <c r="N41" s="12">
        <v>0</v>
      </c>
      <c r="O41" s="12">
        <f t="shared" si="58"/>
        <v>20872.490000000002</v>
      </c>
      <c r="P41" s="12">
        <f t="shared" si="59"/>
        <v>18263.400000000001</v>
      </c>
      <c r="Q41" s="12">
        <f t="shared" si="60"/>
        <v>14917.7</v>
      </c>
      <c r="R41" s="12">
        <f t="shared" si="61"/>
        <v>82494.36</v>
      </c>
    </row>
    <row r="42" spans="1:18" ht="24.95" customHeight="1" x14ac:dyDescent="0.25">
      <c r="A42" s="3">
        <v>17</v>
      </c>
      <c r="B42" s="4" t="s">
        <v>54</v>
      </c>
      <c r="C42" s="5" t="s">
        <v>17</v>
      </c>
      <c r="D42" s="3" t="s">
        <v>18</v>
      </c>
      <c r="E42" s="23" t="s">
        <v>43</v>
      </c>
      <c r="F42" s="12">
        <v>100362.72</v>
      </c>
      <c r="G42" s="12">
        <v>12190.69</v>
      </c>
      <c r="H42" s="12">
        <v>25</v>
      </c>
      <c r="I42" s="12">
        <f t="shared" si="53"/>
        <v>2880.41</v>
      </c>
      <c r="J42" s="12">
        <f t="shared" si="54"/>
        <v>7125.75</v>
      </c>
      <c r="K42" s="12">
        <f t="shared" si="55"/>
        <v>620.16999999999996</v>
      </c>
      <c r="L42" s="12">
        <f t="shared" si="56"/>
        <v>3051.03</v>
      </c>
      <c r="M42" s="12">
        <f t="shared" si="57"/>
        <v>7115.72</v>
      </c>
      <c r="N42" s="12">
        <v>0</v>
      </c>
      <c r="O42" s="12">
        <f t="shared" si="58"/>
        <v>20793.080000000002</v>
      </c>
      <c r="P42" s="12">
        <f t="shared" si="59"/>
        <v>18147.13</v>
      </c>
      <c r="Q42" s="12">
        <f t="shared" si="60"/>
        <v>14861.64</v>
      </c>
      <c r="R42" s="12">
        <f t="shared" si="61"/>
        <v>82215.59</v>
      </c>
    </row>
    <row r="43" spans="1:18" ht="24.95" customHeight="1" x14ac:dyDescent="0.25">
      <c r="A43" s="3">
        <v>18</v>
      </c>
      <c r="B43" s="4" t="s">
        <v>55</v>
      </c>
      <c r="C43" s="5" t="s">
        <v>23</v>
      </c>
      <c r="D43" s="3" t="s">
        <v>18</v>
      </c>
      <c r="E43" s="3" t="s">
        <v>44</v>
      </c>
      <c r="F43" s="12">
        <v>97460.51</v>
      </c>
      <c r="G43" s="12">
        <v>11508.02</v>
      </c>
      <c r="H43" s="12">
        <v>25</v>
      </c>
      <c r="I43" s="12">
        <f t="shared" si="53"/>
        <v>2797.12</v>
      </c>
      <c r="J43" s="12">
        <f t="shared" si="54"/>
        <v>6919.7</v>
      </c>
      <c r="K43" s="12">
        <f t="shared" si="55"/>
        <v>620.16999999999996</v>
      </c>
      <c r="L43" s="12">
        <f t="shared" si="56"/>
        <v>2962.8</v>
      </c>
      <c r="M43" s="12">
        <f t="shared" si="57"/>
        <v>6909.95</v>
      </c>
      <c r="N43" s="12">
        <v>0</v>
      </c>
      <c r="O43" s="12">
        <f t="shared" si="58"/>
        <v>20209.740000000002</v>
      </c>
      <c r="P43" s="12">
        <f t="shared" si="59"/>
        <v>17292.939999999999</v>
      </c>
      <c r="Q43" s="12">
        <f t="shared" si="60"/>
        <v>14449.82</v>
      </c>
      <c r="R43" s="12">
        <f t="shared" si="61"/>
        <v>80167.570000000007</v>
      </c>
    </row>
    <row r="44" spans="1:18" ht="24.95" customHeight="1" x14ac:dyDescent="0.25">
      <c r="A44" s="3">
        <v>19</v>
      </c>
      <c r="B44" s="4" t="s">
        <v>56</v>
      </c>
      <c r="C44" s="5" t="s">
        <v>27</v>
      </c>
      <c r="D44" s="3" t="s">
        <v>18</v>
      </c>
      <c r="E44" s="23" t="s">
        <v>43</v>
      </c>
      <c r="F44" s="12">
        <v>95900</v>
      </c>
      <c r="G44" s="12">
        <v>11140.95</v>
      </c>
      <c r="H44" s="12">
        <v>25</v>
      </c>
      <c r="I44" s="12">
        <f t="shared" si="53"/>
        <v>2752.33</v>
      </c>
      <c r="J44" s="12">
        <f t="shared" si="54"/>
        <v>6808.9</v>
      </c>
      <c r="K44" s="12">
        <f t="shared" si="55"/>
        <v>620.16999999999996</v>
      </c>
      <c r="L44" s="12">
        <f t="shared" si="56"/>
        <v>2915.36</v>
      </c>
      <c r="M44" s="12">
        <f t="shared" si="57"/>
        <v>6799.31</v>
      </c>
      <c r="N44" s="12">
        <v>0</v>
      </c>
      <c r="O44" s="12">
        <f t="shared" si="58"/>
        <v>19896.07</v>
      </c>
      <c r="P44" s="12">
        <f t="shared" si="59"/>
        <v>16833.64</v>
      </c>
      <c r="Q44" s="12">
        <f t="shared" si="60"/>
        <v>14228.38</v>
      </c>
      <c r="R44" s="12">
        <f t="shared" si="61"/>
        <v>79066.36</v>
      </c>
    </row>
    <row r="45" spans="1:18" s="1" customFormat="1" ht="24.95" customHeight="1" x14ac:dyDescent="0.25">
      <c r="A45" s="31" t="s">
        <v>35</v>
      </c>
      <c r="B45" s="31"/>
      <c r="C45" s="31"/>
      <c r="D45" s="31"/>
      <c r="E45" s="30"/>
      <c r="F45" s="14">
        <f t="shared" ref="F45:R45" si="62">SUM(F18:F44)</f>
        <v>2026688.9</v>
      </c>
      <c r="G45" s="14">
        <f t="shared" si="62"/>
        <v>258612.28</v>
      </c>
      <c r="H45" s="14">
        <f t="shared" si="62"/>
        <v>475</v>
      </c>
      <c r="I45" s="14">
        <f t="shared" si="62"/>
        <v>58165.98</v>
      </c>
      <c r="J45" s="14">
        <f t="shared" si="62"/>
        <v>143894.92000000001</v>
      </c>
      <c r="K45" s="14">
        <f t="shared" si="62"/>
        <v>11783.23</v>
      </c>
      <c r="L45" s="14">
        <f t="shared" si="62"/>
        <v>61611.35</v>
      </c>
      <c r="M45" s="14">
        <f t="shared" si="62"/>
        <v>143692.26</v>
      </c>
      <c r="N45" s="14">
        <f t="shared" si="62"/>
        <v>4760.4799999999996</v>
      </c>
      <c r="O45" s="14">
        <f t="shared" si="62"/>
        <v>423908.22</v>
      </c>
      <c r="P45" s="14">
        <f t="shared" si="62"/>
        <v>383625.09</v>
      </c>
      <c r="Q45" s="14">
        <f t="shared" si="62"/>
        <v>299370.40999999997</v>
      </c>
      <c r="R45" s="14">
        <f t="shared" si="62"/>
        <v>1643063.81</v>
      </c>
    </row>
    <row r="46" spans="1:18" ht="24.95" customHeight="1" x14ac:dyDescent="0.25">
      <c r="F46" s="13"/>
      <c r="N46" s="16"/>
    </row>
    <row r="47" spans="1:18" ht="24.95" customHeight="1" x14ac:dyDescent="0.25">
      <c r="N47" s="6"/>
      <c r="O47" s="11"/>
      <c r="P47" s="11"/>
      <c r="Q47" s="11"/>
      <c r="R47" s="11"/>
    </row>
    <row r="48" spans="1:18" ht="24.95" customHeight="1" x14ac:dyDescent="0.25">
      <c r="N48" s="17"/>
    </row>
    <row r="49" ht="24.95" customHeight="1" x14ac:dyDescent="0.25"/>
    <row r="50" ht="24.95" customHeight="1" x14ac:dyDescent="0.25"/>
    <row r="51" ht="24.95" customHeight="1" x14ac:dyDescent="0.25"/>
    <row r="52" ht="24.95" customHeight="1" x14ac:dyDescent="0.25"/>
    <row r="53" ht="24.95" customHeight="1" x14ac:dyDescent="0.25"/>
    <row r="54" ht="24.95" customHeight="1" x14ac:dyDescent="0.25"/>
    <row r="55" ht="24.95" customHeight="1" x14ac:dyDescent="0.25"/>
    <row r="56" ht="24.95" customHeight="1" x14ac:dyDescent="0.25"/>
    <row r="57" ht="24.95" customHeight="1" x14ac:dyDescent="0.25"/>
    <row r="58" ht="24.95" customHeight="1" x14ac:dyDescent="0.25"/>
    <row r="59" ht="24.95" customHeight="1" x14ac:dyDescent="0.25"/>
    <row r="60" ht="24.95" customHeight="1" x14ac:dyDescent="0.25"/>
    <row r="61" ht="24.95" customHeight="1" x14ac:dyDescent="0.25"/>
    <row r="62" ht="24.95" customHeight="1" x14ac:dyDescent="0.25"/>
    <row r="63" ht="24.95" customHeight="1" x14ac:dyDescent="0.25"/>
    <row r="64" ht="24.95" customHeight="1" x14ac:dyDescent="0.25"/>
    <row r="65" ht="24.95" customHeight="1" x14ac:dyDescent="0.25"/>
    <row r="66" ht="24.95" customHeight="1" x14ac:dyDescent="0.25"/>
    <row r="67" ht="24.95" customHeight="1" x14ac:dyDescent="0.25"/>
    <row r="68" ht="24.95" customHeight="1" x14ac:dyDescent="0.25"/>
    <row r="69" ht="24.95" customHeight="1" x14ac:dyDescent="0.25"/>
    <row r="70" ht="24.95" customHeight="1" x14ac:dyDescent="0.25"/>
    <row r="71" ht="24.95" customHeight="1" x14ac:dyDescent="0.25"/>
    <row r="72" ht="24.95" customHeight="1" x14ac:dyDescent="0.25"/>
    <row r="73" ht="24.95" customHeight="1" x14ac:dyDescent="0.25"/>
    <row r="74" ht="24.95" customHeight="1" x14ac:dyDescent="0.25"/>
    <row r="75" ht="24.95" customHeight="1" x14ac:dyDescent="0.25"/>
    <row r="76" ht="24.95" customHeight="1" x14ac:dyDescent="0.25"/>
    <row r="77" ht="24.95" customHeight="1" x14ac:dyDescent="0.25"/>
    <row r="78" ht="24.95" customHeight="1" x14ac:dyDescent="0.25"/>
    <row r="79" ht="24.95" customHeight="1" x14ac:dyDescent="0.25"/>
    <row r="80" ht="24.95" customHeight="1" x14ac:dyDescent="0.25"/>
    <row r="81" ht="24.95" customHeight="1" x14ac:dyDescent="0.25"/>
    <row r="82" ht="24.95" customHeight="1" x14ac:dyDescent="0.25"/>
    <row r="83" ht="24.95" customHeight="1" x14ac:dyDescent="0.25"/>
    <row r="84" ht="24.95" customHeight="1" x14ac:dyDescent="0.25"/>
    <row r="85" ht="24.95" customHeight="1" x14ac:dyDescent="0.25"/>
    <row r="86" ht="24.95" customHeight="1" x14ac:dyDescent="0.25"/>
    <row r="87" ht="24.95" customHeight="1" x14ac:dyDescent="0.25"/>
    <row r="88" ht="24.95" customHeight="1" x14ac:dyDescent="0.25"/>
    <row r="89" ht="24.95" customHeight="1" x14ac:dyDescent="0.25"/>
    <row r="90" ht="24.95" customHeight="1" x14ac:dyDescent="0.25"/>
    <row r="91" ht="24.95" customHeight="1" x14ac:dyDescent="0.25"/>
    <row r="92" ht="24.95" customHeight="1" x14ac:dyDescent="0.25"/>
    <row r="93" ht="24.95" customHeight="1" x14ac:dyDescent="0.25"/>
    <row r="94" ht="24.95" customHeight="1" x14ac:dyDescent="0.25"/>
    <row r="95" ht="24.95" customHeight="1" x14ac:dyDescent="0.25"/>
    <row r="96" ht="24.95" customHeight="1" x14ac:dyDescent="0.25"/>
    <row r="97" ht="24.95" customHeight="1" x14ac:dyDescent="0.25"/>
    <row r="98" ht="24.95" customHeight="1" x14ac:dyDescent="0.25"/>
    <row r="99" ht="24.95" customHeight="1" x14ac:dyDescent="0.25"/>
    <row r="100" ht="24.95" customHeight="1" x14ac:dyDescent="0.25"/>
    <row r="101" ht="24.95" customHeight="1" x14ac:dyDescent="0.25"/>
    <row r="102" ht="24.95" customHeight="1" x14ac:dyDescent="0.25"/>
    <row r="103" ht="24.95" customHeight="1" x14ac:dyDescent="0.25"/>
    <row r="104" ht="24.95" customHeight="1" x14ac:dyDescent="0.25"/>
    <row r="105" ht="24.95" customHeight="1" x14ac:dyDescent="0.25"/>
    <row r="106" ht="24.95" customHeight="1" x14ac:dyDescent="0.25"/>
    <row r="107" ht="24.95" customHeight="1" x14ac:dyDescent="0.25"/>
    <row r="111" ht="24.95" customHeight="1" x14ac:dyDescent="0.25"/>
    <row r="112" ht="24.95" customHeight="1" x14ac:dyDescent="0.25"/>
    <row r="113" ht="24.95" customHeight="1" x14ac:dyDescent="0.25"/>
    <row r="114" ht="24.95" customHeight="1" x14ac:dyDescent="0.25"/>
    <row r="115" ht="24.95" customHeight="1" x14ac:dyDescent="0.25"/>
    <row r="116" ht="24.95" customHeight="1" x14ac:dyDescent="0.25"/>
    <row r="117" ht="24.95" customHeight="1" x14ac:dyDescent="0.25"/>
    <row r="118" ht="24.95" customHeight="1" x14ac:dyDescent="0.25"/>
    <row r="119" ht="24.95" customHeight="1" x14ac:dyDescent="0.25"/>
    <row r="120" ht="24.95" customHeight="1" x14ac:dyDescent="0.25"/>
    <row r="121" ht="24.95" customHeight="1" x14ac:dyDescent="0.25"/>
    <row r="122" ht="24.95" customHeight="1" x14ac:dyDescent="0.25"/>
    <row r="123" ht="24.95" customHeight="1" x14ac:dyDescent="0.25"/>
    <row r="124" ht="24.95" customHeight="1" x14ac:dyDescent="0.25"/>
    <row r="125" ht="24.95" customHeight="1" x14ac:dyDescent="0.25"/>
    <row r="126" ht="24.95" customHeight="1" x14ac:dyDescent="0.25"/>
    <row r="127" ht="24.95" customHeight="1" x14ac:dyDescent="0.25"/>
    <row r="128" ht="24.95" customHeight="1" x14ac:dyDescent="0.25"/>
    <row r="129" ht="24.95" customHeight="1" x14ac:dyDescent="0.25"/>
    <row r="130" ht="24.95" customHeight="1" x14ac:dyDescent="0.25"/>
    <row r="131" ht="24.95" customHeight="1" x14ac:dyDescent="0.25"/>
    <row r="132" ht="24.95" customHeight="1" x14ac:dyDescent="0.25"/>
    <row r="133" ht="24.95" customHeight="1" x14ac:dyDescent="0.25"/>
    <row r="134" ht="24.95" customHeight="1" x14ac:dyDescent="0.25"/>
    <row r="135" ht="24.95" customHeight="1" x14ac:dyDescent="0.25"/>
    <row r="136" ht="24.95" customHeight="1" x14ac:dyDescent="0.25"/>
    <row r="137" ht="24.95" customHeight="1" x14ac:dyDescent="0.25"/>
    <row r="138" ht="24.95" customHeight="1" x14ac:dyDescent="0.25"/>
    <row r="139" ht="24.95" customHeight="1" x14ac:dyDescent="0.25"/>
    <row r="140" ht="24.95" customHeight="1" x14ac:dyDescent="0.25"/>
    <row r="141" ht="24.95" customHeight="1" x14ac:dyDescent="0.25"/>
    <row r="142" ht="24.95" customHeight="1" x14ac:dyDescent="0.25"/>
    <row r="143" ht="24.95" customHeight="1" x14ac:dyDescent="0.25"/>
    <row r="144" ht="24.95" customHeight="1" x14ac:dyDescent="0.25"/>
    <row r="145" ht="24.95" customHeight="1" x14ac:dyDescent="0.25"/>
    <row r="146" ht="24.95" customHeight="1" x14ac:dyDescent="0.25"/>
    <row r="147" ht="24.95" customHeight="1" x14ac:dyDescent="0.25"/>
    <row r="148" ht="24.95" customHeight="1" x14ac:dyDescent="0.25"/>
    <row r="149" ht="24.95" customHeight="1" x14ac:dyDescent="0.25"/>
    <row r="150" ht="24.95" customHeight="1" x14ac:dyDescent="0.25"/>
    <row r="151" ht="24.95" customHeight="1" x14ac:dyDescent="0.25"/>
    <row r="152" ht="24.95" customHeight="1" x14ac:dyDescent="0.25"/>
    <row r="153" ht="24.95" customHeight="1" x14ac:dyDescent="0.25"/>
    <row r="154" ht="24.95" customHeight="1" x14ac:dyDescent="0.25"/>
    <row r="155" ht="24.95" customHeight="1" x14ac:dyDescent="0.25"/>
    <row r="156" ht="24.95" customHeight="1" x14ac:dyDescent="0.25"/>
    <row r="157" ht="24.95" customHeight="1" x14ac:dyDescent="0.25"/>
    <row r="158" ht="24.95" customHeight="1" x14ac:dyDescent="0.25"/>
    <row r="159" ht="24.95" customHeight="1" x14ac:dyDescent="0.25"/>
    <row r="160" ht="24.95" customHeight="1" x14ac:dyDescent="0.25"/>
    <row r="161" ht="24.95" customHeight="1" x14ac:dyDescent="0.25"/>
    <row r="162" ht="24.95" customHeight="1" x14ac:dyDescent="0.25"/>
    <row r="163" ht="24.95" customHeight="1" x14ac:dyDescent="0.25"/>
    <row r="164" ht="24.95" customHeight="1" x14ac:dyDescent="0.25"/>
    <row r="165" ht="24.95" customHeight="1" x14ac:dyDescent="0.25"/>
    <row r="166" ht="24.95" customHeight="1" x14ac:dyDescent="0.25"/>
    <row r="167" ht="24.95" customHeight="1" x14ac:dyDescent="0.25"/>
    <row r="168" ht="24.95" customHeight="1" x14ac:dyDescent="0.25"/>
    <row r="169" ht="24.95" customHeight="1" x14ac:dyDescent="0.25"/>
    <row r="170" ht="24.95" customHeight="1" x14ac:dyDescent="0.25"/>
    <row r="171" ht="24.95" customHeight="1" x14ac:dyDescent="0.25"/>
    <row r="172" ht="24.95" customHeight="1" x14ac:dyDescent="0.25"/>
    <row r="173" ht="24.95" customHeight="1" x14ac:dyDescent="0.25"/>
    <row r="174" ht="24.95" customHeight="1" x14ac:dyDescent="0.25"/>
    <row r="175" ht="24.95" customHeight="1" x14ac:dyDescent="0.25"/>
    <row r="176" ht="24.95" customHeight="1" x14ac:dyDescent="0.25"/>
    <row r="177" ht="24.95" customHeight="1" x14ac:dyDescent="0.25"/>
    <row r="178" ht="24.95" customHeight="1" x14ac:dyDescent="0.25"/>
    <row r="179" ht="24.95" customHeight="1" x14ac:dyDescent="0.25"/>
    <row r="180" ht="24.95" customHeight="1" x14ac:dyDescent="0.25"/>
    <row r="181" ht="24.95" customHeight="1" x14ac:dyDescent="0.25"/>
    <row r="182" ht="24.95" customHeight="1" x14ac:dyDescent="0.25"/>
    <row r="183" ht="24.95" customHeight="1" x14ac:dyDescent="0.25"/>
    <row r="184" ht="24.95" customHeight="1" x14ac:dyDescent="0.25"/>
    <row r="185" ht="24.95" customHeight="1" x14ac:dyDescent="0.25"/>
    <row r="186" ht="24.95" customHeight="1" x14ac:dyDescent="0.25"/>
    <row r="187" ht="24.95" customHeight="1" x14ac:dyDescent="0.25"/>
    <row r="188" ht="24.95" customHeight="1" x14ac:dyDescent="0.25"/>
    <row r="189" ht="24.95" customHeight="1" x14ac:dyDescent="0.25"/>
    <row r="190" ht="24.95" customHeight="1" x14ac:dyDescent="0.25"/>
    <row r="191" ht="24.95" customHeight="1" x14ac:dyDescent="0.25"/>
    <row r="192" ht="24.95" customHeight="1" x14ac:dyDescent="0.25"/>
    <row r="193" ht="24.95" customHeight="1" x14ac:dyDescent="0.25"/>
  </sheetData>
  <mergeCells count="25">
    <mergeCell ref="A13:R13"/>
    <mergeCell ref="A14:A16"/>
    <mergeCell ref="B14:B16"/>
    <mergeCell ref="H14:H16"/>
    <mergeCell ref="C14:C16"/>
    <mergeCell ref="O15:O16"/>
    <mergeCell ref="I14:O14"/>
    <mergeCell ref="D14:D16"/>
    <mergeCell ref="E14:E16"/>
    <mergeCell ref="A45:D45"/>
    <mergeCell ref="A6:R7"/>
    <mergeCell ref="A8:R8"/>
    <mergeCell ref="A9:R9"/>
    <mergeCell ref="P14:Q14"/>
    <mergeCell ref="R14:R16"/>
    <mergeCell ref="I15:J15"/>
    <mergeCell ref="K15:K16"/>
    <mergeCell ref="L15:M15"/>
    <mergeCell ref="N15:N16"/>
    <mergeCell ref="P15:P16"/>
    <mergeCell ref="F14:F16"/>
    <mergeCell ref="G14:G16"/>
    <mergeCell ref="A12:R12"/>
    <mergeCell ref="A10:R10"/>
    <mergeCell ref="Q15:Q16"/>
  </mergeCells>
  <printOptions horizontalCentered="1"/>
  <pageMargins left="0.19685039370078741" right="0.19685039370078741" top="0.27559055118110237" bottom="0.17" header="0.27559055118110237" footer="0.11811023622047245"/>
  <pageSetup paperSize="5" scale="51" fitToHeight="20" orientation="landscape" r:id="rId1"/>
  <headerFooter>
    <oddFooter>&amp;R&amp;"Malgun Gothic Semilight,Regular"&amp;10Página &amp;"Malgun Gothic Semilight,Bold"&amp;P&amp;"Malgun Gothic Semilight,Regular" de &amp;"Malgun Gothic Semilight,Bold"&amp;N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Rodssebel Michael Acevedo Mojica</dc:creator>
  <cp:lastModifiedBy>Rodssebel Michael Acevedo Mojica</cp:lastModifiedBy>
  <cp:lastPrinted>2021-07-26T13:12:35Z</cp:lastPrinted>
  <dcterms:created xsi:type="dcterms:W3CDTF">2017-09-27T15:04:47Z</dcterms:created>
  <dcterms:modified xsi:type="dcterms:W3CDTF">2021-08-13T18:17:40Z</dcterms:modified>
</cp:coreProperties>
</file>