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Desktop\GESTIÓN 2023\NÓMINAS 2023\ENERO 2023\TRANSPARENCIA\"/>
    </mc:Choice>
  </mc:AlternateContent>
  <xr:revisionPtr revIDLastSave="0" documentId="13_ncr:1_{FA64D2D9-7865-45ED-989B-BD9688957924}" xr6:coauthVersionLast="47" xr6:coauthVersionMax="47" xr10:uidLastSave="{00000000-0000-0000-0000-000000000000}"/>
  <bookViews>
    <workbookView xWindow="-120" yWindow="-120" windowWidth="23040" windowHeight="10980" xr2:uid="{00000000-000D-0000-FFFF-FFFF00000000}"/>
  </bookViews>
  <sheets>
    <sheet name="Sheet1" sheetId="1" r:id="rId1"/>
  </sheets>
  <definedNames>
    <definedName name="_xlnm._FilterDatabase" localSheetId="0" hidden="1">Sheet1!$A$16:$R$24</definedName>
    <definedName name="_xlnm.Print_Area" localSheetId="0">Sheet1!$A$1:$R$26</definedName>
    <definedName name="DATOS">#REF!</definedName>
    <definedName name="DATOSS">#REF!</definedName>
    <definedName name="_xlnm.Print_Titles" localSheetId="0">Sheet1!$1:$16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1" l="1"/>
  <c r="L19" i="1"/>
  <c r="J19" i="1"/>
  <c r="Q19" i="1" s="1"/>
  <c r="I19" i="1"/>
  <c r="P19" i="1" s="1"/>
  <c r="R19" i="1" s="1"/>
  <c r="J21" i="1"/>
  <c r="K21" i="1"/>
  <c r="M21" i="1"/>
  <c r="P21" i="1"/>
  <c r="R21" i="1" s="1"/>
  <c r="N19" i="1" l="1"/>
  <c r="N21" i="1"/>
  <c r="Q21" i="1"/>
  <c r="P23" i="1"/>
  <c r="R23" i="1" s="1"/>
  <c r="M23" i="1"/>
  <c r="K23" i="1"/>
  <c r="J23" i="1"/>
  <c r="N23" i="1" l="1"/>
  <c r="Q23" i="1"/>
  <c r="K24" i="1"/>
  <c r="H24" i="1"/>
  <c r="G24" i="1"/>
  <c r="F24" i="1"/>
  <c r="O24" i="1" l="1"/>
  <c r="J18" i="1"/>
  <c r="J24" i="1" l="1"/>
  <c r="M18" i="1"/>
  <c r="L18" i="1"/>
  <c r="I18" i="1"/>
  <c r="M24" i="1" l="1"/>
  <c r="L24" i="1"/>
  <c r="I24" i="1"/>
  <c r="P18" i="1"/>
  <c r="Q18" i="1"/>
  <c r="N18" i="1"/>
  <c r="Q24" i="1" l="1"/>
  <c r="N24" i="1"/>
  <c r="R18" i="1"/>
  <c r="R24" i="1" s="1"/>
  <c r="P24" i="1"/>
</calcChain>
</file>

<file path=xl/sharedStrings.xml><?xml version="1.0" encoding="utf-8"?>
<sst xmlns="http://schemas.openxmlformats.org/spreadsheetml/2006/main" count="45" uniqueCount="39">
  <si>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</si>
  <si>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</si>
  <si>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</si>
  <si>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</si>
  <si>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</si>
  <si>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</si>
  <si>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</si>
  <si>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</si>
  <si>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</si>
  <si>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</si>
  <si>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</si>
  <si>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</si>
  <si>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Seguro de Vida</t>
  </si>
  <si>
    <t>Riesgos Laborales
(1.15%)</t>
  </si>
  <si>
    <t>Deducción
Empleado</t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</si>
  <si>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</si>
  <si>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</si>
  <si>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</si>
  <si>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</si>
  <si>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</si>
  <si>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</si>
  <si>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Pensión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</si>
  <si>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2.1.1.3.01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</si>
  <si>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Género</t>
  </si>
  <si>
    <t>Masculino</t>
  </si>
  <si>
    <t>Femenino</t>
  </si>
  <si>
    <t>Jorge Anovis Hernandez Santana</t>
  </si>
  <si>
    <t>Contador</t>
  </si>
  <si>
    <t>Otros</t>
  </si>
  <si>
    <t>Descuentos</t>
  </si>
  <si>
    <t>Departamento de Servicios Estudiantiles</t>
  </si>
  <si>
    <t>Ana Mercedes Contin Cuevas</t>
  </si>
  <si>
    <t>Tecnico De Servicios Sociales</t>
  </si>
  <si>
    <t>Luisa Solano Martin</t>
  </si>
  <si>
    <t>Odontologo Escolar</t>
  </si>
  <si>
    <t>División de Salud Bucal</t>
  </si>
  <si>
    <t>Departamento de Contabilidad</t>
  </si>
  <si>
    <t>Roberto Antonio Martinez De Los Santos</t>
  </si>
  <si>
    <t>Nómina en Trámite de Pensión Enero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</si>
</sst>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b/>
      <sz val="10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  <font>
      <sz val="10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5">
    <xf numFmtId="0" fontId="0" fillId="0" borderId="0" xfId="0"/>
    <xf numFmtId="0" fontId="19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6" fillId="2" borderId="0" xfId="1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43" fontId="30" fillId="34" borderId="12" xfId="45" applyFont="1" applyFill="1" applyBorder="1" applyAlignment="1">
      <alignment horizontal="center" vertical="center"/>
    </xf>
    <xf numFmtId="0" fontId="27" fillId="2" borderId="0" xfId="0" applyFont="1" applyFill="1" applyAlignment="1">
      <alignment vertical="top"/>
    </xf>
    <xf numFmtId="0" fontId="22" fillId="2" borderId="12" xfId="0" applyFont="1" applyFill="1" applyBorder="1" applyAlignment="1">
      <alignment horizontal="center" vertical="center"/>
    </xf>
    <xf numFmtId="4" fontId="22" fillId="2" borderId="12" xfId="0" applyNumberFormat="1" applyFont="1" applyFill="1" applyBorder="1" applyAlignment="1">
      <alignment horizontal="center" vertical="center"/>
    </xf>
    <xf numFmtId="0" fontId="32" fillId="35" borderId="14" xfId="0" applyFont="1" applyFill="1" applyBorder="1"/>
    <xf numFmtId="0" fontId="32" fillId="35" borderId="15" xfId="0" applyFont="1" applyFill="1" applyBorder="1"/>
    <xf numFmtId="0" fontId="28" fillId="37" borderId="13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right" vertical="center"/>
    </xf>
    <xf numFmtId="0" fontId="22" fillId="35" borderId="0" xfId="0" applyFont="1" applyFill="1" applyAlignment="1">
      <alignment vertical="center"/>
    </xf>
    <xf numFmtId="0" fontId="33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vertical="center"/>
    </xf>
    <xf numFmtId="4" fontId="33" fillId="2" borderId="1" xfId="0" applyNumberFormat="1" applyFont="1" applyFill="1" applyBorder="1" applyAlignment="1">
      <alignment horizontal="center" vertical="center"/>
    </xf>
    <xf numFmtId="4" fontId="33" fillId="2" borderId="12" xfId="0" applyNumberFormat="1" applyFont="1" applyFill="1" applyBorder="1" applyAlignment="1">
      <alignment horizontal="center" vertical="center"/>
    </xf>
    <xf numFmtId="0" fontId="33" fillId="2" borderId="0" xfId="0" applyFont="1" applyFill="1" applyAlignment="1">
      <alignment vertical="center"/>
    </xf>
    <xf numFmtId="0" fontId="33" fillId="2" borderId="12" xfId="0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4" fontId="22" fillId="35" borderId="12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22" fillId="0" borderId="12" xfId="0" applyFont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0" fontId="33" fillId="0" borderId="1" xfId="0" applyFont="1" applyBorder="1" applyAlignment="1">
      <alignment horizontal="center" vertical="center"/>
    </xf>
    <xf numFmtId="4" fontId="33" fillId="0" borderId="1" xfId="0" applyNumberFormat="1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1" xfId="0" quotePrefix="1" applyFont="1" applyBorder="1" applyAlignment="1">
      <alignment horizontal="left" vertical="center"/>
    </xf>
    <xf numFmtId="0" fontId="22" fillId="2" borderId="16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5" fillId="2" borderId="0" xfId="1" applyFont="1" applyFill="1" applyAlignment="1">
      <alignment horizontal="center" vertical="center"/>
    </xf>
    <xf numFmtId="0" fontId="30" fillId="34" borderId="1" xfId="0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 wrapText="1"/>
    </xf>
    <xf numFmtId="0" fontId="30" fillId="34" borderId="13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/>
    </xf>
    <xf numFmtId="4" fontId="30" fillId="34" borderId="1" xfId="0" applyNumberFormat="1" applyFont="1" applyFill="1" applyBorder="1" applyAlignment="1">
      <alignment horizontal="center" vertical="center" wrapText="1"/>
    </xf>
    <xf numFmtId="4" fontId="30" fillId="34" borderId="13" xfId="0" applyNumberFormat="1" applyFont="1" applyFill="1" applyBorder="1" applyAlignment="1">
      <alignment horizontal="center" vertical="center" wrapText="1"/>
    </xf>
    <xf numFmtId="0" fontId="22" fillId="2" borderId="0" xfId="1" applyFont="1" applyFill="1" applyAlignment="1">
      <alignment horizontal="center" vertical="top"/>
    </xf>
    <xf numFmtId="0" fontId="31" fillId="2" borderId="0" xfId="1" quotePrefix="1" applyFont="1" applyFill="1" applyAlignment="1">
      <alignment horizontal="center"/>
    </xf>
    <xf numFmtId="0" fontId="31" fillId="2" borderId="0" xfId="1" applyFont="1" applyFill="1" applyAlignment="1">
      <alignment horizontal="center"/>
    </xf>
    <xf numFmtId="0" fontId="22" fillId="2" borderId="11" xfId="1" applyFont="1" applyFill="1" applyBorder="1" applyAlignment="1">
      <alignment horizontal="center" vertical="center"/>
    </xf>
    <xf numFmtId="0" fontId="30" fillId="34" borderId="13" xfId="0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5" builtinId="3"/>
    <cellStyle name="Millares 2 3" xfId="44" xr:uid="{00000000-0005-0000-0000-000024000000}"/>
    <cellStyle name="Neutral" xfId="9" builtinId="28" customBuiltin="1"/>
    <cellStyle name="Normal" xfId="0" builtinId="0"/>
    <cellStyle name="Normal 2" xfId="1" xr:uid="{00000000-0005-0000-0000-000027000000}"/>
    <cellStyle name="Normal 4 3" xfId="43" xr:uid="{00000000-0005-0000-0000-000028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511175</xdr:colOff>
      <xdr:row>42</xdr:row>
      <xdr:rowOff>98425</xdr:rowOff>
    </xdr:from>
    <xdr:to>
      <xdr:col>16</xdr:col>
      <xdr:colOff>730250</xdr:colOff>
      <xdr:row>58</xdr:row>
      <xdr:rowOff>139700</xdr:rowOff>
    </xdr:to>
    <xdr:pic>
      <xdr:nvPicPr>
        <xdr:cNvPr id="5" name="Imagen 2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4544675" y="9327092"/>
          <a:ext cx="6145742" cy="5121275"/>
        </a:xfrm>
        <a:prstGeom prst="rect">
          <a:avLst/>
        </a:prstGeom>
      </xdr:spPr>
    </xdr:pic>
    <xdr:clientData/>
  </xdr:twoCellAnchor>
  <xdr:twoCellAnchor editAs="oneCell">
    <xdr:from>
      <xdr:col>6</xdr:col>
      <xdr:colOff>1153584</xdr:colOff>
      <xdr:row>2</xdr:row>
      <xdr:rowOff>232833</xdr:rowOff>
    </xdr:from>
    <xdr:to>
      <xdr:col>10</xdr:col>
      <xdr:colOff>95249</xdr:colOff>
      <xdr:row>8</xdr:row>
      <xdr:rowOff>236010</xdr:rowOff>
    </xdr:to>
    <xdr:pic>
      <xdr:nvPicPr>
        <xdr:cNvPr id="6" name="Picture 5" descr="C:\Users\franklyn.mirabal.INABIE\Desktop\LOGO DIRECCION DE RECURSOS HUMANOS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0417" y="719666"/>
          <a:ext cx="3682999" cy="14636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146"/>
  <sheetViews>
    <sheetView tabSelected="1" view="pageBreakPreview" zoomScale="80" zoomScaleNormal="48" zoomScaleSheetLayoutView="80" workbookViewId="0">
      <selection activeCell="A10" sqref="A10:R10"/>
    </sheetView>
  </sheetViews>
  <sheetFormatPr baseColWidth="10" defaultColWidth="9.140625" defaultRowHeight="30" customHeight="1" x14ac:dyDescent="0.25"/>
  <cols>
    <col min="1" max="1" width="5.7109375" style="3" customWidth="1"/>
    <col min="2" max="2" width="40.7109375" style="2" customWidth="1"/>
    <col min="3" max="3" width="35.7109375" style="2" customWidth="1"/>
    <col min="4" max="5" width="10.7109375" style="3" customWidth="1"/>
    <col min="6" max="6" width="17.7109375" style="6" customWidth="1"/>
    <col min="7" max="18" width="17.7109375" style="3" customWidth="1"/>
    <col min="19" max="16384" width="9.140625" style="2"/>
  </cols>
  <sheetData>
    <row r="1" spans="1:18" ht="20.100000000000001" customHeight="1" x14ac:dyDescent="0.25"/>
    <row r="2" spans="1:18" ht="20.100000000000001" customHeight="1" x14ac:dyDescent="0.25"/>
    <row r="3" spans="1:18" ht="20.100000000000001" customHeight="1" x14ac:dyDescent="0.25"/>
    <row r="4" spans="1:18" ht="20.100000000000001" customHeight="1" x14ac:dyDescent="0.25"/>
    <row r="5" spans="1:18" ht="20.100000000000001" customHeight="1" x14ac:dyDescent="0.25"/>
    <row r="6" spans="1:18" ht="20.100000000000001" customHeight="1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18" ht="20.100000000000001" customHeight="1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8" spans="1:18" ht="20.100000000000001" customHeight="1" x14ac:dyDescent="0.2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</row>
    <row r="9" spans="1:18" ht="20.100000000000001" customHeight="1" x14ac:dyDescent="0.25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</row>
    <row r="10" spans="1:18" ht="20.100000000000001" customHeight="1" x14ac:dyDescent="0.35">
      <c r="A10" s="51" t="s">
        <v>38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</row>
    <row r="11" spans="1:18" ht="20.100000000000001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s="10" customFormat="1" ht="20.100000000000001" customHeight="1" x14ac:dyDescent="0.25">
      <c r="A12" s="50" t="s">
        <v>22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spans="1:18" ht="20.100000000000001" customHeight="1" x14ac:dyDescent="0.2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</row>
    <row r="14" spans="1:18" s="5" customFormat="1" ht="20.100000000000001" customHeight="1" x14ac:dyDescent="0.25">
      <c r="A14" s="43" t="s">
        <v>7</v>
      </c>
      <c r="B14" s="42" t="s">
        <v>11</v>
      </c>
      <c r="C14" s="42" t="s">
        <v>9</v>
      </c>
      <c r="D14" s="42" t="s">
        <v>1</v>
      </c>
      <c r="E14" s="42" t="s">
        <v>23</v>
      </c>
      <c r="F14" s="48" t="s">
        <v>16</v>
      </c>
      <c r="G14" s="43" t="s">
        <v>18</v>
      </c>
      <c r="H14" s="43" t="s">
        <v>12</v>
      </c>
      <c r="I14" s="42" t="s">
        <v>19</v>
      </c>
      <c r="J14" s="42"/>
      <c r="K14" s="42"/>
      <c r="L14" s="42"/>
      <c r="M14" s="42"/>
      <c r="N14" s="42"/>
      <c r="O14" s="25"/>
      <c r="P14" s="42" t="s">
        <v>0</v>
      </c>
      <c r="Q14" s="42"/>
      <c r="R14" s="43" t="s">
        <v>17</v>
      </c>
    </row>
    <row r="15" spans="1:18" s="5" customFormat="1" ht="20.100000000000001" customHeight="1" x14ac:dyDescent="0.25">
      <c r="A15" s="43"/>
      <c r="B15" s="42"/>
      <c r="C15" s="42"/>
      <c r="D15" s="42"/>
      <c r="E15" s="42"/>
      <c r="F15" s="48"/>
      <c r="G15" s="43"/>
      <c r="H15" s="43"/>
      <c r="I15" s="45" t="s">
        <v>2</v>
      </c>
      <c r="J15" s="45"/>
      <c r="K15" s="45" t="s">
        <v>13</v>
      </c>
      <c r="L15" s="47" t="s">
        <v>10</v>
      </c>
      <c r="M15" s="47"/>
      <c r="N15" s="45" t="s">
        <v>8</v>
      </c>
      <c r="O15" s="26" t="s">
        <v>28</v>
      </c>
      <c r="P15" s="45" t="s">
        <v>14</v>
      </c>
      <c r="Q15" s="45" t="s">
        <v>3</v>
      </c>
      <c r="R15" s="43"/>
    </row>
    <row r="16" spans="1:18" s="5" customFormat="1" ht="20.100000000000001" customHeight="1" x14ac:dyDescent="0.25">
      <c r="A16" s="44"/>
      <c r="B16" s="54"/>
      <c r="C16" s="54"/>
      <c r="D16" s="54"/>
      <c r="E16" s="54"/>
      <c r="F16" s="49"/>
      <c r="G16" s="44"/>
      <c r="H16" s="44"/>
      <c r="I16" s="15" t="s">
        <v>4</v>
      </c>
      <c r="J16" s="15" t="s">
        <v>20</v>
      </c>
      <c r="K16" s="46"/>
      <c r="L16" s="15" t="s">
        <v>5</v>
      </c>
      <c r="M16" s="15" t="s">
        <v>6</v>
      </c>
      <c r="N16" s="46"/>
      <c r="O16" s="27" t="s">
        <v>29</v>
      </c>
      <c r="P16" s="46"/>
      <c r="Q16" s="46"/>
      <c r="R16" s="44"/>
    </row>
    <row r="17" spans="1:18" s="17" customFormat="1" ht="24.95" customHeight="1" x14ac:dyDescent="0.3">
      <c r="A17" s="13" t="s">
        <v>36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28"/>
      <c r="O17" s="28"/>
      <c r="P17" s="28"/>
      <c r="Q17" s="28"/>
      <c r="R17" s="28"/>
    </row>
    <row r="18" spans="1:18" s="23" customFormat="1" ht="24.95" customHeight="1" x14ac:dyDescent="0.25">
      <c r="A18" s="11">
        <v>1</v>
      </c>
      <c r="B18" s="19" t="s">
        <v>26</v>
      </c>
      <c r="C18" s="20" t="s">
        <v>27</v>
      </c>
      <c r="D18" s="18" t="s">
        <v>21</v>
      </c>
      <c r="E18" s="24" t="s">
        <v>24</v>
      </c>
      <c r="F18" s="21">
        <v>60000</v>
      </c>
      <c r="G18" s="21">
        <v>3486.68</v>
      </c>
      <c r="H18" s="21">
        <v>25</v>
      </c>
      <c r="I18" s="21">
        <f>IF(F18&gt;290000,290000*2.87%,F18*2.87%)</f>
        <v>1722</v>
      </c>
      <c r="J18" s="22">
        <f>IF(F18&gt;290000,290000*7.1%,F18*7.1%)</f>
        <v>4260</v>
      </c>
      <c r="K18" s="7">
        <v>690</v>
      </c>
      <c r="L18" s="21">
        <f>IF(F18&gt;156000,156000*3.04%,F18*3.04%)</f>
        <v>1824</v>
      </c>
      <c r="M18" s="21">
        <f>IF(F18&gt;156000,156000*7.09%,F18*7.09%)</f>
        <v>4254</v>
      </c>
      <c r="N18" s="12">
        <f>I18+J18+K18+L18+M18</f>
        <v>12750</v>
      </c>
      <c r="O18" s="12">
        <v>25</v>
      </c>
      <c r="P18" s="12">
        <f>G18+I18+L18+O18</f>
        <v>7057.68</v>
      </c>
      <c r="Q18" s="12">
        <f>J18+K18+M18</f>
        <v>9204</v>
      </c>
      <c r="R18" s="12">
        <f>F18-P18</f>
        <v>52942.32</v>
      </c>
    </row>
    <row r="19" spans="1:18" s="23" customFormat="1" ht="24.95" customHeight="1" x14ac:dyDescent="0.25">
      <c r="A19" s="37">
        <v>2</v>
      </c>
      <c r="B19" s="19" t="s">
        <v>37</v>
      </c>
      <c r="C19" s="20" t="s">
        <v>27</v>
      </c>
      <c r="D19" s="18" t="s">
        <v>21</v>
      </c>
      <c r="E19" s="24" t="s">
        <v>24</v>
      </c>
      <c r="F19" s="21">
        <v>60000</v>
      </c>
      <c r="G19" s="21">
        <v>3486.68</v>
      </c>
      <c r="H19" s="21">
        <v>25</v>
      </c>
      <c r="I19" s="21">
        <f>IF(F19&gt;290000,290000*2.87%,F19*2.87%)</f>
        <v>1722</v>
      </c>
      <c r="J19" s="22">
        <f>IF(F19&gt;290000,290000*7.1%,F19*7.1%)</f>
        <v>4260</v>
      </c>
      <c r="K19" s="7">
        <v>690</v>
      </c>
      <c r="L19" s="21">
        <f>IF(F19&gt;156000,156000*3.04%,F19*3.04%)</f>
        <v>1824</v>
      </c>
      <c r="M19" s="21">
        <f>IF(F19&gt;156000,156000*7.09%,F19*7.09%)</f>
        <v>4254</v>
      </c>
      <c r="N19" s="12">
        <f>I19+J19+K19+L19+M19</f>
        <v>12750</v>
      </c>
      <c r="O19" s="12">
        <v>25</v>
      </c>
      <c r="P19" s="12">
        <f>G19+I19+L19+O19</f>
        <v>7057.68</v>
      </c>
      <c r="Q19" s="12">
        <f>J19+K19+M19</f>
        <v>9204</v>
      </c>
      <c r="R19" s="12">
        <f>F19-P19</f>
        <v>52942.32</v>
      </c>
    </row>
    <row r="20" spans="1:18" s="23" customFormat="1" ht="24.95" customHeight="1" x14ac:dyDescent="0.3">
      <c r="A20" s="13" t="s">
        <v>30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28"/>
      <c r="O20" s="28"/>
      <c r="P20" s="28"/>
      <c r="Q20" s="28"/>
      <c r="R20" s="28"/>
    </row>
    <row r="21" spans="1:18" s="34" customFormat="1" ht="24.95" customHeight="1" x14ac:dyDescent="0.25">
      <c r="A21" s="30">
        <v>3</v>
      </c>
      <c r="B21" s="36" t="s">
        <v>31</v>
      </c>
      <c r="C21" s="31" t="s">
        <v>32</v>
      </c>
      <c r="D21" s="32" t="s">
        <v>21</v>
      </c>
      <c r="E21" s="32" t="s">
        <v>25</v>
      </c>
      <c r="F21" s="33">
        <v>55000</v>
      </c>
      <c r="G21" s="33">
        <v>2559.6799999999998</v>
      </c>
      <c r="H21" s="33">
        <v>25</v>
      </c>
      <c r="I21" s="33">
        <v>1578.5</v>
      </c>
      <c r="J21" s="33">
        <f t="shared" ref="J21" si="0">F21*7.1%</f>
        <v>3905</v>
      </c>
      <c r="K21" s="33">
        <f t="shared" ref="K21" si="1">F21*1.15%</f>
        <v>632.5</v>
      </c>
      <c r="L21" s="33">
        <v>1672</v>
      </c>
      <c r="M21" s="33">
        <f t="shared" ref="M21" si="2">F21*7.09%</f>
        <v>3899.5</v>
      </c>
      <c r="N21" s="33">
        <f>I21+J21+K21+L21+M21</f>
        <v>11687.5</v>
      </c>
      <c r="O21" s="33">
        <v>28291.759999999998</v>
      </c>
      <c r="P21" s="33">
        <f t="shared" ref="P21" si="3">G21+I21+L21+O21</f>
        <v>34101.94</v>
      </c>
      <c r="Q21" s="33">
        <f>J21+K21+M21</f>
        <v>8437</v>
      </c>
      <c r="R21" s="33">
        <f t="shared" ref="R21" si="4">F21-P21</f>
        <v>20898.060000000001</v>
      </c>
    </row>
    <row r="22" spans="1:18" s="23" customFormat="1" ht="24.95" customHeight="1" x14ac:dyDescent="0.3">
      <c r="A22" s="13" t="s">
        <v>35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28"/>
      <c r="O22" s="28"/>
      <c r="P22" s="28"/>
      <c r="Q22" s="28"/>
      <c r="R22" s="28"/>
    </row>
    <row r="23" spans="1:18" s="35" customFormat="1" ht="24.95" customHeight="1" x14ac:dyDescent="0.25">
      <c r="A23" s="30">
        <v>4</v>
      </c>
      <c r="B23" s="36" t="s">
        <v>33</v>
      </c>
      <c r="C23" s="31" t="s">
        <v>34</v>
      </c>
      <c r="D23" s="32" t="s">
        <v>21</v>
      </c>
      <c r="E23" s="32" t="s">
        <v>25</v>
      </c>
      <c r="F23" s="33">
        <v>41038.800000000003</v>
      </c>
      <c r="G23" s="33">
        <v>589.26</v>
      </c>
      <c r="H23" s="33">
        <v>25</v>
      </c>
      <c r="I23" s="33">
        <v>1177.81</v>
      </c>
      <c r="J23" s="33">
        <f t="shared" ref="J23" si="5">F23*7.1%</f>
        <v>2913.75</v>
      </c>
      <c r="K23" s="33">
        <f t="shared" ref="K23" si="6">F23*1.15%</f>
        <v>471.95</v>
      </c>
      <c r="L23" s="33">
        <v>1247.58</v>
      </c>
      <c r="M23" s="33">
        <f t="shared" ref="M23" si="7">F23*7.09%</f>
        <v>2909.65</v>
      </c>
      <c r="N23" s="33">
        <f t="shared" ref="N23" si="8">I23+J23+K23+L23+M23</f>
        <v>8720.74</v>
      </c>
      <c r="O23" s="33">
        <v>2025</v>
      </c>
      <c r="P23" s="33">
        <f t="shared" ref="P23" si="9">G23+I23+L23+O23</f>
        <v>5039.6499999999996</v>
      </c>
      <c r="Q23" s="33">
        <f>J23+K23+M23</f>
        <v>6295.35</v>
      </c>
      <c r="R23" s="33">
        <f t="shared" ref="R23" si="10">F23-P23</f>
        <v>35999.15</v>
      </c>
    </row>
    <row r="24" spans="1:18" s="1" customFormat="1" ht="24.75" customHeight="1" x14ac:dyDescent="0.25">
      <c r="A24" s="38" t="s">
        <v>15</v>
      </c>
      <c r="B24" s="38"/>
      <c r="C24" s="38"/>
      <c r="D24" s="38"/>
      <c r="E24" s="16"/>
      <c r="F24" s="9">
        <f t="shared" ref="F24:R24" si="11">SUM(F17:F23)</f>
        <v>216038.8</v>
      </c>
      <c r="G24" s="9">
        <f t="shared" si="11"/>
        <v>10122.299999999999</v>
      </c>
      <c r="H24" s="9">
        <f t="shared" si="11"/>
        <v>100</v>
      </c>
      <c r="I24" s="9">
        <f t="shared" si="11"/>
        <v>6200.31</v>
      </c>
      <c r="J24" s="9">
        <f t="shared" si="11"/>
        <v>15338.75</v>
      </c>
      <c r="K24" s="9">
        <f t="shared" si="11"/>
        <v>2484.4499999999998</v>
      </c>
      <c r="L24" s="9">
        <f t="shared" si="11"/>
        <v>6567.58</v>
      </c>
      <c r="M24" s="9">
        <f t="shared" si="11"/>
        <v>15317.15</v>
      </c>
      <c r="N24" s="9">
        <f t="shared" si="11"/>
        <v>45908.24</v>
      </c>
      <c r="O24" s="9">
        <f t="shared" si="11"/>
        <v>30366.76</v>
      </c>
      <c r="P24" s="9">
        <f t="shared" si="11"/>
        <v>53256.95</v>
      </c>
      <c r="Q24" s="9">
        <f t="shared" si="11"/>
        <v>33140.35</v>
      </c>
      <c r="R24" s="9">
        <f t="shared" si="11"/>
        <v>162781.85</v>
      </c>
    </row>
    <row r="25" spans="1:18" ht="122.25" customHeight="1" x14ac:dyDescent="0.25">
      <c r="F25" s="8"/>
    </row>
    <row r="26" spans="1:18" ht="24.95" customHeight="1" x14ac:dyDescent="0.25">
      <c r="N26" s="6"/>
      <c r="O26" s="6"/>
      <c r="P26" s="6"/>
      <c r="Q26" s="6"/>
      <c r="R26" s="6"/>
    </row>
    <row r="27" spans="1:18" ht="24.95" customHeight="1" x14ac:dyDescent="0.25">
      <c r="N27" s="6"/>
      <c r="O27" s="6"/>
      <c r="P27" s="6"/>
      <c r="Q27" s="6"/>
      <c r="R27" s="6"/>
    </row>
    <row r="28" spans="1:18" ht="18" customHeight="1" x14ac:dyDescent="0.25">
      <c r="N28" s="6"/>
      <c r="O28" s="6"/>
      <c r="P28" s="6"/>
      <c r="Q28" s="6"/>
      <c r="R28" s="6"/>
    </row>
    <row r="29" spans="1:18" ht="24.75" hidden="1" customHeight="1" x14ac:dyDescent="0.25">
      <c r="N29" s="6"/>
      <c r="O29" s="6"/>
      <c r="P29" s="6"/>
      <c r="Q29" s="6"/>
      <c r="R29" s="6"/>
    </row>
    <row r="30" spans="1:18" ht="24.75" hidden="1" customHeight="1" x14ac:dyDescent="0.25">
      <c r="N30" s="6"/>
      <c r="O30" s="6"/>
      <c r="P30" s="6"/>
      <c r="Q30" s="6"/>
      <c r="R30" s="6"/>
    </row>
    <row r="31" spans="1:18" ht="24.75" hidden="1" customHeight="1" x14ac:dyDescent="0.25">
      <c r="N31" s="6"/>
      <c r="O31" s="6"/>
      <c r="P31" s="6"/>
      <c r="Q31" s="6"/>
      <c r="R31" s="6"/>
    </row>
    <row r="32" spans="1:18" ht="24.75" hidden="1" customHeight="1" x14ac:dyDescent="0.25">
      <c r="N32" s="6"/>
      <c r="O32" s="6"/>
      <c r="P32" s="6"/>
      <c r="Q32" s="6"/>
      <c r="R32" s="6"/>
    </row>
    <row r="33" spans="11:18" ht="24.75" hidden="1" customHeight="1" x14ac:dyDescent="0.25">
      <c r="N33" s="6"/>
      <c r="O33" s="6"/>
      <c r="P33" s="6"/>
      <c r="Q33" s="6"/>
      <c r="R33" s="6"/>
    </row>
    <row r="34" spans="11:18" ht="24.75" hidden="1" customHeight="1" x14ac:dyDescent="0.25">
      <c r="N34" s="6"/>
      <c r="O34" s="6"/>
      <c r="P34" s="6"/>
      <c r="Q34" s="6"/>
      <c r="R34" s="6"/>
    </row>
    <row r="35" spans="11:18" ht="24.75" hidden="1" customHeight="1" x14ac:dyDescent="0.25">
      <c r="N35" s="6"/>
      <c r="O35" s="6"/>
      <c r="P35" s="6"/>
      <c r="Q35" s="6"/>
      <c r="R35" s="6"/>
    </row>
    <row r="36" spans="11:18" ht="24.75" hidden="1" customHeight="1" x14ac:dyDescent="0.25">
      <c r="N36" s="6"/>
      <c r="O36" s="6"/>
      <c r="P36" s="6"/>
      <c r="Q36" s="6"/>
      <c r="R36" s="6"/>
    </row>
    <row r="37" spans="11:18" ht="24.75" hidden="1" customHeight="1" x14ac:dyDescent="0.25">
      <c r="K37" s="29"/>
      <c r="N37" s="6"/>
      <c r="O37" s="6"/>
      <c r="P37" s="6"/>
      <c r="Q37" s="6"/>
      <c r="R37" s="6"/>
    </row>
    <row r="38" spans="11:18" ht="24.75" hidden="1" customHeight="1" x14ac:dyDescent="0.25">
      <c r="N38" s="6"/>
      <c r="O38" s="6"/>
      <c r="P38" s="6"/>
      <c r="Q38" s="6"/>
      <c r="R38" s="6"/>
    </row>
    <row r="39" spans="11:18" ht="4.5" customHeight="1" x14ac:dyDescent="0.25"/>
    <row r="40" spans="11:18" ht="270.75" hidden="1" customHeight="1" x14ac:dyDescent="0.25"/>
    <row r="41" spans="11:18" ht="24.95" customHeight="1" x14ac:dyDescent="0.25"/>
    <row r="42" spans="11:18" ht="24.95" customHeight="1" x14ac:dyDescent="0.25"/>
    <row r="43" spans="11:18" ht="24.95" customHeight="1" x14ac:dyDescent="0.25"/>
    <row r="44" spans="11:18" ht="24.95" customHeight="1" x14ac:dyDescent="0.25"/>
    <row r="45" spans="11:18" ht="24.95" customHeight="1" x14ac:dyDescent="0.25"/>
    <row r="46" spans="11:18" ht="24.95" customHeight="1" x14ac:dyDescent="0.25"/>
    <row r="47" spans="11:18" ht="24.95" customHeight="1" x14ac:dyDescent="0.25"/>
    <row r="48" spans="11:1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</sheetData>
  <mergeCells count="24">
    <mergeCell ref="A14:A16"/>
    <mergeCell ref="B14:B16"/>
    <mergeCell ref="H14:H16"/>
    <mergeCell ref="C14:C16"/>
    <mergeCell ref="N15:N16"/>
    <mergeCell ref="I14:N14"/>
    <mergeCell ref="D14:D16"/>
    <mergeCell ref="E14:E16"/>
    <mergeCell ref="A24:D24"/>
    <mergeCell ref="A6:R7"/>
    <mergeCell ref="A8:R8"/>
    <mergeCell ref="A9:R9"/>
    <mergeCell ref="P14:Q14"/>
    <mergeCell ref="R14:R16"/>
    <mergeCell ref="I15:J15"/>
    <mergeCell ref="K15:K16"/>
    <mergeCell ref="L15:M15"/>
    <mergeCell ref="P15:P16"/>
    <mergeCell ref="F14:F16"/>
    <mergeCell ref="G14:G16"/>
    <mergeCell ref="A12:R12"/>
    <mergeCell ref="A10:R10"/>
    <mergeCell ref="Q15:Q16"/>
    <mergeCell ref="A13:R13"/>
  </mergeCells>
  <printOptions horizontalCentered="1"/>
  <pageMargins left="0.196850393700787" right="0.196850393700787" top="0.27559055118110198" bottom="0.17" header="0.27559055118110198" footer="0.118110236220472"/>
  <pageSetup paperSize="5" scale="51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Sheet1</vt:lpstr>
      <vt:lpstr>Sheet1!Área_de_impresión</vt:lpstr>
      <vt:lpstr>Sheet1!Títulos_a_imprimir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2023-02-07T12:37:47Z</cp:lastPrinted>
  <dcterms:created xsi:type="dcterms:W3CDTF">2017-09-27T15:04:47Z</dcterms:created>
  <dcterms:modified xsi:type="dcterms:W3CDTF">2023-02-07T12:38:12Z</dcterms:modified>
</cp:coreProperties>
</file>