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Mayo 2022\NÓMINAS\Transparencia\"/>
    </mc:Choice>
  </mc:AlternateContent>
  <bookViews>
    <workbookView xWindow="0" yWindow="0" windowWidth="28800" windowHeight="13035"/>
  </bookViews>
  <sheets>
    <sheet name="Sheet1" sheetId="1" r:id="rId1"/>
  </sheets>
  <definedNames>
    <definedName name="_xlnm._FilterDatabase" localSheetId="0" hidden="1">Sheet1!$A$16:$R$23</definedName>
    <definedName name="DATOS">#REF!</definedName>
    <definedName name="DATOSS">#REF!</definedName>
    <definedName name="_xlnm.Print_Area" localSheetId="0">Sheet1!$A$1:$R$34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H23" i="1"/>
  <c r="G23" i="1"/>
  <c r="F23" i="1"/>
  <c r="O22" i="1"/>
  <c r="O18" i="1"/>
  <c r="O23" i="1" l="1"/>
  <c r="J20" i="1"/>
  <c r="J22" i="1"/>
  <c r="J18" i="1"/>
  <c r="J23" i="1" l="1"/>
  <c r="M20" i="1"/>
  <c r="L20" i="1"/>
  <c r="I20" i="1"/>
  <c r="M22" i="1"/>
  <c r="L22" i="1"/>
  <c r="I22" i="1"/>
  <c r="I18" i="1"/>
  <c r="P22" i="1" l="1"/>
  <c r="R22" i="1" s="1"/>
  <c r="L23" i="1"/>
  <c r="P18" i="1"/>
  <c r="I23" i="1"/>
  <c r="M23" i="1"/>
  <c r="R18" i="1"/>
  <c r="P20" i="1"/>
  <c r="R20" i="1" s="1"/>
  <c r="Q20" i="1"/>
  <c r="Q22" i="1"/>
  <c r="N20" i="1"/>
  <c r="Q18" i="1"/>
  <c r="N18" i="1"/>
  <c r="N22" i="1"/>
  <c r="R23" i="1" l="1"/>
  <c r="P23" i="1"/>
  <c r="Q23" i="1"/>
  <c r="N23" i="1"/>
</calcChain>
</file>

<file path=xl/sharedStrings.xml><?xml version="1.0" encoding="utf-8"?>
<sst xmlns="http://schemas.openxmlformats.org/spreadsheetml/2006/main" count="41" uniqueCount="38">
  <si>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</si>
  <si>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</si>
  <si>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</si>
  <si>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</si>
  <si>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</si>
  <si>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</si>
  <si>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</si>
  <si>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</si>
  <si>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</si>
  <si>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</si>
  <si>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</si>
  <si>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</si>
  <si>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</si>
  <si>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</si>
  <si>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</si>
  <si>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</si>
  <si>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</si>
  <si>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</si>
  <si>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</si>
  <si>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</si>
  <si>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</si>
  <si>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</si>
  <si>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Rene Arturo Jaquez Gil</t>
  </si>
  <si>
    <t>Director Ejecutivo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</si>
  <si>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</si>
  <si>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</si>
  <si>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</si>
  <si>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</si>
  <si>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Femenino</t>
  </si>
  <si>
    <t>División de Seguimiento al Servicio de Alimentación</t>
  </si>
  <si>
    <t>Mercedes Ivelisse Ovalle Marte</t>
  </si>
  <si>
    <t>Encargado (A)</t>
  </si>
  <si>
    <t>Jorge Anovis Hernandez Santana</t>
  </si>
  <si>
    <t>Contador</t>
  </si>
  <si>
    <t>División de Contabilidad</t>
  </si>
  <si>
    <t>Otros</t>
  </si>
  <si>
    <t>Descuentos</t>
  </si>
  <si>
    <t>Nómina en Trámite de Pensión Mayo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</si>
</sst>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22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4" fontId="22" fillId="2" borderId="12" xfId="0" applyNumberFormat="1" applyFont="1" applyFill="1" applyBorder="1" applyAlignment="1">
      <alignment horizontal="center" vertical="center"/>
    </xf>
    <xf numFmtId="0" fontId="32" fillId="35" borderId="14" xfId="0" applyFont="1" applyFill="1" applyBorder="1" applyAlignment="1"/>
    <xf numFmtId="0" fontId="32" fillId="35" borderId="15" xfId="0" applyFont="1" applyFill="1" applyBorder="1" applyAlignment="1"/>
    <xf numFmtId="0" fontId="32" fillId="35" borderId="16" xfId="0" applyFont="1" applyFill="1" applyBorder="1" applyAlignment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4" fontId="33" fillId="2" borderId="12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2" borderId="12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1" fillId="2" borderId="0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104775</xdr:rowOff>
    </xdr:from>
    <xdr:to>
      <xdr:col>10</xdr:col>
      <xdr:colOff>942975</xdr:colOff>
      <xdr:row>8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04775"/>
          <a:ext cx="5334000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381000</xdr:colOff>
      <xdr:row>23</xdr:row>
      <xdr:rowOff>359833</xdr:rowOff>
    </xdr:from>
    <xdr:to>
      <xdr:col>17</xdr:col>
      <xdr:colOff>285749</xdr:colOff>
      <xdr:row>32</xdr:row>
      <xdr:rowOff>127000</xdr:rowOff>
    </xdr:to>
    <xdr:pic>
      <xdr:nvPicPr>
        <xdr:cNvPr id="5" name="Imagen 2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6785167" y="6477000"/>
          <a:ext cx="4646082" cy="3862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45"/>
  <sheetViews>
    <sheetView tabSelected="1" view="pageBreakPreview" zoomScale="90" zoomScaleNormal="48" zoomScaleSheetLayoutView="90" workbookViewId="0">
      <selection activeCell="A10" sqref="A10:R10"/>
    </sheetView>
  </sheetViews>
  <sheetFormatPr defaultColWidth="9.140625" defaultRowHeight="30" customHeight="1" x14ac:dyDescent="0.25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7" customWidth="1"/>
    <col min="7" max="18" width="17.7109375" style="3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4" customFormat="1" ht="20.100000000000001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s="4" customFormat="1" ht="20.100000000000001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s="4" customFormat="1" ht="20.100000000000001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s="4" customFormat="1" ht="20.100000000000001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s="4" customFormat="1" ht="20.100000000000001" customHeight="1" x14ac:dyDescent="0.35">
      <c r="A10" s="48" t="s">
        <v>37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s="4" customFormat="1" ht="20.10000000000000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11" customFormat="1" ht="20.100000000000001" customHeight="1" x14ac:dyDescent="0.25">
      <c r="A12" s="47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s="4" customFormat="1" ht="20.100000000000001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s="6" customFormat="1" ht="20.100000000000001" customHeight="1" x14ac:dyDescent="0.25">
      <c r="A14" s="34" t="s">
        <v>7</v>
      </c>
      <c r="B14" s="36" t="s">
        <v>11</v>
      </c>
      <c r="C14" s="36" t="s">
        <v>9</v>
      </c>
      <c r="D14" s="36" t="s">
        <v>1</v>
      </c>
      <c r="E14" s="36" t="s">
        <v>26</v>
      </c>
      <c r="F14" s="45" t="s">
        <v>17</v>
      </c>
      <c r="G14" s="34" t="s">
        <v>19</v>
      </c>
      <c r="H14" s="34" t="s">
        <v>13</v>
      </c>
      <c r="I14" s="36" t="s">
        <v>20</v>
      </c>
      <c r="J14" s="36"/>
      <c r="K14" s="36"/>
      <c r="L14" s="36"/>
      <c r="M14" s="36"/>
      <c r="N14" s="36"/>
      <c r="O14" s="29"/>
      <c r="P14" s="36" t="s">
        <v>0</v>
      </c>
      <c r="Q14" s="36"/>
      <c r="R14" s="34" t="s">
        <v>18</v>
      </c>
    </row>
    <row r="15" spans="1:18" s="6" customFormat="1" ht="20.100000000000001" customHeight="1" x14ac:dyDescent="0.25">
      <c r="A15" s="34"/>
      <c r="B15" s="36"/>
      <c r="C15" s="36"/>
      <c r="D15" s="36"/>
      <c r="E15" s="36"/>
      <c r="F15" s="45"/>
      <c r="G15" s="34"/>
      <c r="H15" s="34"/>
      <c r="I15" s="38" t="s">
        <v>2</v>
      </c>
      <c r="J15" s="38"/>
      <c r="K15" s="38" t="s">
        <v>14</v>
      </c>
      <c r="L15" s="44" t="s">
        <v>10</v>
      </c>
      <c r="M15" s="44"/>
      <c r="N15" s="38" t="s">
        <v>8</v>
      </c>
      <c r="O15" s="30" t="s">
        <v>35</v>
      </c>
      <c r="P15" s="38" t="s">
        <v>15</v>
      </c>
      <c r="Q15" s="38" t="s">
        <v>3</v>
      </c>
      <c r="R15" s="34"/>
    </row>
    <row r="16" spans="1:18" s="6" customFormat="1" ht="20.100000000000001" customHeight="1" x14ac:dyDescent="0.25">
      <c r="A16" s="35"/>
      <c r="B16" s="37"/>
      <c r="C16" s="37"/>
      <c r="D16" s="37"/>
      <c r="E16" s="37"/>
      <c r="F16" s="46"/>
      <c r="G16" s="35"/>
      <c r="H16" s="35"/>
      <c r="I16" s="19" t="s">
        <v>4</v>
      </c>
      <c r="J16" s="19" t="s">
        <v>21</v>
      </c>
      <c r="K16" s="39"/>
      <c r="L16" s="19" t="s">
        <v>5</v>
      </c>
      <c r="M16" s="19" t="s">
        <v>6</v>
      </c>
      <c r="N16" s="39"/>
      <c r="O16" s="31" t="s">
        <v>36</v>
      </c>
      <c r="P16" s="39"/>
      <c r="Q16" s="39"/>
      <c r="R16" s="35"/>
    </row>
    <row r="17" spans="1:18" s="1" customFormat="1" ht="24.95" customHeight="1" x14ac:dyDescent="0.3">
      <c r="A17" s="16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ht="24.95" customHeight="1" x14ac:dyDescent="0.25">
      <c r="A18" s="12">
        <v>1</v>
      </c>
      <c r="B18" s="13" t="s">
        <v>22</v>
      </c>
      <c r="C18" s="14" t="s">
        <v>23</v>
      </c>
      <c r="D18" s="12" t="s">
        <v>24</v>
      </c>
      <c r="E18" s="12" t="s">
        <v>27</v>
      </c>
      <c r="F18" s="15">
        <v>290000</v>
      </c>
      <c r="G18" s="15">
        <v>57766.17</v>
      </c>
      <c r="H18" s="15">
        <v>25</v>
      </c>
      <c r="I18" s="15">
        <f>IF(F18&gt;290000,290000*2.87%,F18*2.87%)</f>
        <v>8323</v>
      </c>
      <c r="J18" s="15">
        <f>IF(F18&gt;290000,290000*7.1%,F18*7.1%)</f>
        <v>20590</v>
      </c>
      <c r="K18" s="8">
        <v>748.08</v>
      </c>
      <c r="L18" s="15">
        <v>4943.8</v>
      </c>
      <c r="M18" s="15">
        <v>11530.11</v>
      </c>
      <c r="N18" s="15">
        <f>I18+J18+K18+L18+M18</f>
        <v>46134.99</v>
      </c>
      <c r="O18" s="15">
        <f>H18</f>
        <v>25</v>
      </c>
      <c r="P18" s="15">
        <f>G18+I18+L18+O18</f>
        <v>71057.97</v>
      </c>
      <c r="Q18" s="15">
        <f>J18+K18+M18</f>
        <v>32868.19</v>
      </c>
      <c r="R18" s="15">
        <f>F18-P18</f>
        <v>218942.03</v>
      </c>
    </row>
    <row r="19" spans="1:18" s="21" customFormat="1" ht="24.95" customHeight="1" x14ac:dyDescent="0.3">
      <c r="A19" s="16" t="s">
        <v>34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2"/>
      <c r="O19" s="32"/>
      <c r="P19" s="32"/>
      <c r="Q19" s="32"/>
      <c r="R19" s="32"/>
    </row>
    <row r="20" spans="1:18" s="27" customFormat="1" ht="24.95" customHeight="1" x14ac:dyDescent="0.25">
      <c r="A20" s="22">
        <v>2</v>
      </c>
      <c r="B20" s="23" t="s">
        <v>32</v>
      </c>
      <c r="C20" s="24" t="s">
        <v>33</v>
      </c>
      <c r="D20" s="22" t="s">
        <v>24</v>
      </c>
      <c r="E20" s="28" t="s">
        <v>27</v>
      </c>
      <c r="F20" s="25">
        <v>60000</v>
      </c>
      <c r="G20" s="25">
        <v>3486.68</v>
      </c>
      <c r="H20" s="25">
        <v>25</v>
      </c>
      <c r="I20" s="25">
        <f>IF(F20&gt;290000,290000*2.87%,F20*2.87%)</f>
        <v>1722</v>
      </c>
      <c r="J20" s="26">
        <f>IF(F20&gt;290000,290000*7.1%,F20*7.1%)</f>
        <v>4260</v>
      </c>
      <c r="K20" s="8">
        <v>690</v>
      </c>
      <c r="L20" s="25">
        <f>IF(F20&gt;156000,156000*3.04%,F20*3.04%)</f>
        <v>1824</v>
      </c>
      <c r="M20" s="25">
        <f>IF(F20&gt;156000,156000*7.09%,F20*7.09%)</f>
        <v>4254</v>
      </c>
      <c r="N20" s="15">
        <f>I20+J20+K20+L20+M20</f>
        <v>12750</v>
      </c>
      <c r="O20" s="15">
        <v>25</v>
      </c>
      <c r="P20" s="15">
        <f>G20+I20+L20+O20</f>
        <v>7057.68</v>
      </c>
      <c r="Q20" s="15">
        <f>J20+K20+M20</f>
        <v>9204</v>
      </c>
      <c r="R20" s="15">
        <f>F20-P20</f>
        <v>52942.32</v>
      </c>
    </row>
    <row r="21" spans="1:18" s="21" customFormat="1" ht="24.95" customHeight="1" x14ac:dyDescent="0.3">
      <c r="A21" s="16" t="s">
        <v>29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32"/>
      <c r="O21" s="32"/>
      <c r="P21" s="32"/>
      <c r="Q21" s="32"/>
      <c r="R21" s="32"/>
    </row>
    <row r="22" spans="1:18" s="27" customFormat="1" ht="24.95" customHeight="1" x14ac:dyDescent="0.25">
      <c r="A22" s="22">
        <v>3</v>
      </c>
      <c r="B22" s="23" t="s">
        <v>30</v>
      </c>
      <c r="C22" s="24" t="s">
        <v>31</v>
      </c>
      <c r="D22" s="22" t="s">
        <v>24</v>
      </c>
      <c r="E22" s="22" t="s">
        <v>28</v>
      </c>
      <c r="F22" s="25">
        <v>90000</v>
      </c>
      <c r="G22" s="25">
        <v>9753.1200000000008</v>
      </c>
      <c r="H22" s="25">
        <v>25</v>
      </c>
      <c r="I22" s="25">
        <f>IF(F22&gt;290000,290000*2.87%,F22*2.87%)</f>
        <v>2583</v>
      </c>
      <c r="J22" s="26">
        <f>IF(F22&gt;290000,290000*7.1%,F22*7.1%)</f>
        <v>6390</v>
      </c>
      <c r="K22" s="8">
        <v>748.08</v>
      </c>
      <c r="L22" s="25">
        <f>IF(F22&gt;156000,156000*3.04%,F22*3.04%)</f>
        <v>2736</v>
      </c>
      <c r="M22" s="25">
        <f>IF(F22&gt;156000,156000*7.09%,F22*7.09%)</f>
        <v>6381</v>
      </c>
      <c r="N22" s="15">
        <f>I22+J22+K22+L22+M22</f>
        <v>18838.080000000002</v>
      </c>
      <c r="O22" s="15">
        <f t="shared" ref="O22" si="0">H22</f>
        <v>25</v>
      </c>
      <c r="P22" s="15">
        <f>G22+I22+L22+O22</f>
        <v>15097.12</v>
      </c>
      <c r="Q22" s="15">
        <f>J22+K22+M22</f>
        <v>13519.08</v>
      </c>
      <c r="R22" s="15">
        <f>F22-P22</f>
        <v>74902.880000000005</v>
      </c>
    </row>
    <row r="23" spans="1:18" s="1" customFormat="1" ht="24.75" customHeight="1" x14ac:dyDescent="0.25">
      <c r="A23" s="40" t="s">
        <v>16</v>
      </c>
      <c r="B23" s="40"/>
      <c r="C23" s="40"/>
      <c r="D23" s="40"/>
      <c r="E23" s="20"/>
      <c r="F23" s="10">
        <f>SUM(F18:F22)</f>
        <v>440000</v>
      </c>
      <c r="G23" s="10">
        <f>SUM(G18:G22)</f>
        <v>71005.97</v>
      </c>
      <c r="H23" s="10">
        <f>SUM(H18:H22)</f>
        <v>75</v>
      </c>
      <c r="I23" s="10">
        <f>SUM(I18:I22)</f>
        <v>12628</v>
      </c>
      <c r="J23" s="10">
        <f>SUM(J18:J22)</f>
        <v>31240</v>
      </c>
      <c r="K23" s="10">
        <f>SUM(K18:K22)</f>
        <v>2186.16</v>
      </c>
      <c r="L23" s="10">
        <f>SUM(L18:L22)</f>
        <v>9503.7999999999993</v>
      </c>
      <c r="M23" s="10">
        <f>SUM(M18:M22)</f>
        <v>22165.11</v>
      </c>
      <c r="N23" s="10">
        <f>SUM(N18:N22)</f>
        <v>77723.070000000007</v>
      </c>
      <c r="O23" s="10">
        <f>SUM(O18:O22)</f>
        <v>75</v>
      </c>
      <c r="P23" s="10">
        <f>SUM(P18:P22)</f>
        <v>93212.77</v>
      </c>
      <c r="Q23" s="10">
        <f>SUM(Q18:Q22)</f>
        <v>55591.27</v>
      </c>
      <c r="R23" s="10">
        <f>SUM(R18:R22)</f>
        <v>346787.23</v>
      </c>
    </row>
    <row r="24" spans="1:18" ht="122.25" customHeight="1" x14ac:dyDescent="0.25">
      <c r="F24" s="9"/>
    </row>
    <row r="25" spans="1:18" ht="24.95" customHeight="1" x14ac:dyDescent="0.25">
      <c r="N25" s="7"/>
      <c r="O25" s="7"/>
      <c r="P25" s="7"/>
      <c r="Q25" s="7"/>
      <c r="R25" s="7"/>
    </row>
    <row r="26" spans="1:18" ht="24.95" customHeight="1" x14ac:dyDescent="0.25">
      <c r="N26" s="7"/>
      <c r="O26" s="7"/>
      <c r="P26" s="7"/>
      <c r="Q26" s="7"/>
      <c r="R26" s="7"/>
    </row>
    <row r="27" spans="1:18" ht="24.95" customHeight="1" x14ac:dyDescent="0.25">
      <c r="N27" s="7"/>
      <c r="O27" s="7"/>
      <c r="P27" s="7"/>
      <c r="Q27" s="7"/>
      <c r="R27" s="7"/>
    </row>
    <row r="28" spans="1:18" ht="24.95" customHeight="1" x14ac:dyDescent="0.25">
      <c r="N28" s="7"/>
      <c r="O28" s="7"/>
      <c r="P28" s="7"/>
      <c r="Q28" s="7"/>
      <c r="R28" s="7"/>
    </row>
    <row r="29" spans="1:18" ht="24.95" customHeight="1" x14ac:dyDescent="0.25">
      <c r="N29" s="7"/>
      <c r="O29" s="7"/>
      <c r="P29" s="7"/>
      <c r="Q29" s="7"/>
      <c r="R29" s="7"/>
    </row>
    <row r="30" spans="1:18" ht="24.95" customHeight="1" x14ac:dyDescent="0.25">
      <c r="N30" s="7"/>
      <c r="O30" s="7"/>
      <c r="P30" s="7"/>
      <c r="Q30" s="7"/>
      <c r="R30" s="7"/>
    </row>
    <row r="31" spans="1:18" ht="24.95" customHeight="1" x14ac:dyDescent="0.25">
      <c r="N31" s="7"/>
      <c r="O31" s="7"/>
      <c r="P31" s="7"/>
      <c r="Q31" s="7"/>
      <c r="R31" s="7"/>
    </row>
    <row r="32" spans="1:18" ht="24.95" customHeight="1" x14ac:dyDescent="0.25">
      <c r="N32" s="7"/>
      <c r="O32" s="7"/>
      <c r="P32" s="7"/>
      <c r="Q32" s="7"/>
      <c r="R32" s="7"/>
    </row>
    <row r="33" spans="11:18" ht="24.95" customHeight="1" x14ac:dyDescent="0.25">
      <c r="N33" s="7"/>
      <c r="O33" s="7"/>
      <c r="P33" s="7"/>
      <c r="Q33" s="7"/>
      <c r="R33" s="7"/>
    </row>
    <row r="34" spans="11:18" ht="24.95" customHeight="1" x14ac:dyDescent="0.25">
      <c r="N34" s="7"/>
      <c r="O34" s="7"/>
      <c r="P34" s="7"/>
      <c r="Q34" s="7"/>
      <c r="R34" s="7"/>
    </row>
    <row r="35" spans="11:18" ht="24.95" customHeight="1" x14ac:dyDescent="0.25">
      <c r="N35" s="7"/>
      <c r="O35" s="7"/>
      <c r="P35" s="7"/>
      <c r="Q35" s="7"/>
      <c r="R35" s="7"/>
    </row>
    <row r="36" spans="11:18" ht="24.95" customHeight="1" x14ac:dyDescent="0.25">
      <c r="K36" s="33"/>
      <c r="N36" s="7"/>
      <c r="O36" s="7"/>
      <c r="P36" s="7"/>
      <c r="Q36" s="7"/>
      <c r="R36" s="7"/>
    </row>
    <row r="37" spans="11:18" ht="24.95" customHeight="1" x14ac:dyDescent="0.25">
      <c r="N37" s="7"/>
      <c r="O37" s="7"/>
      <c r="P37" s="7"/>
      <c r="Q37" s="7"/>
      <c r="R37" s="7"/>
    </row>
    <row r="38" spans="11:18" ht="24.95" customHeight="1" x14ac:dyDescent="0.25"/>
    <row r="39" spans="11:18" ht="24.95" customHeight="1" x14ac:dyDescent="0.25"/>
    <row r="40" spans="11:18" ht="24.95" customHeight="1" x14ac:dyDescent="0.25"/>
    <row r="41" spans="11:18" ht="24.95" customHeight="1" x14ac:dyDescent="0.25"/>
    <row r="42" spans="11:18" ht="24.95" customHeight="1" x14ac:dyDescent="0.25"/>
    <row r="43" spans="11:18" ht="24.95" customHeight="1" x14ac:dyDescent="0.25"/>
    <row r="44" spans="11:18" ht="24.95" customHeight="1" x14ac:dyDescent="0.25"/>
    <row r="45" spans="11:18" ht="24.95" customHeight="1" x14ac:dyDescent="0.25"/>
    <row r="46" spans="11:18" ht="24.95" customHeight="1" x14ac:dyDescent="0.25"/>
    <row r="47" spans="11:18" ht="24.95" customHeight="1" x14ac:dyDescent="0.25"/>
    <row r="48" spans="11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</sheetData>
  <mergeCells count="24">
    <mergeCell ref="A23:D23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2022-05-24T20:09:37Z</cp:lastPrinted>
  <dcterms:created xsi:type="dcterms:W3CDTF">2017-09-27T15:04:47Z</dcterms:created>
  <dcterms:modified xsi:type="dcterms:W3CDTF">2022-05-24T20:09:53Z</dcterms:modified>
</cp:coreProperties>
</file>