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dssebel.acevedo\Desktop\TRANSPARENCIA\Nómina 2021\10-Octubre 2021\"/>
    </mc:Choice>
  </mc:AlternateContent>
  <bookViews>
    <workbookView xWindow="15" yWindow="465" windowWidth="51195" windowHeight="26895"/>
  </bookViews>
  <sheets>
    <sheet name="Sheet1" sheetId="1" r:id="rId1"/>
  </sheets>
  <definedNames>
    <definedName name="_xlnm._FilterDatabase" localSheetId="0" hidden="1">Sheet1!$A$16:$R$25</definedName>
    <definedName name="DATOS">#REF!</definedName>
    <definedName name="DATOSS">#REF!</definedName>
    <definedName name="_xlnm.Print_Area" localSheetId="0">Sheet1!$A$1:$R$50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2" i="1"/>
  <c r="J20" i="1"/>
  <c r="J18" i="1"/>
  <c r="M24" i="1" l="1"/>
  <c r="L24" i="1"/>
  <c r="K24" i="1"/>
  <c r="I24" i="1"/>
  <c r="M22" i="1"/>
  <c r="L22" i="1"/>
  <c r="K22" i="1"/>
  <c r="I22" i="1"/>
  <c r="M20" i="1"/>
  <c r="L20" i="1"/>
  <c r="K20" i="1"/>
  <c r="I20" i="1"/>
  <c r="M18" i="1"/>
  <c r="L18" i="1"/>
  <c r="K18" i="1"/>
  <c r="I18" i="1"/>
  <c r="G25" i="1" l="1"/>
  <c r="H25" i="1"/>
  <c r="I25" i="1"/>
  <c r="J25" i="1"/>
  <c r="K25" i="1"/>
  <c r="L25" i="1"/>
  <c r="M25" i="1"/>
  <c r="N25" i="1"/>
  <c r="F25" i="1"/>
  <c r="P24" i="1"/>
  <c r="R24" i="1" s="1"/>
  <c r="P22" i="1"/>
  <c r="R22" i="1" s="1"/>
  <c r="Q24" i="1" l="1"/>
  <c r="Q22" i="1"/>
  <c r="O24" i="1"/>
  <c r="O22" i="1"/>
  <c r="Q18" i="1" l="1"/>
  <c r="O18" i="1"/>
  <c r="P18" i="1"/>
  <c r="R18" i="1" l="1"/>
  <c r="P20" i="1"/>
  <c r="R20" i="1" s="1"/>
  <c r="P25" i="1" l="1"/>
  <c r="R25" i="1"/>
  <c r="Q20" i="1"/>
  <c r="Q25" i="1" s="1"/>
  <c r="O20" i="1"/>
  <c r="O25" i="1" s="1"/>
</calcChain>
</file>

<file path=xl/sharedStrings.xml><?xml version="1.0" encoding="utf-8"?>
<sst xmlns="http://schemas.openxmlformats.org/spreadsheetml/2006/main" count="45" uniqueCount="40">
  <si>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</si>
  <si>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</si>
  <si>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</si>
  <si>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</si>
  <si>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</si>
  <si>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</si>
  <si>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</si>
  <si>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</si>
  <si>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</si>
  <si>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</si>
  <si>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</si>
  <si>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</si>
  <si>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</si>
  <si>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</si>
  <si>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</si>
  <si>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Registro
Dependientes
Adicionales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</si>
  <si>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</si>
  <si>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</si>
  <si>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</si>
  <si>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</si>
  <si>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</si>
  <si>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</si>
  <si>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</si>
  <si>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Rene Arturo Jaquez Gil</t>
  </si>
  <si>
    <t>Director Ejecutivo</t>
  </si>
  <si>
    <t>Pensión</t>
  </si>
  <si>
    <t>Bienvenida Altagracia Cuevas Franju</t>
  </si>
  <si>
    <t>Supervisor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</si>
  <si>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</si>
  <si>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Regional San Juan</t>
  </si>
  <si>
    <t>Género</t>
  </si>
  <si>
    <t>Masculino</t>
  </si>
  <si>
    <t>Femenino</t>
  </si>
  <si>
    <t>División de Seguimiento al Servicio de Alimentación</t>
  </si>
  <si>
    <t>Mercedes Ivelisse Ovalle Marte</t>
  </si>
  <si>
    <t>Encargado (A)</t>
  </si>
  <si>
    <t>Jorge Anovis Hernandez Santana</t>
  </si>
  <si>
    <t>Contador</t>
  </si>
  <si>
    <t>División de Contabilidad</t>
  </si>
  <si>
    <t>Nómina en Trámite de Pensión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</si>
</sst>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b/>
      <i/>
      <sz val="10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1" fillId="34" borderId="12" xfId="45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top"/>
    </xf>
    <xf numFmtId="4" fontId="27" fillId="2" borderId="0" xfId="0" applyNumberFormat="1" applyFont="1" applyFill="1" applyBorder="1" applyAlignment="1">
      <alignment horizontal="center" vertical="center"/>
    </xf>
    <xf numFmtId="43" fontId="22" fillId="2" borderId="0" xfId="0" applyNumberFormat="1" applyFont="1" applyFill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3" fillId="35" borderId="14" xfId="0" applyFont="1" applyFill="1" applyBorder="1" applyAlignment="1"/>
    <xf numFmtId="0" fontId="33" fillId="35" borderId="15" xfId="0" applyFont="1" applyFill="1" applyBorder="1" applyAlignment="1"/>
    <xf numFmtId="0" fontId="33" fillId="35" borderId="16" xfId="0" applyFont="1" applyFill="1" applyBorder="1" applyAlignment="1"/>
    <xf numFmtId="0" fontId="29" fillId="37" borderId="13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4" fontId="34" fillId="2" borderId="1" xfId="0" applyNumberFormat="1" applyFont="1" applyFill="1" applyBorder="1" applyAlignment="1">
      <alignment horizontal="center" vertical="center"/>
    </xf>
    <xf numFmtId="4" fontId="34" fillId="2" borderId="12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4" fillId="2" borderId="12" xfId="0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0" fontId="31" fillId="34" borderId="1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1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31" fillId="34" borderId="1" xfId="0" applyNumberFormat="1" applyFont="1" applyFill="1" applyBorder="1" applyAlignment="1">
      <alignment horizontal="center" vertical="center" wrapText="1"/>
    </xf>
    <xf numFmtId="4" fontId="31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2" fillId="2" borderId="0" xfId="1" applyFont="1" applyFill="1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104775</xdr:rowOff>
    </xdr:from>
    <xdr:to>
      <xdr:col>10</xdr:col>
      <xdr:colOff>942975</xdr:colOff>
      <xdr:row>9</xdr:row>
      <xdr:rowOff>35925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04775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1000115</xdr:colOff>
      <xdr:row>26</xdr:row>
      <xdr:rowOff>219075</xdr:rowOff>
    </xdr:from>
    <xdr:to>
      <xdr:col>17</xdr:col>
      <xdr:colOff>1175688</xdr:colOff>
      <xdr:row>49</xdr:row>
      <xdr:rowOff>304800</xdr:rowOff>
    </xdr:to>
    <xdr:pic>
      <xdr:nvPicPr>
        <xdr:cNvPr id="5" name="Imagen 23">
          <a:extLst>
            <a:ext uri="{FF2B5EF4-FFF2-40B4-BE49-F238E27FC236}">
              <a16:creationId xmlns:a16="http://schemas.microsoft.com/office/drawing/2014/main" xmlns="" id="{4AE88A01-99A5-4F41-AAD7-9065D859E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4992340" y="7324725"/>
          <a:ext cx="7262173" cy="731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7"/>
  <sheetViews>
    <sheetView tabSelected="1" view="pageBreakPreview" zoomScaleNormal="48" zoomScaleSheetLayoutView="100" workbookViewId="0">
      <selection activeCell="A14" sqref="A14:A16"/>
    </sheetView>
  </sheetViews>
  <sheetFormatPr defaultColWidth="9.140625" defaultRowHeight="30" customHeight="1" x14ac:dyDescent="0.25"/>
  <cols>
    <col min="1" max="1" width="5.7109375" style="7" customWidth="1"/>
    <col min="2" max="2" width="40.7109375" style="2" customWidth="1"/>
    <col min="3" max="3" width="35.7109375" style="2" customWidth="1"/>
    <col min="4" max="5" width="10.7109375" style="7" customWidth="1"/>
    <col min="6" max="6" width="17.7109375" style="11" customWidth="1"/>
    <col min="7" max="18" width="17.7109375" style="7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8" customFormat="1" ht="20.100000000000001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8" customFormat="1" ht="20.10000000000000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8" customFormat="1" ht="20.100000000000001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8" customFormat="1" ht="20.100000000000001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s="8" customFormat="1" ht="20.100000000000001" customHeight="1" x14ac:dyDescent="0.35">
      <c r="A10" s="50" t="s">
        <v>39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s="8" customFormat="1" ht="20.100000000000001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5" customFormat="1" ht="20.100000000000001" customHeight="1" x14ac:dyDescent="0.25">
      <c r="A12" s="49" t="s">
        <v>28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s="8" customFormat="1" ht="20.100000000000001" customHeight="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10" customFormat="1" ht="20.100000000000001" customHeight="1" x14ac:dyDescent="0.25">
      <c r="A14" s="36" t="s">
        <v>7</v>
      </c>
      <c r="B14" s="38" t="s">
        <v>11</v>
      </c>
      <c r="C14" s="38" t="s">
        <v>9</v>
      </c>
      <c r="D14" s="38" t="s">
        <v>1</v>
      </c>
      <c r="E14" s="38" t="s">
        <v>30</v>
      </c>
      <c r="F14" s="47" t="s">
        <v>18</v>
      </c>
      <c r="G14" s="36" t="s">
        <v>20</v>
      </c>
      <c r="H14" s="36" t="s">
        <v>13</v>
      </c>
      <c r="I14" s="38" t="s">
        <v>21</v>
      </c>
      <c r="J14" s="38"/>
      <c r="K14" s="38"/>
      <c r="L14" s="38"/>
      <c r="M14" s="38"/>
      <c r="N14" s="38"/>
      <c r="O14" s="38"/>
      <c r="P14" s="38" t="s">
        <v>0</v>
      </c>
      <c r="Q14" s="38"/>
      <c r="R14" s="36" t="s">
        <v>19</v>
      </c>
    </row>
    <row r="15" spans="1:18" s="10" customFormat="1" ht="20.100000000000001" customHeight="1" x14ac:dyDescent="0.25">
      <c r="A15" s="36"/>
      <c r="B15" s="38"/>
      <c r="C15" s="38"/>
      <c r="D15" s="38"/>
      <c r="E15" s="38"/>
      <c r="F15" s="47"/>
      <c r="G15" s="36"/>
      <c r="H15" s="36"/>
      <c r="I15" s="40" t="s">
        <v>2</v>
      </c>
      <c r="J15" s="40"/>
      <c r="K15" s="40" t="s">
        <v>14</v>
      </c>
      <c r="L15" s="46" t="s">
        <v>10</v>
      </c>
      <c r="M15" s="46"/>
      <c r="N15" s="40" t="s">
        <v>15</v>
      </c>
      <c r="O15" s="40" t="s">
        <v>8</v>
      </c>
      <c r="P15" s="40" t="s">
        <v>16</v>
      </c>
      <c r="Q15" s="40" t="s">
        <v>3</v>
      </c>
      <c r="R15" s="36"/>
    </row>
    <row r="16" spans="1:18" s="10" customFormat="1" ht="20.100000000000001" customHeight="1" x14ac:dyDescent="0.25">
      <c r="A16" s="37"/>
      <c r="B16" s="39"/>
      <c r="C16" s="39"/>
      <c r="D16" s="39"/>
      <c r="E16" s="39"/>
      <c r="F16" s="48"/>
      <c r="G16" s="37"/>
      <c r="H16" s="37"/>
      <c r="I16" s="25" t="s">
        <v>4</v>
      </c>
      <c r="J16" s="25" t="s">
        <v>22</v>
      </c>
      <c r="K16" s="41"/>
      <c r="L16" s="25" t="s">
        <v>5</v>
      </c>
      <c r="M16" s="25" t="s">
        <v>6</v>
      </c>
      <c r="N16" s="41"/>
      <c r="O16" s="41"/>
      <c r="P16" s="41"/>
      <c r="Q16" s="41"/>
      <c r="R16" s="37"/>
    </row>
    <row r="17" spans="1:18" s="1" customFormat="1" ht="24.95" customHeight="1" x14ac:dyDescent="0.3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ht="24.95" customHeight="1" x14ac:dyDescent="0.25">
      <c r="A18" s="18">
        <v>1</v>
      </c>
      <c r="B18" s="19" t="s">
        <v>23</v>
      </c>
      <c r="C18" s="20" t="s">
        <v>24</v>
      </c>
      <c r="D18" s="18" t="s">
        <v>25</v>
      </c>
      <c r="E18" s="18" t="s">
        <v>31</v>
      </c>
      <c r="F18" s="21">
        <v>290000</v>
      </c>
      <c r="G18" s="21">
        <v>57816.52</v>
      </c>
      <c r="H18" s="21">
        <v>25</v>
      </c>
      <c r="I18" s="21">
        <f>IF(F18&gt;290000,290000*2.87%,F18*2.87%)</f>
        <v>8323</v>
      </c>
      <c r="J18" s="21">
        <f>IF(F18&gt;290000,290000*7.1%,F18*7.1%)</f>
        <v>20590</v>
      </c>
      <c r="K18" s="21">
        <f>IF(F18&gt;62400,62400*1.15%,F18*1.15%)</f>
        <v>717.6</v>
      </c>
      <c r="L18" s="21">
        <f>IF(F18&gt;156000,156000*3.04%,F18*3.04%)</f>
        <v>4742.3999999999996</v>
      </c>
      <c r="M18" s="21">
        <f>IF(F18&gt;156000,156000*7.09%,F18*7.09%)</f>
        <v>11060.4</v>
      </c>
      <c r="N18" s="21">
        <v>0</v>
      </c>
      <c r="O18" s="21">
        <f>SUM(I18:N18)</f>
        <v>45433.4</v>
      </c>
      <c r="P18" s="21">
        <f>SUM(G18,H18,I18,L18,N18)</f>
        <v>70906.92</v>
      </c>
      <c r="Q18" s="21">
        <f>+J18+K18+M18</f>
        <v>32368</v>
      </c>
      <c r="R18" s="21">
        <f>+F18-P18</f>
        <v>219093.08</v>
      </c>
    </row>
    <row r="19" spans="1:18" s="1" customFormat="1" ht="24.95" customHeight="1" x14ac:dyDescent="0.3">
      <c r="A19" s="22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ht="24.95" customHeight="1" x14ac:dyDescent="0.25">
      <c r="A20" s="3">
        <v>2</v>
      </c>
      <c r="B20" s="4" t="s">
        <v>26</v>
      </c>
      <c r="C20" s="5" t="s">
        <v>27</v>
      </c>
      <c r="D20" s="3" t="s">
        <v>25</v>
      </c>
      <c r="E20" s="3" t="s">
        <v>32</v>
      </c>
      <c r="F20" s="12">
        <v>31919.759999999998</v>
      </c>
      <c r="G20" s="12">
        <v>0</v>
      </c>
      <c r="H20" s="12">
        <v>25</v>
      </c>
      <c r="I20" s="12">
        <f>IF(F20&gt;290000,290000*2.87%,F20*2.87%)</f>
        <v>916.1</v>
      </c>
      <c r="J20" s="21">
        <f>IF(F20&gt;290000,290000*7.1%,F20*7.1%)</f>
        <v>2266.3000000000002</v>
      </c>
      <c r="K20" s="12">
        <f>IF(F20&gt;62400,62400*1.15%,F20*1.15%)</f>
        <v>367.08</v>
      </c>
      <c r="L20" s="12">
        <f>IF(F20&gt;156000,156000*3.04%,F20*3.04%)</f>
        <v>970.36</v>
      </c>
      <c r="M20" s="12">
        <f>IF(F20&gt;156000,156000*7.09%,F20*7.09%)</f>
        <v>2263.11</v>
      </c>
      <c r="N20" s="12">
        <v>0</v>
      </c>
      <c r="O20" s="12">
        <f t="shared" ref="O20" si="0">SUM(I20:N20)</f>
        <v>6782.95</v>
      </c>
      <c r="P20" s="12">
        <f t="shared" ref="P20" si="1">SUM(G20,H20,I20,L20,N20)</f>
        <v>1911.46</v>
      </c>
      <c r="Q20" s="12">
        <f t="shared" ref="Q20" si="2">+J20+K20+M20</f>
        <v>4896.49</v>
      </c>
      <c r="R20" s="12">
        <f t="shared" ref="R20" si="3">+F20-P20</f>
        <v>30008.3</v>
      </c>
    </row>
    <row r="21" spans="1:18" s="27" customFormat="1" ht="24.95" customHeight="1" x14ac:dyDescent="0.3">
      <c r="A21" s="22" t="s">
        <v>33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18" s="33" customFormat="1" ht="24.95" customHeight="1" x14ac:dyDescent="0.25">
      <c r="A22" s="28">
        <v>3</v>
      </c>
      <c r="B22" s="29" t="s">
        <v>34</v>
      </c>
      <c r="C22" s="30" t="s">
        <v>35</v>
      </c>
      <c r="D22" s="28" t="s">
        <v>25</v>
      </c>
      <c r="E22" s="28" t="s">
        <v>32</v>
      </c>
      <c r="F22" s="31">
        <v>90000</v>
      </c>
      <c r="G22" s="31">
        <v>9753.1200000000008</v>
      </c>
      <c r="H22" s="31">
        <v>25</v>
      </c>
      <c r="I22" s="31">
        <f>IF(F22&gt;290000,290000*2.87%,F22*2.87%)</f>
        <v>2583</v>
      </c>
      <c r="J22" s="32">
        <f>IF(F22&gt;290000,290000*7.1%,F22*7.1%)</f>
        <v>6390</v>
      </c>
      <c r="K22" s="31">
        <f>IF(F22&gt;62400,62400*1.15%,F22*1.15%)</f>
        <v>717.6</v>
      </c>
      <c r="L22" s="31">
        <f>IF(F22&gt;156000,156000*3.04%,F22*3.04%)</f>
        <v>2736</v>
      </c>
      <c r="M22" s="31">
        <f>IF(F22&gt;156000,156000*7.09%,F22*7.09%)</f>
        <v>6381</v>
      </c>
      <c r="N22" s="31">
        <v>0</v>
      </c>
      <c r="O22" s="31">
        <f>SUM(I22:N22)</f>
        <v>18807.599999999999</v>
      </c>
      <c r="P22" s="31">
        <f>SUM(G22,H22,I22,L22,N22)</f>
        <v>15097.12</v>
      </c>
      <c r="Q22" s="31">
        <f>+J22+K22+M22</f>
        <v>13488.6</v>
      </c>
      <c r="R22" s="31">
        <f>+F22-P22</f>
        <v>74902.880000000005</v>
      </c>
    </row>
    <row r="23" spans="1:18" s="27" customFormat="1" ht="24.95" customHeight="1" x14ac:dyDescent="0.3">
      <c r="A23" s="22" t="s">
        <v>38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1:18" s="33" customFormat="1" ht="24.95" customHeight="1" x14ac:dyDescent="0.25">
      <c r="A24" s="28">
        <v>4</v>
      </c>
      <c r="B24" s="29" t="s">
        <v>36</v>
      </c>
      <c r="C24" s="30" t="s">
        <v>37</v>
      </c>
      <c r="D24" s="28" t="s">
        <v>25</v>
      </c>
      <c r="E24" s="34" t="s">
        <v>31</v>
      </c>
      <c r="F24" s="31">
        <v>60000</v>
      </c>
      <c r="G24" s="31">
        <v>3486.68</v>
      </c>
      <c r="H24" s="31">
        <v>25</v>
      </c>
      <c r="I24" s="31">
        <f>IF(F24&gt;290000,290000*2.87%,F24*2.87%)</f>
        <v>1722</v>
      </c>
      <c r="J24" s="32">
        <f>IF(F24&gt;290000,290000*7.1%,F24*7.1%)</f>
        <v>4260</v>
      </c>
      <c r="K24" s="31">
        <f>IF(F24&gt;62400,62400*1.15%,F24*1.15%)</f>
        <v>690</v>
      </c>
      <c r="L24" s="31">
        <f>IF(F24&gt;156000,156000*3.04%,F24*3.04%)</f>
        <v>1824</v>
      </c>
      <c r="M24" s="31">
        <f>IF(F24&gt;156000,156000*7.09%,F24*7.09%)</f>
        <v>4254</v>
      </c>
      <c r="N24" s="31">
        <v>0</v>
      </c>
      <c r="O24" s="31">
        <f t="shared" ref="O24" si="4">SUM(I24:N24)</f>
        <v>12750</v>
      </c>
      <c r="P24" s="31">
        <f t="shared" ref="P24" si="5">SUM(G24,H24,I24,L24,N24)</f>
        <v>7057.68</v>
      </c>
      <c r="Q24" s="31">
        <f t="shared" ref="Q24" si="6">+J24+K24+M24</f>
        <v>9204</v>
      </c>
      <c r="R24" s="31">
        <f t="shared" ref="R24" si="7">+F24-P24</f>
        <v>52942.32</v>
      </c>
    </row>
    <row r="25" spans="1:18" s="1" customFormat="1" ht="24.95" customHeight="1" x14ac:dyDescent="0.25">
      <c r="A25" s="42" t="s">
        <v>17</v>
      </c>
      <c r="B25" s="42"/>
      <c r="C25" s="42"/>
      <c r="D25" s="42"/>
      <c r="E25" s="26"/>
      <c r="F25" s="14">
        <f>SUM(F18:F24)</f>
        <v>471919.76</v>
      </c>
      <c r="G25" s="14">
        <f t="shared" ref="G25:R25" si="8">SUM(G18:G24)</f>
        <v>71056.320000000007</v>
      </c>
      <c r="H25" s="14">
        <f t="shared" si="8"/>
        <v>100</v>
      </c>
      <c r="I25" s="14">
        <f t="shared" si="8"/>
        <v>13544.1</v>
      </c>
      <c r="J25" s="14">
        <f t="shared" si="8"/>
        <v>33506.300000000003</v>
      </c>
      <c r="K25" s="14">
        <f t="shared" si="8"/>
        <v>2492.2800000000002</v>
      </c>
      <c r="L25" s="14">
        <f t="shared" si="8"/>
        <v>10272.76</v>
      </c>
      <c r="M25" s="14">
        <f t="shared" si="8"/>
        <v>23958.51</v>
      </c>
      <c r="N25" s="14">
        <f t="shared" si="8"/>
        <v>0</v>
      </c>
      <c r="O25" s="14">
        <f t="shared" si="8"/>
        <v>83773.95</v>
      </c>
      <c r="P25" s="14">
        <f t="shared" si="8"/>
        <v>94973.18</v>
      </c>
      <c r="Q25" s="14">
        <f t="shared" si="8"/>
        <v>59957.09</v>
      </c>
      <c r="R25" s="14">
        <f t="shared" si="8"/>
        <v>376946.58</v>
      </c>
    </row>
    <row r="26" spans="1:18" ht="24.95" customHeight="1" x14ac:dyDescent="0.25">
      <c r="F26" s="13"/>
      <c r="N26" s="16"/>
    </row>
    <row r="27" spans="1:18" ht="24.95" customHeight="1" x14ac:dyDescent="0.25">
      <c r="N27" s="6"/>
      <c r="O27" s="11"/>
      <c r="P27" s="11"/>
      <c r="Q27" s="11"/>
      <c r="R27" s="11"/>
    </row>
    <row r="28" spans="1:18" ht="24.95" customHeight="1" x14ac:dyDescent="0.25">
      <c r="N28" s="6"/>
      <c r="O28" s="11"/>
      <c r="P28" s="11"/>
      <c r="Q28" s="11"/>
      <c r="R28" s="11"/>
    </row>
    <row r="29" spans="1:18" ht="24.95" customHeight="1" x14ac:dyDescent="0.25">
      <c r="N29" s="6"/>
      <c r="O29" s="11"/>
      <c r="P29" s="11"/>
      <c r="Q29" s="11"/>
      <c r="R29" s="11"/>
    </row>
    <row r="30" spans="1:18" ht="24.95" customHeight="1" x14ac:dyDescent="0.25">
      <c r="N30" s="17"/>
    </row>
    <row r="31" spans="1:18" ht="24.95" customHeight="1" x14ac:dyDescent="0.25"/>
    <row r="32" spans="1:1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</sheetData>
  <mergeCells count="25">
    <mergeCell ref="A25:D25"/>
    <mergeCell ref="A6:R7"/>
    <mergeCell ref="A8:R8"/>
    <mergeCell ref="A9:R9"/>
    <mergeCell ref="P14:Q14"/>
    <mergeCell ref="R14:R16"/>
    <mergeCell ref="I15:J15"/>
    <mergeCell ref="K15:K16"/>
    <mergeCell ref="L15:M15"/>
    <mergeCell ref="N15:N16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O15:O16"/>
    <mergeCell ref="I14:O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Rodssebel Michael Acevedo Mojica</cp:lastModifiedBy>
  <cp:lastPrinted>2021-07-21T13:22:29Z</cp:lastPrinted>
  <dcterms:created xsi:type="dcterms:W3CDTF">2017-09-27T15:04:47Z</dcterms:created>
  <dcterms:modified xsi:type="dcterms:W3CDTF">2021-10-29T18:59:09Z</dcterms:modified>
</cp:coreProperties>
</file>