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bie-my.sharepoint.com/personal/jose_garciad_inabie_gob_do/Documents/LIBRE ACCESO A LA INFORMACION/DOCUMENTOS REPORTADOS 2025/"/>
    </mc:Choice>
  </mc:AlternateContent>
  <xr:revisionPtr revIDLastSave="28" documentId="8_{7D320E4E-A4CF-4C4B-8CE6-F6D013B30A50}" xr6:coauthVersionLast="47" xr6:coauthVersionMax="47" xr10:uidLastSave="{8A0740F1-D7E8-497E-B531-DB6FB66A633F}"/>
  <bookViews>
    <workbookView xWindow="-120" yWindow="-120" windowWidth="29040" windowHeight="15720" xr2:uid="{A5A6C5F5-7D82-4D46-8F94-E1A755E5DACB}"/>
  </bookViews>
  <sheets>
    <sheet name="Plantilla Presupuesto" sheetId="1" r:id="rId1"/>
    <sheet name="Sheet3" sheetId="2" r:id="rId2"/>
  </sheets>
  <externalReferences>
    <externalReference r:id="rId3"/>
  </externalReferences>
  <definedNames>
    <definedName name="_xlnm.Print_Area" localSheetId="0">'Plantilla Presupuesto'!$A$1:$E$102</definedName>
    <definedName name="_xlnm.Print_Titles" localSheetId="0">'Plantilla Presupuesto'!$12:$12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2" l="1"/>
  <c r="C39" i="2" s="1"/>
  <c r="B37" i="2"/>
  <c r="B39" i="2" s="1"/>
  <c r="E84" i="1"/>
  <c r="E68" i="1"/>
  <c r="E79" i="1"/>
  <c r="E81" i="1"/>
  <c r="E87" i="1"/>
  <c r="E86" i="1"/>
  <c r="E85" i="1"/>
  <c r="D87" i="1" l="1"/>
  <c r="D85" i="1"/>
  <c r="D84" i="1"/>
  <c r="D82" i="1"/>
  <c r="D81" i="1"/>
  <c r="D77" i="1"/>
  <c r="D76" i="1"/>
  <c r="D75" i="1"/>
  <c r="D73" i="1"/>
  <c r="D72" i="1"/>
  <c r="D70" i="1"/>
  <c r="D69" i="1"/>
  <c r="D68" i="1"/>
  <c r="D67" i="1"/>
  <c r="D65" i="1"/>
  <c r="D64" i="1"/>
  <c r="D63" i="1"/>
  <c r="D62" i="1"/>
  <c r="D61" i="1"/>
  <c r="D60" i="1"/>
  <c r="D59" i="1"/>
  <c r="D58" i="1"/>
  <c r="D57" i="1"/>
  <c r="D55" i="1"/>
  <c r="D54" i="1"/>
  <c r="D53" i="1"/>
  <c r="D52" i="1"/>
  <c r="D51" i="1"/>
  <c r="D50" i="1"/>
  <c r="D49" i="1"/>
  <c r="D47" i="1"/>
  <c r="D46" i="1"/>
  <c r="D45" i="1"/>
  <c r="D44" i="1"/>
  <c r="D43" i="1"/>
  <c r="D42" i="1"/>
  <c r="D41" i="1"/>
  <c r="D39" i="1"/>
  <c r="D38" i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E82" i="1"/>
  <c r="E77" i="1"/>
  <c r="E76" i="1"/>
  <c r="E75" i="1"/>
  <c r="E73" i="1"/>
  <c r="E72" i="1"/>
  <c r="E70" i="1"/>
  <c r="E69" i="1"/>
  <c r="E67" i="1"/>
  <c r="E65" i="1"/>
  <c r="E64" i="1"/>
  <c r="E63" i="1"/>
  <c r="E62" i="1"/>
  <c r="E61" i="1"/>
  <c r="E60" i="1"/>
  <c r="E59" i="1"/>
  <c r="E58" i="1"/>
  <c r="E57" i="1"/>
  <c r="E55" i="1"/>
  <c r="E54" i="1"/>
  <c r="E53" i="1"/>
  <c r="E52" i="1"/>
  <c r="E51" i="1"/>
  <c r="E50" i="1"/>
  <c r="E49" i="1"/>
  <c r="E47" i="1"/>
  <c r="E46" i="1"/>
  <c r="E45" i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80" i="1"/>
  <c r="E83" i="1"/>
  <c r="D79" i="1"/>
  <c r="D80" i="1"/>
  <c r="D83" i="1"/>
  <c r="E15" i="1"/>
  <c r="D15" i="1"/>
  <c r="E40" i="1" l="1"/>
  <c r="E30" i="1"/>
  <c r="D30" i="1"/>
  <c r="D20" i="1"/>
  <c r="E20" i="1"/>
  <c r="E74" i="1"/>
  <c r="D14" i="1"/>
  <c r="E88" i="1"/>
  <c r="D88" i="1"/>
  <c r="D86" i="1"/>
  <c r="D78" i="1" s="1"/>
  <c r="E78" i="1"/>
  <c r="D74" i="1"/>
  <c r="E71" i="1"/>
  <c r="D71" i="1"/>
  <c r="E66" i="1"/>
  <c r="D66" i="1"/>
  <c r="E56" i="1"/>
  <c r="D56" i="1"/>
  <c r="E48" i="1"/>
  <c r="D48" i="1"/>
  <c r="D40" i="1"/>
  <c r="E14" i="1"/>
  <c r="E13" i="1" l="1"/>
  <c r="D13" i="1"/>
  <c r="L21" i="1" l="1"/>
</calcChain>
</file>

<file path=xl/sharedStrings.xml><?xml version="1.0" encoding="utf-8"?>
<sst xmlns="http://schemas.openxmlformats.org/spreadsheetml/2006/main" count="186" uniqueCount="153">
  <si>
    <t xml:space="preserve">Definición de conceptos: </t>
  </si>
  <si>
    <t>1. Presupuesto Aprobado: Se refiere al presupuesto aprobado en la Ley de Presupuesto General del Estado</t>
  </si>
  <si>
    <t xml:space="preserve">Presupuesto de Gastos y Aplicaciones Financieras </t>
  </si>
  <si>
    <t xml:space="preserve">2. Presupuesto Modificado: Se refiere al presupuesto aprobado en caso de que el Congreso Nacional apruebe un presupuesto complementario. </t>
  </si>
  <si>
    <t>Notas:</t>
  </si>
  <si>
    <t>En RD$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</si>
  <si>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</si>
  <si>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</si>
  <si>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Detalle</t>
  </si>
  <si>
    <t>Presupuesto Aprobado</t>
  </si>
  <si>
    <t xml:space="preserve">Presupuesto Vigente </t>
  </si>
  <si>
    <t>2 - GASTOS</t>
  </si>
  <si>
    <t>REMUNERACIONES Y CONTRIBUCIONES</t>
  </si>
  <si>
    <t>2.1.1</t>
  </si>
  <si>
    <t>REMUNERACIONES</t>
  </si>
  <si>
    <t>2.1.2</t>
  </si>
  <si>
    <t>SOBRESUELDOS</t>
  </si>
  <si>
    <t>2.1.3</t>
  </si>
  <si>
    <t>DIETAS Y GASTOS DE REPRESENTACIÓN</t>
  </si>
  <si>
    <t>2.1.4</t>
  </si>
  <si>
    <t>GRATIFICACIONES Y BONIFICACIONES</t>
  </si>
  <si>
    <t>2.1.5</t>
  </si>
  <si>
    <t>CONTRIBUCIONES A LA SEGURIDAD SOCIAL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</si>
  <si>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</si>
  <si>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</si>
  <si>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</si>
  <si>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</si>
  <si>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</si>
  <si>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</si>
  <si>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>VIÁTICOS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</si>
  <si>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</si>
  <si>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</si>
  <si>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</si>
  <si>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</si>
  <si>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</si>
  <si>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</si>
  <si>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</si>
  <si>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</si>
  <si>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</si>
  <si>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</si>
  <si>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2.2.9</t>
  </si>
  <si>
    <t>OTRAS CONTRATACIONES DE SERVICIOS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</si>
  <si>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</si>
  <si>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</si>
  <si>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</si>
  <si>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</si>
  <si>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</si>
  <si>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</si>
  <si>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</si>
  <si>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</si>
  <si>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</si>
  <si>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</si>
  <si>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</si>
  <si>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</si>
  <si>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DE MINERALES, METÁLICOS Y NO METÁLICOS</t>
  </si>
  <si>
    <t>2.3.7</t>
  </si>
  <si>
    <t>COMBUSTIBLES, LUBRICANTES, PRODUCTOS QUÍMICOS Y CONEXOS</t>
  </si>
  <si>
    <t>2.3.8</t>
  </si>
  <si>
    <t>GASTOS QUE SE ASIGNARÁN DURANTE EL EJERCICIO (ART. 32 Y 33 LEY 423-06)</t>
  </si>
  <si>
    <t>2.3.9</t>
  </si>
  <si>
    <t>PRODUCTOS Y ÚTILES VARIOS</t>
  </si>
  <si>
    <t>TRANSFERENCIAS CORRIENTES</t>
  </si>
  <si>
    <t>2.4.1</t>
  </si>
  <si>
    <t>TRANSFERENCIAS CORRIENTES AL SECTOR PRIVADO</t>
  </si>
  <si>
    <t>2.4.2</t>
  </si>
  <si>
    <t>TRANSFERENCIAS CORRIENTES AL  GOBIERNO GENERAL NACIONAL</t>
  </si>
  <si>
    <t>2.4.3</t>
  </si>
  <si>
    <t>TRANSFERENCIAS CORRIENTES A GOBIERNOS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</si>
  <si>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</si>
  <si>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</si>
  <si>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</si>
  <si>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</si>
  <si>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2.4.7</t>
  </si>
  <si>
    <t>TRANSFERENCIAS CORRIENTES AL SECTOR EXTERNO</t>
  </si>
  <si>
    <t>2.4.9</t>
  </si>
  <si>
    <t>TRANSFERENCIAS CORRIENTES A OTRAS INSTITUCIONES PÚBLICAS</t>
  </si>
  <si>
    <t>2.5 - TRANSFERENCIAS DE CAPITAL</t>
  </si>
  <si>
    <t>2.5.1</t>
  </si>
  <si>
    <t>TRANSFERENCIAS DE CAPITAL AL SECTOR PRIVADO</t>
  </si>
  <si>
    <t>2.5.2</t>
  </si>
  <si>
    <t>TRANSFERENCIAS DE CAPITAL AL GOBIERNO GENERAL  NACIONAL</t>
  </si>
  <si>
    <t>2.5.3</t>
  </si>
  <si>
    <t>TRANSFERENCIAS DE CAPITAL A GOBIERNOS GENERALES LOCALES</t>
  </si>
  <si>
    <t>2.5.4</t>
  </si>
  <si>
    <t>TRANSFERENCIAS DE CAPITAL 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</si>
  <si>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</si>
  <si>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</si>
  <si>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</si>
  <si>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</si>
  <si>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</si>
  <si>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TRANSFERENCIAS DE CAPITAL A OTRAS INSTITUCIONES PÚBLICAS</t>
  </si>
  <si>
    <t>BIENES MUEBLES, INMUEBLES E INTANGIBLES</t>
  </si>
  <si>
    <t>2.6.1</t>
  </si>
  <si>
    <t>MOBILIARIO Y EQUIPO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</si>
  <si>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</si>
  <si>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</si>
  <si>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</si>
  <si>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</si>
  <si>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</si>
  <si>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</si>
  <si>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</si>
  <si>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</si>
  <si>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</si>
  <si>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</si>
  <si>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</si>
  <si>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>ACTIVOS BIÓLOGICOS CULTIVABLES</t>
  </si>
  <si>
    <t>2.6.8</t>
  </si>
  <si>
    <t>BIENES INTANGIBLES</t>
  </si>
  <si>
    <t>2.6.9</t>
  </si>
  <si>
    <t>EDIFICIOS, ESTRUCTURAS, TIERRAS, TERRENOS Y OBJETOS DE VALOR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</si>
  <si>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</si>
  <si>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</si>
  <si>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</si>
  <si>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</si>
  <si>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</si>
  <si>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</si>
  <si>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</si>
  <si>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</si>
  <si>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QUE SE ASIGNARÁN DURANTE EJERCICIO P/INVERSIÓN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</si>
  <si>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</si>
  <si>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</si>
  <si>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</si>
  <si>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</si>
  <si>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</si>
  <si>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</si>
  <si>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</si>
  <si>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DE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</si>
  <si>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</si>
  <si>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</si>
  <si>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</si>
  <si>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</si>
  <si>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</si>
  <si>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</si>
  <si>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</si>
  <si>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</si>
  <si>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</si>
  <si>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</si>
  <si>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0100</t>
  </si>
  <si>
    <r>
      <t xml:space="preserve"> 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</si>
  <si>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0"/>
        <color theme="1"/>
        <rFont val="Calibri"/>
        <family val="2"/>
        <scheme val="minor"/>
      </rPr>
      <t>Presupuesto modificado: </t>
    </r>
    <r>
      <rPr>
        <sz val="10"/>
        <color theme="1"/>
        <rFont val="Calibri"/>
        <family val="2"/>
        <scheme val="minor"/>
      </rPr>
      <t xml:space="preserve"> 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</si>
  <si>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</si>
  <si>
    <t>ELABORADO POR:</t>
  </si>
  <si>
    <t>REVISADO POR:</t>
  </si>
  <si>
    <t>APROBADO POR:</t>
  </si>
  <si>
    <t>Analista Financiero</t>
  </si>
  <si>
    <t>Enc. Interino Presupuesto</t>
  </si>
  <si>
    <t>Coordinador Administrativo</t>
  </si>
  <si>
    <t>Licdo. Jesús David Alejo Reinoso</t>
  </si>
  <si>
    <t>Licdo. Joanel George Castillo</t>
  </si>
  <si>
    <t>Licdo.Otto Roberto De los santos F.</t>
  </si>
  <si>
    <t>Fecha de registro: hasta el 31 de enero del 2025</t>
  </si>
  <si>
    <t>Fecha de imputación: hasta el 31 de enero del 2025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</si>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</sst>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 wrapText="1"/>
    </xf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left"/>
    </xf>
    <xf numFmtId="43" fontId="2" fillId="0" borderId="1" xfId="1" applyFont="1" applyBorder="1"/>
    <xf numFmtId="43" fontId="0" fillId="0" borderId="0" xfId="0" applyNumberFormat="1"/>
    <xf numFmtId="0" fontId="2" fillId="0" borderId="1" xfId="0" applyFont="1" applyBorder="1"/>
    <xf numFmtId="0" fontId="5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43" fontId="0" fillId="0" borderId="4" xfId="1" applyFont="1" applyBorder="1" applyAlignment="1">
      <alignment horizontal="left"/>
    </xf>
    <xf numFmtId="43" fontId="0" fillId="0" borderId="5" xfId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7" xfId="0" applyNumberForma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4" xfId="0" applyBorder="1"/>
    <xf numFmtId="43" fontId="0" fillId="0" borderId="12" xfId="1" applyFont="1" applyBorder="1"/>
    <xf numFmtId="43" fontId="0" fillId="0" borderId="13" xfId="1" applyFont="1" applyBorder="1"/>
    <xf numFmtId="43" fontId="0" fillId="0" borderId="0" xfId="1" applyFont="1" applyBorder="1"/>
    <xf numFmtId="43" fontId="0" fillId="0" borderId="15" xfId="1" applyFont="1" applyBorder="1"/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1710020</xdr:colOff>
      <xdr:row>0</xdr:row>
      <xdr:rowOff>0</xdr:rowOff>
    </xdr:from>
    <xdr:to>
      <xdr:col>2</xdr:col>
      <xdr:colOff>2493309</xdr:colOff>
      <xdr:row>6</xdr:row>
      <xdr:rowOff>29959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F7DE7D-7BEF-4E24-8511-C63594A57E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849" r="-1379" b="22763"/>
        <a:stretch/>
      </xdr:blipFill>
      <xdr:spPr>
        <a:xfrm>
          <a:off x="2052920" y="0"/>
          <a:ext cx="3109070" cy="122058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98</xdr:row>
      <xdr:rowOff>174625</xdr:rowOff>
    </xdr:from>
    <xdr:to>
      <xdr:col>1</xdr:col>
      <xdr:colOff>1778000</xdr:colOff>
      <xdr:row>98</xdr:row>
      <xdr:rowOff>174625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id="{35B194DF-760F-4421-BD47-31722852B349}"/>
            </a:ext>
          </a:extLst>
        </xdr:cNvPr>
        <xdr:cNvCxnSpPr/>
      </xdr:nvCxnSpPr>
      <xdr:spPr>
        <a:xfrm>
          <a:off x="342900" y="20339050"/>
          <a:ext cx="17780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53975</xdr:colOff>
      <xdr:row>98</xdr:row>
      <xdr:rowOff>200025</xdr:rowOff>
    </xdr:from>
    <xdr:to>
      <xdr:col>4</xdr:col>
      <xdr:colOff>57150</xdr:colOff>
      <xdr:row>98</xdr:row>
      <xdr:rowOff>200025</xdr:rowOff>
    </xdr:to>
    <xdr:cxnSp macro="">
      <xdr:nvCxnSpPr>
        <xdr:cNvPr id="4" name="Straight Connector 8">
          <a:extLst>
            <a:ext uri="{FF2B5EF4-FFF2-40B4-BE49-F238E27FC236}">
              <a16:creationId xmlns:a16="http://schemas.microsoft.com/office/drawing/2014/main" id="{2D1668F7-AFD4-4E75-ADF5-DAC947777541}"/>
            </a:ext>
          </a:extLst>
        </xdr:cNvPr>
        <xdr:cNvCxnSpPr/>
      </xdr:nvCxnSpPr>
      <xdr:spPr>
        <a:xfrm>
          <a:off x="4997450" y="20364450"/>
          <a:ext cx="12509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53975</xdr:colOff>
      <xdr:row>98</xdr:row>
      <xdr:rowOff>200025</xdr:rowOff>
    </xdr:from>
    <xdr:to>
      <xdr:col>2</xdr:col>
      <xdr:colOff>1920875</xdr:colOff>
      <xdr:row>99</xdr:row>
      <xdr:rowOff>0</xdr:rowOff>
    </xdr:to>
    <xdr:cxnSp macro="">
      <xdr:nvCxnSpPr>
        <xdr:cNvPr id="5" name="Straight Connector 9">
          <a:extLst>
            <a:ext uri="{FF2B5EF4-FFF2-40B4-BE49-F238E27FC236}">
              <a16:creationId xmlns:a16="http://schemas.microsoft.com/office/drawing/2014/main" id="{EBED9710-E4B5-4888-96CF-9CD46336E723}"/>
            </a:ext>
          </a:extLst>
        </xdr:cNvPr>
        <xdr:cNvCxnSpPr/>
      </xdr:nvCxnSpPr>
      <xdr:spPr>
        <a:xfrm>
          <a:off x="2540000" y="20364450"/>
          <a:ext cx="18669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ARPETA%20DE%20TRABAJO%20PRESUPUESTO\PRESUPUESTO\2023\Informes\Libre%20acceso\Abril\Plantillas%20Ejecuci&#243;n%20Presupuestaria%20Abril%202023.xlsx" TargetMode="External"/><Relationship Id="rId1" Type="http://schemas.openxmlformats.org/officeDocument/2006/relationships/externalLinkPath" Target="/CARPETA%20DE%20TRABAJO%20PRESUPUESTO/PRESUPUESTO/2023/Informes/Libre%20acceso/Abril/Plantillas%20Ejecuci&#243;n%20Presupuestaria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Presupuesto"/>
      <sheetName val="Plantilla Ejecución "/>
      <sheetName val="Plantilla Presupuesto año 2020"/>
      <sheetName val="Sheet3"/>
      <sheetName val="Sheet5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2.1.1</v>
          </cell>
          <cell r="B3">
            <v>696577199</v>
          </cell>
          <cell r="C3">
            <v>696577199</v>
          </cell>
        </row>
        <row r="4">
          <cell r="A4" t="str">
            <v>2.1.2</v>
          </cell>
          <cell r="B4">
            <v>84800000</v>
          </cell>
          <cell r="C4">
            <v>84800000</v>
          </cell>
        </row>
        <row r="5">
          <cell r="A5" t="str">
            <v>2.1.3</v>
          </cell>
          <cell r="B5">
            <v>1200000</v>
          </cell>
          <cell r="C5">
            <v>1200000</v>
          </cell>
        </row>
        <row r="6">
          <cell r="A6" t="str">
            <v>2.1.4</v>
          </cell>
          <cell r="B6">
            <v>400000</v>
          </cell>
          <cell r="C6">
            <v>400000</v>
          </cell>
        </row>
        <row r="7">
          <cell r="A7" t="str">
            <v>2.1.5</v>
          </cell>
          <cell r="B7">
            <v>97177534</v>
          </cell>
          <cell r="C7">
            <v>97177534</v>
          </cell>
        </row>
        <row r="8">
          <cell r="A8" t="str">
            <v>2.2.1</v>
          </cell>
          <cell r="B8">
            <v>54240000</v>
          </cell>
          <cell r="C8">
            <v>54282235</v>
          </cell>
        </row>
        <row r="9">
          <cell r="A9" t="str">
            <v>2.2.2</v>
          </cell>
          <cell r="B9">
            <v>40040367</v>
          </cell>
          <cell r="C9">
            <v>47965622.25</v>
          </cell>
        </row>
        <row r="10">
          <cell r="A10" t="str">
            <v>2.2.3</v>
          </cell>
          <cell r="B10">
            <v>90448308</v>
          </cell>
          <cell r="C10">
            <v>91602708</v>
          </cell>
        </row>
        <row r="11">
          <cell r="A11" t="str">
            <v>2.2.4</v>
          </cell>
          <cell r="B11">
            <v>17382413</v>
          </cell>
          <cell r="C11">
            <v>24076319</v>
          </cell>
        </row>
        <row r="12">
          <cell r="A12" t="str">
            <v>2.2.5</v>
          </cell>
          <cell r="B12">
            <v>79742600</v>
          </cell>
          <cell r="C12">
            <v>85255126.340000004</v>
          </cell>
        </row>
        <row r="13">
          <cell r="A13" t="str">
            <v>2.2.6</v>
          </cell>
          <cell r="B13">
            <v>25968000</v>
          </cell>
          <cell r="C13">
            <v>25968000</v>
          </cell>
        </row>
        <row r="14">
          <cell r="A14" t="str">
            <v>2.2.7</v>
          </cell>
          <cell r="B14">
            <v>54064000</v>
          </cell>
          <cell r="C14">
            <v>58781778.590000004</v>
          </cell>
        </row>
        <row r="15">
          <cell r="A15" t="str">
            <v>2.2.8</v>
          </cell>
          <cell r="B15">
            <v>72888415</v>
          </cell>
          <cell r="C15">
            <v>81047010.950000003</v>
          </cell>
        </row>
        <row r="16">
          <cell r="A16" t="str">
            <v>2.2.9</v>
          </cell>
          <cell r="B16">
            <v>22596310224</v>
          </cell>
          <cell r="C16">
            <v>21494357197.560001</v>
          </cell>
        </row>
        <row r="17">
          <cell r="A17" t="str">
            <v>2.3.1</v>
          </cell>
          <cell r="B17">
            <v>9657495</v>
          </cell>
          <cell r="C17">
            <v>411273300</v>
          </cell>
        </row>
        <row r="18">
          <cell r="A18" t="str">
            <v>2.3.2</v>
          </cell>
          <cell r="B18">
            <v>794987653</v>
          </cell>
          <cell r="C18">
            <v>1267553481.8599999</v>
          </cell>
        </row>
        <row r="19">
          <cell r="A19" t="str">
            <v>2.3.3</v>
          </cell>
          <cell r="B19">
            <v>350052860</v>
          </cell>
          <cell r="C19">
            <v>51070077.049999997</v>
          </cell>
        </row>
        <row r="20">
          <cell r="A20" t="str">
            <v>2.3.4</v>
          </cell>
          <cell r="B20">
            <v>62396420</v>
          </cell>
          <cell r="C20">
            <v>67445073.879999995</v>
          </cell>
        </row>
        <row r="21">
          <cell r="A21" t="str">
            <v>2.3.5</v>
          </cell>
          <cell r="B21">
            <v>786250</v>
          </cell>
          <cell r="C21">
            <v>1836797.59</v>
          </cell>
        </row>
        <row r="22">
          <cell r="A22" t="str">
            <v>2.3.6</v>
          </cell>
          <cell r="B22">
            <v>5414660</v>
          </cell>
          <cell r="C22">
            <v>5414660</v>
          </cell>
        </row>
        <row r="23">
          <cell r="A23" t="str">
            <v>2.3.7</v>
          </cell>
          <cell r="B23">
            <v>11778303</v>
          </cell>
          <cell r="C23">
            <v>19088432.870000001</v>
          </cell>
        </row>
        <row r="24">
          <cell r="A24" t="str">
            <v>2.3.9</v>
          </cell>
          <cell r="B24">
            <v>341703397</v>
          </cell>
          <cell r="C24">
            <v>711042949.33000004</v>
          </cell>
        </row>
        <row r="25">
          <cell r="A25" t="str">
            <v>2.4.1</v>
          </cell>
          <cell r="B25">
            <v>9375000</v>
          </cell>
          <cell r="C25">
            <v>9375000</v>
          </cell>
        </row>
        <row r="26">
          <cell r="A26" t="str">
            <v>2.4.9</v>
          </cell>
          <cell r="B26">
            <v>381373801</v>
          </cell>
          <cell r="C26">
            <v>450373801</v>
          </cell>
        </row>
        <row r="27">
          <cell r="A27" t="str">
            <v>2.6.1</v>
          </cell>
          <cell r="B27">
            <v>76109240</v>
          </cell>
          <cell r="C27">
            <v>76663611.079999998</v>
          </cell>
        </row>
        <row r="28">
          <cell r="A28" t="str">
            <v>2.6.2</v>
          </cell>
          <cell r="B28">
            <v>2672550</v>
          </cell>
          <cell r="C28">
            <v>2672550</v>
          </cell>
        </row>
        <row r="29">
          <cell r="A29" t="str">
            <v>2.6.3</v>
          </cell>
          <cell r="B29">
            <v>8115026</v>
          </cell>
          <cell r="C29">
            <v>44776402.149999999</v>
          </cell>
        </row>
        <row r="30">
          <cell r="A30" t="str">
            <v>2.6.4</v>
          </cell>
          <cell r="B30">
            <v>92625000</v>
          </cell>
          <cell r="C30">
            <v>92625000</v>
          </cell>
        </row>
        <row r="31">
          <cell r="A31" t="str">
            <v>2.6.5</v>
          </cell>
          <cell r="B31">
            <v>51208590</v>
          </cell>
          <cell r="C31">
            <v>53523437.5</v>
          </cell>
        </row>
        <row r="32">
          <cell r="A32" t="str">
            <v>2.6.6</v>
          </cell>
          <cell r="B32">
            <v>17300000</v>
          </cell>
          <cell r="C32">
            <v>17300000</v>
          </cell>
        </row>
        <row r="33">
          <cell r="A33" t="str">
            <v>2.6.8</v>
          </cell>
          <cell r="B33">
            <v>23068000</v>
          </cell>
          <cell r="C33">
            <v>23068000</v>
          </cell>
        </row>
        <row r="34">
          <cell r="A34" t="str">
            <v>2.7.1</v>
          </cell>
          <cell r="B34">
            <v>30400000</v>
          </cell>
          <cell r="C34">
            <v>31670000</v>
          </cell>
        </row>
        <row r="35">
          <cell r="A35" t="str">
            <v>2.7.3</v>
          </cell>
          <cell r="B35">
            <v>53249</v>
          </cell>
          <cell r="C35">
            <v>53249</v>
          </cell>
        </row>
        <row r="36">
          <cell r="B36">
            <v>26180316554</v>
          </cell>
          <cell r="C36">
            <v>26180316554.000008</v>
          </cell>
        </row>
        <row r="38">
          <cell r="B38">
            <v>26180316554</v>
          </cell>
          <cell r="C38">
            <v>26180316554.000008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94333-765D-41E0-AC87-EA139C289A23}">
  <sheetPr>
    <pageSetUpPr fitToPage="1"/>
  </sheetPr>
  <dimension ref="A6:L169"/>
  <sheetViews>
    <sheetView showGridLines="0" tabSelected="1" topLeftCell="A91" zoomScale="85" zoomScaleNormal="85" workbookViewId="0">
      <selection activeCell="G97" sqref="G97"/>
    </sheetView>
  </sheetViews>
  <sheetFormatPr baseColWidth="10" defaultColWidth="9.140625" defaultRowHeight="15" x14ac:dyDescent="0.25"/>
  <cols>
    <col min="1" max="1" width="5.140625" style="2" bestFit="1" customWidth="1"/>
    <col min="2" max="2" width="34.7109375" customWidth="1"/>
    <col min="3" max="3" width="38.85546875" bestFit="1" customWidth="1"/>
    <col min="4" max="4" width="18.7109375" customWidth="1"/>
    <col min="5" max="5" width="17.42578125" customWidth="1"/>
    <col min="6" max="6" width="20.7109375" customWidth="1"/>
    <col min="8" max="8" width="11.5703125" bestFit="1" customWidth="1"/>
    <col min="12" max="12" width="17.5703125" bestFit="1" customWidth="1"/>
  </cols>
  <sheetData>
    <row r="6" spans="1:9" ht="18.75" customHeight="1" x14ac:dyDescent="0.3">
      <c r="A6" s="41"/>
      <c r="B6" s="41"/>
      <c r="C6" s="41"/>
      <c r="D6" s="41"/>
      <c r="E6" s="41"/>
      <c r="G6" s="1" t="s">
        <v>0</v>
      </c>
    </row>
    <row r="7" spans="1:9" x14ac:dyDescent="0.25">
      <c r="G7" s="2" t="s">
        <v>1</v>
      </c>
    </row>
    <row r="8" spans="1:9" ht="18.75" customHeight="1" x14ac:dyDescent="0.25">
      <c r="A8" s="42" t="s">
        <v>2</v>
      </c>
      <c r="B8" s="42"/>
      <c r="C8" s="42"/>
      <c r="D8" s="42"/>
      <c r="E8" s="42"/>
      <c r="G8" s="2" t="s">
        <v>3</v>
      </c>
    </row>
    <row r="9" spans="1:9" ht="18.75" customHeight="1" x14ac:dyDescent="0.3">
      <c r="A9" s="43" t="s">
        <v>152</v>
      </c>
      <c r="B9" s="43"/>
      <c r="C9" s="43"/>
      <c r="D9" s="43"/>
      <c r="E9" s="43"/>
      <c r="G9" s="1" t="s">
        <v>4</v>
      </c>
    </row>
    <row r="10" spans="1:9" x14ac:dyDescent="0.25">
      <c r="A10" s="44" t="s">
        <v>5</v>
      </c>
      <c r="B10" s="44"/>
      <c r="C10" s="44"/>
      <c r="D10" s="44"/>
      <c r="E10" s="44"/>
      <c r="G10" s="2" t="s">
        <v>6</v>
      </c>
    </row>
    <row r="11" spans="1:9" x14ac:dyDescent="0.25">
      <c r="D11" s="3"/>
      <c r="G11" s="2" t="s">
        <v>7</v>
      </c>
    </row>
    <row r="12" spans="1:9" ht="31.5" x14ac:dyDescent="0.25">
      <c r="A12" s="4"/>
      <c r="B12" s="4" t="s">
        <v>8</v>
      </c>
      <c r="C12" s="4"/>
      <c r="D12" s="5" t="s">
        <v>9</v>
      </c>
      <c r="E12" s="5" t="s">
        <v>10</v>
      </c>
    </row>
    <row r="13" spans="1:9" ht="15.75" thickBot="1" x14ac:dyDescent="0.3">
      <c r="B13" s="6" t="s">
        <v>11</v>
      </c>
      <c r="C13" s="6"/>
      <c r="D13" s="7">
        <f>+D14+D20+D30+D40+D56+D66</f>
        <v>33075000000</v>
      </c>
      <c r="E13" s="7">
        <f>E14+E20+E30+E40+E56+E66+E78</f>
        <v>33078210060</v>
      </c>
      <c r="F13" s="3"/>
    </row>
    <row r="14" spans="1:9" ht="15.75" thickBot="1" x14ac:dyDescent="0.3">
      <c r="A14" s="8">
        <v>2.1</v>
      </c>
      <c r="B14" s="9" t="s">
        <v>12</v>
      </c>
      <c r="C14" s="8"/>
      <c r="D14" s="10">
        <f>SUM(D15:D19)</f>
        <v>1987932264</v>
      </c>
      <c r="E14" s="10">
        <f>SUM(E15:E19)</f>
        <v>1987932264</v>
      </c>
      <c r="F14" s="11"/>
    </row>
    <row r="15" spans="1:9" ht="15.75" customHeight="1" x14ac:dyDescent="0.25">
      <c r="A15" s="2" t="s">
        <v>13</v>
      </c>
      <c r="B15" t="s">
        <v>14</v>
      </c>
      <c r="D15" s="3">
        <f>IFERROR(VLOOKUP($A15,Sheet3!$A:$C,2,0),0)</f>
        <v>1367608614</v>
      </c>
      <c r="E15" s="3">
        <f>IFERROR(VLOOKUP($A15,Sheet3!$A:$C,3,0),0)</f>
        <v>1367608614</v>
      </c>
      <c r="I15" s="12"/>
    </row>
    <row r="16" spans="1:9" ht="15.75" customHeight="1" x14ac:dyDescent="0.25">
      <c r="A16" s="2" t="s">
        <v>15</v>
      </c>
      <c r="B16" t="s">
        <v>16</v>
      </c>
      <c r="D16" s="3">
        <f>IFERROR(VLOOKUP($A16,Sheet3!$A:$C,2,0),0)</f>
        <v>318000000</v>
      </c>
      <c r="E16" s="3">
        <f>IFERROR(VLOOKUP($A16,Sheet3!$A:$C,3,0),0)</f>
        <v>318000000</v>
      </c>
    </row>
    <row r="17" spans="1:12" ht="15.75" customHeight="1" x14ac:dyDescent="0.25">
      <c r="A17" s="2" t="s">
        <v>17</v>
      </c>
      <c r="B17" t="s">
        <v>18</v>
      </c>
      <c r="D17" s="3">
        <f>IFERROR(VLOOKUP($A17,Sheet3!$A:$C,2,0),0)</f>
        <v>1200000</v>
      </c>
      <c r="E17" s="3">
        <f>IFERROR(VLOOKUP($A17,Sheet3!$A:$C,3,0),0)</f>
        <v>1200000</v>
      </c>
    </row>
    <row r="18" spans="1:12" ht="15.75" customHeight="1" x14ac:dyDescent="0.25">
      <c r="A18" s="2" t="s">
        <v>19</v>
      </c>
      <c r="B18" t="s">
        <v>20</v>
      </c>
      <c r="D18" s="3">
        <f>IFERROR(VLOOKUP($A18,Sheet3!$A:$C,2,0),0)</f>
        <v>142400000</v>
      </c>
      <c r="E18" s="3">
        <f>IFERROR(VLOOKUP($A18,Sheet3!$A:$C,3,0),0)</f>
        <v>142400000</v>
      </c>
    </row>
    <row r="19" spans="1:12" ht="15.75" customHeight="1" thickBot="1" x14ac:dyDescent="0.3">
      <c r="A19" s="2" t="s">
        <v>21</v>
      </c>
      <c r="B19" t="s">
        <v>22</v>
      </c>
      <c r="D19" s="3">
        <f>IFERROR(VLOOKUP($A19,Sheet3!$A:$C,2,0),0)</f>
        <v>158723650</v>
      </c>
      <c r="E19" s="3">
        <f>IFERROR(VLOOKUP($A19,Sheet3!$A:$C,3,0),0)</f>
        <v>158723650</v>
      </c>
    </row>
    <row r="20" spans="1:12" ht="15.75" customHeight="1" thickBot="1" x14ac:dyDescent="0.3">
      <c r="A20" s="13">
        <v>2.2000000000000002</v>
      </c>
      <c r="B20" s="13" t="s">
        <v>23</v>
      </c>
      <c r="C20" s="13"/>
      <c r="D20" s="14">
        <f>SUM(D21:D29)</f>
        <v>23155132503</v>
      </c>
      <c r="E20" s="14">
        <f>SUM(E21:E29)</f>
        <v>23045829336.490002</v>
      </c>
    </row>
    <row r="21" spans="1:12" ht="15.75" customHeight="1" x14ac:dyDescent="0.25">
      <c r="A21" s="2" t="s">
        <v>24</v>
      </c>
      <c r="B21" t="s">
        <v>25</v>
      </c>
      <c r="D21" s="3">
        <f>IFERROR(VLOOKUP($A21,Sheet3!$A:$C,2,0),0)</f>
        <v>69508967</v>
      </c>
      <c r="E21" s="3">
        <f>IFERROR(VLOOKUP($A21,Sheet3!$A:$C,3,0),0)</f>
        <v>70108967</v>
      </c>
      <c r="L21" s="15">
        <f>+D13-E13</f>
        <v>-3210060</v>
      </c>
    </row>
    <row r="22" spans="1:12" ht="15.75" customHeight="1" x14ac:dyDescent="0.25">
      <c r="A22" s="2" t="s">
        <v>26</v>
      </c>
      <c r="B22" t="s">
        <v>27</v>
      </c>
      <c r="D22" s="3">
        <f>IFERROR(VLOOKUP($A22,Sheet3!$A:$C,2,0),0)</f>
        <v>82689890</v>
      </c>
      <c r="E22" s="3">
        <f>IFERROR(VLOOKUP($A22,Sheet3!$A:$C,3,0),0)</f>
        <v>108129925.89</v>
      </c>
    </row>
    <row r="23" spans="1:12" ht="15.75" customHeight="1" x14ac:dyDescent="0.25">
      <c r="A23" s="2" t="s">
        <v>28</v>
      </c>
      <c r="B23" t="s">
        <v>29</v>
      </c>
      <c r="D23" s="3">
        <f>IFERROR(VLOOKUP($A23,Sheet3!$A:$C,2,0),0)</f>
        <v>112535818</v>
      </c>
      <c r="E23" s="3">
        <f>IFERROR(VLOOKUP($A23,Sheet3!$A:$C,3,0),0)</f>
        <v>113155818</v>
      </c>
    </row>
    <row r="24" spans="1:12" ht="15.75" customHeight="1" x14ac:dyDescent="0.25">
      <c r="A24" s="2" t="s">
        <v>30</v>
      </c>
      <c r="B24" t="s">
        <v>31</v>
      </c>
      <c r="D24" s="3">
        <f>IFERROR(VLOOKUP($A24,Sheet3!$A:$C,2,0),0)</f>
        <v>42938165</v>
      </c>
      <c r="E24" s="3">
        <f>IFERROR(VLOOKUP($A24,Sheet3!$A:$C,3,0),0)</f>
        <v>50493793.299999997</v>
      </c>
    </row>
    <row r="25" spans="1:12" ht="15.75" customHeight="1" x14ac:dyDescent="0.25">
      <c r="A25" s="2" t="s">
        <v>32</v>
      </c>
      <c r="B25" t="s">
        <v>33</v>
      </c>
      <c r="D25" s="3">
        <f>IFERROR(VLOOKUP($A25,Sheet3!$A:$C,2,0),0)</f>
        <v>162102601</v>
      </c>
      <c r="E25" s="3">
        <f>IFERROR(VLOOKUP($A25,Sheet3!$A:$C,3,0),0)</f>
        <v>225293678.30000001</v>
      </c>
    </row>
    <row r="26" spans="1:12" ht="15.75" customHeight="1" x14ac:dyDescent="0.25">
      <c r="A26" s="2" t="s">
        <v>34</v>
      </c>
      <c r="B26" t="s">
        <v>35</v>
      </c>
      <c r="D26" s="3">
        <f>IFERROR(VLOOKUP($A26,Sheet3!$A:$C,2,0),0)</f>
        <v>42867300</v>
      </c>
      <c r="E26" s="3">
        <f>IFERROR(VLOOKUP($A26,Sheet3!$A:$C,3,0),0)</f>
        <v>43854486.719999999</v>
      </c>
      <c r="H26" s="3"/>
    </row>
    <row r="27" spans="1:12" ht="15.75" customHeight="1" x14ac:dyDescent="0.25">
      <c r="A27" s="2" t="s">
        <v>36</v>
      </c>
      <c r="B27" t="s">
        <v>37</v>
      </c>
      <c r="D27" s="3">
        <f>IFERROR(VLOOKUP($A27,Sheet3!$A:$C,2,0),0)</f>
        <v>52958352</v>
      </c>
      <c r="E27" s="3">
        <f>IFERROR(VLOOKUP($A27,Sheet3!$A:$C,3,0),0)</f>
        <v>72972429.239999995</v>
      </c>
    </row>
    <row r="28" spans="1:12" ht="15.75" customHeight="1" x14ac:dyDescent="0.25">
      <c r="A28" s="2" t="s">
        <v>38</v>
      </c>
      <c r="B28" t="s">
        <v>39</v>
      </c>
      <c r="D28" s="3">
        <f>IFERROR(VLOOKUP($A28,Sheet3!$A:$C,2,0),0)</f>
        <v>111863326</v>
      </c>
      <c r="E28" s="3">
        <f>IFERROR(VLOOKUP($A28,Sheet3!$A:$C,3,0),0)</f>
        <v>117121606.27</v>
      </c>
    </row>
    <row r="29" spans="1:12" ht="15.75" customHeight="1" thickBot="1" x14ac:dyDescent="0.3">
      <c r="A29" s="2" t="s">
        <v>40</v>
      </c>
      <c r="B29" t="s">
        <v>41</v>
      </c>
      <c r="D29" s="3">
        <f>IFERROR(VLOOKUP($A29,Sheet3!$A:$C,2,0),0)</f>
        <v>22477668084</v>
      </c>
      <c r="E29" s="3">
        <f>IFERROR(VLOOKUP($A29,Sheet3!$A:$C,3,0),0)</f>
        <v>22244698631.77</v>
      </c>
    </row>
    <row r="30" spans="1:12" ht="15.75" customHeight="1" thickBot="1" x14ac:dyDescent="0.3">
      <c r="A30" s="13">
        <v>2.2999999999999998</v>
      </c>
      <c r="B30" s="16" t="s">
        <v>42</v>
      </c>
      <c r="C30" s="16"/>
      <c r="D30" s="14">
        <f>SUM(D31:D39)</f>
        <v>7154052887</v>
      </c>
      <c r="E30" s="14">
        <f>SUM(E31:E39)</f>
        <v>7217128994.0799999</v>
      </c>
    </row>
    <row r="31" spans="1:12" ht="15.75" customHeight="1" x14ac:dyDescent="0.25">
      <c r="A31" s="2" t="s">
        <v>43</v>
      </c>
      <c r="B31" t="s">
        <v>44</v>
      </c>
      <c r="D31" s="3">
        <f>IFERROR(VLOOKUP($A31,Sheet3!$A:$C,2,0),0)</f>
        <v>2790100</v>
      </c>
      <c r="E31" s="3">
        <f>IFERROR(VLOOKUP($A31,Sheet3!$A:$C,3,0),0)</f>
        <v>4327278.4800000004</v>
      </c>
    </row>
    <row r="32" spans="1:12" ht="15.75" customHeight="1" x14ac:dyDescent="0.25">
      <c r="A32" s="2" t="s">
        <v>45</v>
      </c>
      <c r="B32" t="s">
        <v>46</v>
      </c>
      <c r="D32" s="3">
        <f>IFERROR(VLOOKUP($A32,Sheet3!$A:$C,2,0),0)</f>
        <v>5167005953</v>
      </c>
      <c r="E32" s="3">
        <f>IFERROR(VLOOKUP($A32,Sheet3!$A:$C,3,0),0)</f>
        <v>5207786650.1199999</v>
      </c>
    </row>
    <row r="33" spans="1:5" ht="15.75" customHeight="1" x14ac:dyDescent="0.25">
      <c r="A33" s="2" t="s">
        <v>47</v>
      </c>
      <c r="B33" t="s">
        <v>48</v>
      </c>
      <c r="D33" s="3">
        <f>IFERROR(VLOOKUP($A33,Sheet3!$A:$C,2,0),0)</f>
        <v>51635004</v>
      </c>
      <c r="E33" s="3">
        <f>IFERROR(VLOOKUP($A33,Sheet3!$A:$C,3,0),0)</f>
        <v>52673832.399999999</v>
      </c>
    </row>
    <row r="34" spans="1:5" ht="15.75" customHeight="1" x14ac:dyDescent="0.25">
      <c r="A34" s="2" t="s">
        <v>49</v>
      </c>
      <c r="B34" t="s">
        <v>50</v>
      </c>
      <c r="D34" s="3">
        <f>IFERROR(VLOOKUP($A34,Sheet3!$A:$C,2,0),0)</f>
        <v>78432459</v>
      </c>
      <c r="E34" s="3">
        <f>IFERROR(VLOOKUP($A34,Sheet3!$A:$C,3,0),0)</f>
        <v>79593715.049999997</v>
      </c>
    </row>
    <row r="35" spans="1:5" ht="15.75" customHeight="1" x14ac:dyDescent="0.25">
      <c r="A35" s="2" t="s">
        <v>51</v>
      </c>
      <c r="B35" t="s">
        <v>52</v>
      </c>
      <c r="D35" s="3">
        <f>IFERROR(VLOOKUP($A35,Sheet3!$A:$C,2,0),0)</f>
        <v>2847839</v>
      </c>
      <c r="E35" s="3">
        <f>IFERROR(VLOOKUP($A35,Sheet3!$A:$C,3,0),0)</f>
        <v>4053295.89</v>
      </c>
    </row>
    <row r="36" spans="1:5" ht="15.75" customHeight="1" x14ac:dyDescent="0.25">
      <c r="A36" s="2" t="s">
        <v>53</v>
      </c>
      <c r="B36" t="s">
        <v>54</v>
      </c>
      <c r="D36" s="3">
        <f>IFERROR(VLOOKUP($A36,Sheet3!$A:$C,2,0),0)</f>
        <v>9347123</v>
      </c>
      <c r="E36" s="3">
        <f>IFERROR(VLOOKUP($A36,Sheet3!$A:$C,3,0),0)</f>
        <v>9082746.6400000006</v>
      </c>
    </row>
    <row r="37" spans="1:5" ht="15.75" customHeight="1" x14ac:dyDescent="0.25">
      <c r="A37" s="2" t="s">
        <v>55</v>
      </c>
      <c r="B37" t="s">
        <v>56</v>
      </c>
      <c r="D37" s="3">
        <f>IFERROR(VLOOKUP($A37,Sheet3!$A:$C,2,0),0)</f>
        <v>41934455</v>
      </c>
      <c r="E37" s="3">
        <f>IFERROR(VLOOKUP($A37,Sheet3!$A:$C,3,0),0)</f>
        <v>85642264.549999997</v>
      </c>
    </row>
    <row r="38" spans="1:5" ht="15.75" customHeight="1" x14ac:dyDescent="0.25">
      <c r="A38" s="2" t="s">
        <v>57</v>
      </c>
      <c r="B38" t="s">
        <v>58</v>
      </c>
      <c r="D38" s="3">
        <f>IFERROR(VLOOKUP($A38,Sheet3!$A:$C,2,0),0)</f>
        <v>0</v>
      </c>
      <c r="E38" s="3">
        <f>IFERROR(VLOOKUP($A38,Sheet3!$A:$C,3,0),0)</f>
        <v>0</v>
      </c>
    </row>
    <row r="39" spans="1:5" ht="15.75" customHeight="1" thickBot="1" x14ac:dyDescent="0.3">
      <c r="A39" s="2" t="s">
        <v>59</v>
      </c>
      <c r="B39" t="s">
        <v>60</v>
      </c>
      <c r="D39" s="3">
        <f>IFERROR(VLOOKUP($A39,Sheet3!$A:$C,2,0),0)</f>
        <v>1800059954</v>
      </c>
      <c r="E39" s="3">
        <f>IFERROR(VLOOKUP($A39,Sheet3!$A:$C,3,0),0)</f>
        <v>1773969210.95</v>
      </c>
    </row>
    <row r="40" spans="1:5" ht="15.75" customHeight="1" thickBot="1" x14ac:dyDescent="0.3">
      <c r="A40" s="13">
        <v>2.4</v>
      </c>
      <c r="B40" s="16" t="s">
        <v>61</v>
      </c>
      <c r="C40" s="16"/>
      <c r="D40" s="14">
        <f>SUM(D41:D47)</f>
        <v>382890798</v>
      </c>
      <c r="E40" s="14">
        <f>SUM(E41:E47)</f>
        <v>390190798</v>
      </c>
    </row>
    <row r="41" spans="1:5" ht="15.75" customHeight="1" x14ac:dyDescent="0.25">
      <c r="A41" s="2" t="s">
        <v>62</v>
      </c>
      <c r="B41" t="s">
        <v>63</v>
      </c>
      <c r="D41" s="3">
        <f>IFERROR(VLOOKUP($A41,Sheet3!$A:$C,2,0),0)</f>
        <v>9370000</v>
      </c>
      <c r="E41" s="3">
        <f>IFERROR(VLOOKUP($A41,Sheet3!$A:$C,3,0),0)</f>
        <v>16670000</v>
      </c>
    </row>
    <row r="42" spans="1:5" ht="15.75" customHeight="1" x14ac:dyDescent="0.25">
      <c r="A42" s="2" t="s">
        <v>64</v>
      </c>
      <c r="B42" t="s">
        <v>65</v>
      </c>
      <c r="D42" s="3">
        <f>IFERROR(VLOOKUP($A42,Sheet3!$A:$C,2,0),0)</f>
        <v>0</v>
      </c>
      <c r="E42" s="3">
        <f>IFERROR(VLOOKUP($A42,Sheet3!$A:$C,3,0),0)</f>
        <v>0</v>
      </c>
    </row>
    <row r="43" spans="1:5" ht="15.75" customHeight="1" x14ac:dyDescent="0.25">
      <c r="A43" s="2" t="s">
        <v>66</v>
      </c>
      <c r="B43" t="s">
        <v>67</v>
      </c>
      <c r="D43" s="3">
        <f>IFERROR(VLOOKUP($A43,Sheet3!$A:$C,2,0),0)</f>
        <v>0</v>
      </c>
      <c r="E43" s="3">
        <f>IFERROR(VLOOKUP($A43,Sheet3!$A:$C,3,0),0)</f>
        <v>0</v>
      </c>
    </row>
    <row r="44" spans="1:5" ht="15.75" customHeight="1" x14ac:dyDescent="0.25">
      <c r="A44" s="2" t="s">
        <v>68</v>
      </c>
      <c r="B44" t="s">
        <v>69</v>
      </c>
      <c r="D44" s="3">
        <f>IFERROR(VLOOKUP($A44,Sheet3!$A:$C,2,0),0)</f>
        <v>0</v>
      </c>
      <c r="E44" s="3">
        <f>IFERROR(VLOOKUP($A44,Sheet3!$A:$C,3,0),0)</f>
        <v>0</v>
      </c>
    </row>
    <row r="45" spans="1:5" ht="15.75" customHeight="1" x14ac:dyDescent="0.25">
      <c r="A45" s="2" t="s">
        <v>70</v>
      </c>
      <c r="B45" t="s">
        <v>71</v>
      </c>
      <c r="D45" s="3">
        <f>IFERROR(VLOOKUP($A45,Sheet3!$A:$C,2,0),0)</f>
        <v>0</v>
      </c>
      <c r="E45" s="3">
        <f>IFERROR(VLOOKUP($A45,Sheet3!$A:$C,3,0),0)</f>
        <v>0</v>
      </c>
    </row>
    <row r="46" spans="1:5" ht="15.75" customHeight="1" x14ac:dyDescent="0.25">
      <c r="A46" s="2" t="s">
        <v>72</v>
      </c>
      <c r="B46" t="s">
        <v>73</v>
      </c>
      <c r="D46" s="3">
        <f>IFERROR(VLOOKUP($A46,Sheet3!$A:$C,2,0),0)</f>
        <v>0</v>
      </c>
      <c r="E46" s="3">
        <f>IFERROR(VLOOKUP($A46,Sheet3!$A:$C,3,0),0)</f>
        <v>0</v>
      </c>
    </row>
    <row r="47" spans="1:5" ht="15.75" customHeight="1" thickBot="1" x14ac:dyDescent="0.3">
      <c r="A47" s="2" t="s">
        <v>74</v>
      </c>
      <c r="B47" t="s">
        <v>75</v>
      </c>
      <c r="D47" s="3">
        <f>IFERROR(VLOOKUP($A47,Sheet3!$A:$C,2,0),0)</f>
        <v>373520798</v>
      </c>
      <c r="E47" s="3">
        <f>IFERROR(VLOOKUP($A47,Sheet3!$A:$C,3,0),0)</f>
        <v>373520798</v>
      </c>
    </row>
    <row r="48" spans="1:5" ht="15.75" customHeight="1" thickBot="1" x14ac:dyDescent="0.3">
      <c r="A48" s="13" t="s">
        <v>76</v>
      </c>
      <c r="B48" s="16"/>
      <c r="C48" s="16"/>
      <c r="D48" s="14">
        <f>SUM(D49:D55)</f>
        <v>0</v>
      </c>
      <c r="E48" s="14">
        <f>SUM(E49:E55)</f>
        <v>0</v>
      </c>
    </row>
    <row r="49" spans="1:5" ht="15.75" customHeight="1" x14ac:dyDescent="0.25">
      <c r="A49" s="2" t="s">
        <v>77</v>
      </c>
      <c r="B49" t="s">
        <v>78</v>
      </c>
      <c r="D49" s="3">
        <f>IFERROR(VLOOKUP($A49,Sheet3!$A:$C,2,0),0)</f>
        <v>0</v>
      </c>
      <c r="E49" s="3">
        <f>IFERROR(VLOOKUP($A49,Sheet3!$A:$C,3,0),0)</f>
        <v>0</v>
      </c>
    </row>
    <row r="50" spans="1:5" ht="15.75" customHeight="1" x14ac:dyDescent="0.25">
      <c r="A50" s="2" t="s">
        <v>79</v>
      </c>
      <c r="B50" t="s">
        <v>80</v>
      </c>
      <c r="D50" s="3">
        <f>IFERROR(VLOOKUP($A50,Sheet3!$A:$C,2,0),0)</f>
        <v>0</v>
      </c>
      <c r="E50" s="3">
        <f>IFERROR(VLOOKUP($A50,Sheet3!$A:$C,3,0),0)</f>
        <v>0</v>
      </c>
    </row>
    <row r="51" spans="1:5" ht="15.75" customHeight="1" x14ac:dyDescent="0.25">
      <c r="A51" s="2" t="s">
        <v>81</v>
      </c>
      <c r="B51" t="s">
        <v>82</v>
      </c>
      <c r="D51" s="3">
        <f>IFERROR(VLOOKUP($A51,Sheet3!$A:$C,2,0),0)</f>
        <v>0</v>
      </c>
      <c r="E51" s="3">
        <f>IFERROR(VLOOKUP($A51,Sheet3!$A:$C,3,0),0)</f>
        <v>0</v>
      </c>
    </row>
    <row r="52" spans="1:5" ht="15.75" customHeight="1" x14ac:dyDescent="0.25">
      <c r="A52" s="2" t="s">
        <v>83</v>
      </c>
      <c r="B52" t="s">
        <v>84</v>
      </c>
      <c r="D52" s="3">
        <f>IFERROR(VLOOKUP($A52,Sheet3!$A:$C,2,0),0)</f>
        <v>0</v>
      </c>
      <c r="E52" s="3">
        <f>IFERROR(VLOOKUP($A52,Sheet3!$A:$C,3,0),0)</f>
        <v>0</v>
      </c>
    </row>
    <row r="53" spans="1:5" ht="15.75" customHeight="1" x14ac:dyDescent="0.25">
      <c r="A53" s="2" t="s">
        <v>85</v>
      </c>
      <c r="B53" t="s">
        <v>86</v>
      </c>
      <c r="D53" s="3">
        <f>IFERROR(VLOOKUP($A53,Sheet3!$A:$C,2,0),0)</f>
        <v>0</v>
      </c>
      <c r="E53" s="3">
        <f>IFERROR(VLOOKUP($A53,Sheet3!$A:$C,3,0),0)</f>
        <v>0</v>
      </c>
    </row>
    <row r="54" spans="1:5" ht="15.75" customHeight="1" x14ac:dyDescent="0.25">
      <c r="A54" s="2" t="s">
        <v>87</v>
      </c>
      <c r="B54" t="s">
        <v>88</v>
      </c>
      <c r="D54" s="3">
        <f>IFERROR(VLOOKUP($A54,Sheet3!$A:$C,2,0),0)</f>
        <v>0</v>
      </c>
      <c r="E54" s="3">
        <f>IFERROR(VLOOKUP($A54,Sheet3!$A:$C,3,0),0)</f>
        <v>0</v>
      </c>
    </row>
    <row r="55" spans="1:5" ht="15.75" customHeight="1" thickBot="1" x14ac:dyDescent="0.3">
      <c r="A55" s="2" t="s">
        <v>89</v>
      </c>
      <c r="B55" t="s">
        <v>90</v>
      </c>
      <c r="D55" s="3">
        <f>IFERROR(VLOOKUP($A55,Sheet3!$A:$C,2,0),0)</f>
        <v>0</v>
      </c>
      <c r="E55" s="3">
        <f>IFERROR(VLOOKUP($A55,Sheet3!$A:$C,3,0),0)</f>
        <v>0</v>
      </c>
    </row>
    <row r="56" spans="1:5" ht="15.75" customHeight="1" thickBot="1" x14ac:dyDescent="0.3">
      <c r="A56" s="13">
        <v>2.6</v>
      </c>
      <c r="B56" s="16" t="s">
        <v>91</v>
      </c>
      <c r="C56" s="16"/>
      <c r="D56" s="14">
        <f>SUM(D57:D65)</f>
        <v>346781548</v>
      </c>
      <c r="E56" s="14">
        <f>SUM(E57:E65)</f>
        <v>385708547.43000001</v>
      </c>
    </row>
    <row r="57" spans="1:5" ht="15.75" customHeight="1" x14ac:dyDescent="0.25">
      <c r="A57" s="2" t="s">
        <v>92</v>
      </c>
      <c r="B57" t="s">
        <v>93</v>
      </c>
      <c r="D57" s="3">
        <f>IFERROR(VLOOKUP($A57,Sheet3!$A:$C,2,0),0)</f>
        <v>59023811</v>
      </c>
      <c r="E57" s="3">
        <f>IFERROR(VLOOKUP($A57,Sheet3!$A:$C,3,0),0)</f>
        <v>79101922.780000001</v>
      </c>
    </row>
    <row r="58" spans="1:5" ht="15.75" customHeight="1" x14ac:dyDescent="0.25">
      <c r="A58" s="2" t="s">
        <v>94</v>
      </c>
      <c r="B58" t="s">
        <v>95</v>
      </c>
      <c r="D58" s="3">
        <f>IFERROR(VLOOKUP($A58,Sheet3!$A:$C,2,0),0)</f>
        <v>3625074</v>
      </c>
      <c r="E58" s="3">
        <f>IFERROR(VLOOKUP($A58,Sheet3!$A:$C,3,0),0)</f>
        <v>7980421.2800000003</v>
      </c>
    </row>
    <row r="59" spans="1:5" ht="15.75" customHeight="1" x14ac:dyDescent="0.25">
      <c r="A59" s="2" t="s">
        <v>96</v>
      </c>
      <c r="B59" t="s">
        <v>97</v>
      </c>
      <c r="D59" s="3">
        <f>IFERROR(VLOOKUP($A59,Sheet3!$A:$C,2,0),0)</f>
        <v>12506049</v>
      </c>
      <c r="E59" s="3">
        <f>IFERROR(VLOOKUP($A59,Sheet3!$A:$C,3,0),0)</f>
        <v>18756566.800000001</v>
      </c>
    </row>
    <row r="60" spans="1:5" ht="15.75" customHeight="1" x14ac:dyDescent="0.25">
      <c r="A60" s="2" t="s">
        <v>98</v>
      </c>
      <c r="B60" t="s">
        <v>99</v>
      </c>
      <c r="D60" s="3">
        <f>IFERROR(VLOOKUP($A60,Sheet3!$A:$C,2,0),0)</f>
        <v>195512482</v>
      </c>
      <c r="E60" s="3">
        <f>IFERROR(VLOOKUP($A60,Sheet3!$A:$C,3,0),0)</f>
        <v>191360962.43000001</v>
      </c>
    </row>
    <row r="61" spans="1:5" ht="15.75" customHeight="1" x14ac:dyDescent="0.25">
      <c r="A61" s="2" t="s">
        <v>100</v>
      </c>
      <c r="B61" t="s">
        <v>101</v>
      </c>
      <c r="D61" s="3">
        <f>IFERROR(VLOOKUP($A61,Sheet3!$A:$C,2,0),0)</f>
        <v>37666412</v>
      </c>
      <c r="E61" s="3">
        <f>IFERROR(VLOOKUP($A61,Sheet3!$A:$C,3,0),0)</f>
        <v>48875981.740000002</v>
      </c>
    </row>
    <row r="62" spans="1:5" ht="15.75" customHeight="1" x14ac:dyDescent="0.25">
      <c r="A62" s="2" t="s">
        <v>102</v>
      </c>
      <c r="B62" t="s">
        <v>103</v>
      </c>
      <c r="D62" s="3">
        <f>IFERROR(VLOOKUP($A62,Sheet3!$A:$C,2,0),0)</f>
        <v>3885000</v>
      </c>
      <c r="E62" s="3">
        <f>IFERROR(VLOOKUP($A62,Sheet3!$A:$C,3,0),0)</f>
        <v>7035000</v>
      </c>
    </row>
    <row r="63" spans="1:5" ht="15.75" customHeight="1" x14ac:dyDescent="0.25">
      <c r="A63" s="2" t="s">
        <v>104</v>
      </c>
      <c r="B63" t="s">
        <v>105</v>
      </c>
      <c r="D63" s="3">
        <f>IFERROR(VLOOKUP($A63,Sheet3!$A:$C,2,0),0)</f>
        <v>0</v>
      </c>
      <c r="E63" s="3">
        <f>IFERROR(VLOOKUP($A63,Sheet3!$A:$C,3,0),0)</f>
        <v>0</v>
      </c>
    </row>
    <row r="64" spans="1:5" ht="15.75" customHeight="1" x14ac:dyDescent="0.25">
      <c r="A64" s="2" t="s">
        <v>106</v>
      </c>
      <c r="B64" t="s">
        <v>107</v>
      </c>
      <c r="D64" s="3">
        <f>IFERROR(VLOOKUP($A64,Sheet3!$A:$C,2,0),0)</f>
        <v>34562720</v>
      </c>
      <c r="E64" s="3">
        <f>IFERROR(VLOOKUP($A64,Sheet3!$A:$C,3,0),0)</f>
        <v>32597692.399999999</v>
      </c>
    </row>
    <row r="65" spans="1:6" ht="15.75" customHeight="1" thickBot="1" x14ac:dyDescent="0.3">
      <c r="A65" s="2" t="s">
        <v>108</v>
      </c>
      <c r="B65" t="s">
        <v>109</v>
      </c>
      <c r="D65" s="3">
        <f>IFERROR(VLOOKUP($A65,Sheet3!$A:$C,2,0),0)</f>
        <v>0</v>
      </c>
      <c r="E65" s="3">
        <f>IFERROR(VLOOKUP($A65,Sheet3!$A:$C,3,0),0)</f>
        <v>0</v>
      </c>
    </row>
    <row r="66" spans="1:6" ht="15.75" customHeight="1" thickBot="1" x14ac:dyDescent="0.3">
      <c r="A66" s="13">
        <v>2.7</v>
      </c>
      <c r="B66" s="16" t="s">
        <v>110</v>
      </c>
      <c r="C66" s="16"/>
      <c r="D66" s="14">
        <f>SUM(D67:D69)</f>
        <v>48210000</v>
      </c>
      <c r="E66" s="14">
        <f>SUM(E67:E70)</f>
        <v>48210060</v>
      </c>
    </row>
    <row r="67" spans="1:6" ht="15.75" customHeight="1" x14ac:dyDescent="0.25">
      <c r="A67" s="2" t="s">
        <v>111</v>
      </c>
      <c r="B67" t="s">
        <v>112</v>
      </c>
      <c r="D67" s="3">
        <f>IFERROR(VLOOKUP($A67,Sheet3!$A:$C,2,0),0)</f>
        <v>45000000</v>
      </c>
      <c r="E67" s="3">
        <f>IFERROR(VLOOKUP($A67,Sheet3!$A:$C,3,0),0)</f>
        <v>45000000</v>
      </c>
    </row>
    <row r="68" spans="1:6" ht="15.75" customHeight="1" x14ac:dyDescent="0.25">
      <c r="A68" s="2" t="s">
        <v>113</v>
      </c>
      <c r="B68" t="s">
        <v>114</v>
      </c>
      <c r="D68" s="3">
        <f>IFERROR(VLOOKUP($A68,Sheet3!$A:$C,2,0),0)</f>
        <v>3210000</v>
      </c>
      <c r="E68" s="3">
        <f>IFERROR(VLOOKUP($A68,Sheet3!$A:$C,3,0),0)</f>
        <v>3210060</v>
      </c>
    </row>
    <row r="69" spans="1:6" ht="15.75" customHeight="1" x14ac:dyDescent="0.25">
      <c r="A69" s="2" t="s">
        <v>115</v>
      </c>
      <c r="B69" t="s">
        <v>116</v>
      </c>
      <c r="D69" s="3">
        <f>IFERROR(VLOOKUP($A69,Sheet3!$A:$C,2,0),0)</f>
        <v>0</v>
      </c>
      <c r="E69" s="3">
        <f>IFERROR(VLOOKUP($A69,Sheet3!$A:$C,3,0),0)</f>
        <v>0</v>
      </c>
    </row>
    <row r="70" spans="1:6" ht="15.75" customHeight="1" thickBot="1" x14ac:dyDescent="0.3">
      <c r="A70" s="2" t="s">
        <v>117</v>
      </c>
      <c r="B70" t="s">
        <v>118</v>
      </c>
      <c r="D70" s="3">
        <f>IFERROR(VLOOKUP($A70,Sheet3!$A:$C,2,0),0)</f>
        <v>0</v>
      </c>
      <c r="E70" s="3">
        <f>IFERROR(VLOOKUP($A70,Sheet3!$A:$C,3,0),0)</f>
        <v>0</v>
      </c>
    </row>
    <row r="71" spans="1:6" ht="15.75" customHeight="1" thickBot="1" x14ac:dyDescent="0.3">
      <c r="A71" s="13" t="s">
        <v>119</v>
      </c>
      <c r="B71" s="16"/>
      <c r="C71" s="16"/>
      <c r="D71" s="14">
        <f>SUM(D72:D73)</f>
        <v>0</v>
      </c>
      <c r="E71" s="14">
        <f>SUM(E72:E73)</f>
        <v>0</v>
      </c>
    </row>
    <row r="72" spans="1:6" ht="15.75" customHeight="1" x14ac:dyDescent="0.25">
      <c r="A72" s="2" t="s">
        <v>120</v>
      </c>
      <c r="D72" s="3">
        <f>IFERROR(VLOOKUP($A72,Sheet3!$A:$C,2,0),0)</f>
        <v>0</v>
      </c>
      <c r="E72" s="3">
        <f>IFERROR(VLOOKUP($A72,Sheet3!$A:$C,3,0),0)</f>
        <v>0</v>
      </c>
    </row>
    <row r="73" spans="1:6" ht="15.75" customHeight="1" thickBot="1" x14ac:dyDescent="0.3">
      <c r="A73" s="2" t="s">
        <v>121</v>
      </c>
      <c r="D73" s="3">
        <f>IFERROR(VLOOKUP($A73,Sheet3!$A:$C,2,0),0)</f>
        <v>0</v>
      </c>
      <c r="E73" s="3">
        <f>IFERROR(VLOOKUP($A73,Sheet3!$A:$C,3,0),0)</f>
        <v>0</v>
      </c>
    </row>
    <row r="74" spans="1:6" ht="15.75" customHeight="1" thickBot="1" x14ac:dyDescent="0.3">
      <c r="A74" s="13" t="s">
        <v>122</v>
      </c>
      <c r="B74" s="16"/>
      <c r="C74" s="16"/>
      <c r="D74" s="14">
        <f>SUM(D75:D77)</f>
        <v>0</v>
      </c>
      <c r="E74" s="14">
        <f>SUM(E75:E77)</f>
        <v>0</v>
      </c>
    </row>
    <row r="75" spans="1:6" ht="15.75" customHeight="1" x14ac:dyDescent="0.25">
      <c r="A75" s="2" t="s">
        <v>123</v>
      </c>
      <c r="D75" s="3">
        <f>IFERROR(VLOOKUP($A75,Sheet3!$A:$C,2,0),0)</f>
        <v>0</v>
      </c>
      <c r="E75" s="3">
        <f>IFERROR(VLOOKUP($A75,Sheet3!$A:$C,3,0),0)</f>
        <v>0</v>
      </c>
    </row>
    <row r="76" spans="1:6" ht="15.75" customHeight="1" x14ac:dyDescent="0.25">
      <c r="A76" s="2" t="s">
        <v>124</v>
      </c>
      <c r="D76" s="3">
        <f>IFERROR(VLOOKUP($A76,Sheet3!$A:$C,2,0),0)</f>
        <v>0</v>
      </c>
      <c r="E76" s="3">
        <f>IFERROR(VLOOKUP($A76,Sheet3!$A:$C,3,0),0)</f>
        <v>0</v>
      </c>
    </row>
    <row r="77" spans="1:6" ht="15.75" customHeight="1" x14ac:dyDescent="0.25">
      <c r="A77" s="2" t="s">
        <v>125</v>
      </c>
      <c r="D77" s="3">
        <f>IFERROR(VLOOKUP($A77,Sheet3!$A:$C,2,0),0)</f>
        <v>0</v>
      </c>
      <c r="E77" s="3">
        <f>IFERROR(VLOOKUP($A77,Sheet3!$A:$C,3,0),0)</f>
        <v>0</v>
      </c>
    </row>
    <row r="78" spans="1:6" ht="15.75" x14ac:dyDescent="0.25">
      <c r="A78" s="17" t="s">
        <v>126</v>
      </c>
      <c r="B78" s="18"/>
      <c r="C78" s="18"/>
      <c r="D78" s="18">
        <f>SUM(D79:D88)</f>
        <v>0</v>
      </c>
      <c r="E78" s="18">
        <f>SUM(E79:E88)</f>
        <v>3210060</v>
      </c>
      <c r="F78" s="2"/>
    </row>
    <row r="79" spans="1:6" ht="15.75" customHeight="1" thickBot="1" x14ac:dyDescent="0.3">
      <c r="B79" s="19" t="s">
        <v>127</v>
      </c>
      <c r="D79" s="3">
        <f>IFERROR(VLOOKUP($A79,[1]Sheet3!$A:$C,2,0),0)</f>
        <v>0</v>
      </c>
      <c r="E79" s="3">
        <f>IFERROR(VLOOKUP($A79,[1]Sheet3!$A:$C,3,0),0)</f>
        <v>0</v>
      </c>
    </row>
    <row r="80" spans="1:6" ht="15.75" customHeight="1" thickBot="1" x14ac:dyDescent="0.3">
      <c r="A80" s="13" t="s">
        <v>128</v>
      </c>
      <c r="B80" s="16"/>
      <c r="C80" s="16"/>
      <c r="D80" s="14">
        <f>IFERROR(VLOOKUP($A80,[1]Sheet3!$A:$C,2,0),0)</f>
        <v>0</v>
      </c>
      <c r="E80" s="14">
        <f>IFERROR(VLOOKUP($A80,[1]Sheet3!$A:$C,3,0),0)</f>
        <v>0</v>
      </c>
    </row>
    <row r="81" spans="1:5" ht="15.75" customHeight="1" x14ac:dyDescent="0.25">
      <c r="A81" s="2" t="s">
        <v>129</v>
      </c>
      <c r="D81" s="3">
        <f>IFERROR(VLOOKUP($A81,Sheet3!$A:$C,2,0),0)</f>
        <v>0</v>
      </c>
      <c r="E81" s="3">
        <f>IFERROR(VLOOKUP($A81,Sheet3!$A:$C,3,0),0)</f>
        <v>0</v>
      </c>
    </row>
    <row r="82" spans="1:5" ht="15.75" customHeight="1" thickBot="1" x14ac:dyDescent="0.3">
      <c r="A82" s="2" t="s">
        <v>130</v>
      </c>
      <c r="D82" s="3">
        <f>IFERROR(VLOOKUP($A82,Sheet3!$A:$C,2,0),0)</f>
        <v>0</v>
      </c>
      <c r="E82" s="3">
        <f>IFERROR(VLOOKUP($A82,Sheet3!$A:$C,3,0),0)</f>
        <v>0</v>
      </c>
    </row>
    <row r="83" spans="1:5" ht="15.75" customHeight="1" thickBot="1" x14ac:dyDescent="0.3">
      <c r="A83" s="13" t="s">
        <v>131</v>
      </c>
      <c r="B83" s="16"/>
      <c r="C83" s="16"/>
      <c r="D83" s="14">
        <f>IFERROR(VLOOKUP($A83,[1]Sheet3!$A:$C,2,0),0)</f>
        <v>0</v>
      </c>
      <c r="E83" s="14">
        <f>IFERROR(VLOOKUP($A83,[1]Sheet3!$A:$C,3,0),0)</f>
        <v>0</v>
      </c>
    </row>
    <row r="84" spans="1:5" ht="15.75" customHeight="1" x14ac:dyDescent="0.25">
      <c r="A84" s="2" t="s">
        <v>132</v>
      </c>
      <c r="D84" s="3">
        <f>IFERROR(VLOOKUP($A84,Sheet3!$A:$C,2,0),0)</f>
        <v>0</v>
      </c>
      <c r="E84" s="3">
        <f>IFERROR(VLOOKUP($A84,Sheet3!$A:$C,3,36),0)</f>
        <v>3210060</v>
      </c>
    </row>
    <row r="85" spans="1:5" ht="15.75" customHeight="1" thickBot="1" x14ac:dyDescent="0.3">
      <c r="A85" s="2" t="s">
        <v>133</v>
      </c>
      <c r="D85" s="3">
        <f>IFERROR(VLOOKUP($A85,Sheet3!$A:$C,2,0),0)</f>
        <v>0</v>
      </c>
      <c r="E85" s="3">
        <f>IFERROR(VLOOKUP($A85,Sheet3!$A:$C,3,0),0)</f>
        <v>0</v>
      </c>
    </row>
    <row r="86" spans="1:5" ht="15.75" customHeight="1" thickBot="1" x14ac:dyDescent="0.3">
      <c r="A86" s="13" t="s">
        <v>134</v>
      </c>
      <c r="B86" s="16"/>
      <c r="C86" s="16"/>
      <c r="D86" s="14">
        <f>IFERROR(VLOOKUP($A86,[1]Sheet3!$A:$C,2,0),0)</f>
        <v>0</v>
      </c>
      <c r="E86" s="14">
        <f>IFERROR(VLOOKUP($A86,[1]Sheet3!$A:$C,3,0),0)</f>
        <v>0</v>
      </c>
    </row>
    <row r="87" spans="1:5" ht="15.75" customHeight="1" x14ac:dyDescent="0.25">
      <c r="A87" s="2" t="s">
        <v>135</v>
      </c>
      <c r="D87" s="3">
        <f>IFERROR(VLOOKUP($A87,Sheet3!$A:$C,2,0),0)</f>
        <v>0</v>
      </c>
      <c r="E87" s="3">
        <f>IFERROR(VLOOKUP($A87,Sheet3!$A:$C,3,0),0)</f>
        <v>0</v>
      </c>
    </row>
    <row r="88" spans="1:5" ht="6" customHeight="1" x14ac:dyDescent="0.25">
      <c r="D88" s="3">
        <f>IFERROR(VLOOKUP($A88,[1]Sheet3!$A:$C,2,0),0)</f>
        <v>0</v>
      </c>
      <c r="E88" s="3">
        <f>IFERROR(VLOOKUP($A88,[1]Sheet3!$A:$C,3,0),0)</f>
        <v>0</v>
      </c>
    </row>
    <row r="89" spans="1:5" ht="15.75" customHeight="1" x14ac:dyDescent="0.25">
      <c r="B89" s="20" t="s">
        <v>136</v>
      </c>
      <c r="C89" s="20"/>
      <c r="D89" s="21"/>
      <c r="E89" s="21"/>
    </row>
    <row r="90" spans="1:5" ht="15.75" customHeight="1" x14ac:dyDescent="0.25">
      <c r="B90" s="22" t="s">
        <v>137</v>
      </c>
      <c r="C90" s="23"/>
      <c r="D90" s="24"/>
      <c r="E90" s="25"/>
    </row>
    <row r="91" spans="1:5" ht="15.75" customHeight="1" x14ac:dyDescent="0.25">
      <c r="B91" s="26" t="s">
        <v>150</v>
      </c>
      <c r="C91" s="2"/>
      <c r="D91" s="27"/>
      <c r="E91" s="28"/>
    </row>
    <row r="92" spans="1:5" ht="15.75" customHeight="1" x14ac:dyDescent="0.25">
      <c r="B92" s="29" t="s">
        <v>151</v>
      </c>
      <c r="C92" s="30"/>
      <c r="D92" s="30"/>
      <c r="E92" s="31"/>
    </row>
    <row r="93" spans="1:5" ht="17.25" customHeight="1" x14ac:dyDescent="0.25">
      <c r="B93" s="45" t="s">
        <v>138</v>
      </c>
      <c r="C93" s="46"/>
      <c r="D93" s="46"/>
      <c r="E93" s="47"/>
    </row>
    <row r="94" spans="1:5" ht="27.75" customHeight="1" x14ac:dyDescent="0.25">
      <c r="B94" s="48" t="s">
        <v>139</v>
      </c>
      <c r="C94" s="49"/>
      <c r="D94" s="49"/>
      <c r="E94" s="50"/>
    </row>
    <row r="95" spans="1:5" ht="37.5" customHeight="1" x14ac:dyDescent="0.25">
      <c r="B95" s="38" t="s">
        <v>140</v>
      </c>
      <c r="C95" s="39"/>
      <c r="D95" s="39"/>
      <c r="E95" s="40"/>
    </row>
    <row r="96" spans="1:5" ht="15.75" customHeight="1" x14ac:dyDescent="0.25"/>
    <row r="97" spans="2:4" ht="174.75" customHeight="1" x14ac:dyDescent="0.25"/>
    <row r="98" spans="2:4" ht="15.75" customHeight="1" x14ac:dyDescent="0.25"/>
    <row r="99" spans="2:4" ht="15.75" customHeight="1" x14ac:dyDescent="0.25"/>
    <row r="100" spans="2:4" ht="15.75" customHeight="1" x14ac:dyDescent="0.25">
      <c r="B100" s="12" t="s">
        <v>141</v>
      </c>
      <c r="C100" s="12" t="s">
        <v>142</v>
      </c>
      <c r="D100" s="12" t="s">
        <v>143</v>
      </c>
    </row>
    <row r="101" spans="2:4" ht="15.75" customHeight="1" x14ac:dyDescent="0.25">
      <c r="B101" t="s">
        <v>149</v>
      </c>
      <c r="C101" t="s">
        <v>147</v>
      </c>
      <c r="D101" t="s">
        <v>148</v>
      </c>
    </row>
    <row r="102" spans="2:4" ht="15.75" customHeight="1" x14ac:dyDescent="0.25">
      <c r="B102" t="s">
        <v>144</v>
      </c>
      <c r="C102" t="s">
        <v>146</v>
      </c>
      <c r="D102" t="s">
        <v>145</v>
      </c>
    </row>
    <row r="103" spans="2:4" ht="15.75" customHeight="1" x14ac:dyDescent="0.25"/>
    <row r="104" spans="2:4" ht="15.75" customHeight="1" x14ac:dyDescent="0.25"/>
    <row r="105" spans="2:4" ht="15.75" customHeight="1" x14ac:dyDescent="0.25"/>
    <row r="106" spans="2:4" ht="15.75" customHeight="1" x14ac:dyDescent="0.25"/>
    <row r="107" spans="2:4" ht="15.75" customHeight="1" x14ac:dyDescent="0.25"/>
    <row r="108" spans="2:4" ht="15.75" customHeight="1" x14ac:dyDescent="0.25"/>
    <row r="109" spans="2:4" ht="15.75" customHeight="1" x14ac:dyDescent="0.25"/>
    <row r="110" spans="2:4" ht="15.75" customHeight="1" x14ac:dyDescent="0.25"/>
    <row r="111" spans="2:4" ht="15.75" customHeight="1" x14ac:dyDescent="0.25"/>
    <row r="112" spans="2:4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</sheetData>
  <mergeCells count="7">
    <mergeCell ref="B95:E95"/>
    <mergeCell ref="A6:E6"/>
    <mergeCell ref="A8:E8"/>
    <mergeCell ref="A9:E9"/>
    <mergeCell ref="A10:E10"/>
    <mergeCell ref="B93:E93"/>
    <mergeCell ref="B94:E94"/>
  </mergeCells>
  <printOptions horizontalCentered="1"/>
  <pageMargins left="0.59055118110236227" right="0.59055118110236227" top="0.59055118110236227" bottom="0.39370078740157483" header="0" footer="0"/>
  <pageSetup scale="79" fitToHeight="2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06428-6E48-41E9-98DD-EF81330E8BC8}">
  <dimension ref="A2:C39"/>
  <sheetViews>
    <sheetView zoomScale="85" zoomScaleNormal="85" workbookViewId="0">
      <selection activeCell="I30" sqref="I30"/>
    </sheetView>
  </sheetViews>
  <sheetFormatPr baseColWidth="10" defaultColWidth="9.140625" defaultRowHeight="15" x14ac:dyDescent="0.25"/>
  <cols>
    <col min="1" max="1" width="15" customWidth="1"/>
    <col min="2" max="3" width="18" style="3" bestFit="1" customWidth="1"/>
  </cols>
  <sheetData>
    <row r="2" spans="1:3" ht="15.75" thickBot="1" x14ac:dyDescent="0.3"/>
    <row r="3" spans="1:3" x14ac:dyDescent="0.25">
      <c r="A3" s="32" t="s">
        <v>13</v>
      </c>
      <c r="B3" s="34">
        <v>1367608614</v>
      </c>
      <c r="C3" s="35">
        <v>1367608614</v>
      </c>
    </row>
    <row r="4" spans="1:3" x14ac:dyDescent="0.25">
      <c r="A4" s="33" t="s">
        <v>15</v>
      </c>
      <c r="B4" s="36">
        <v>318000000</v>
      </c>
      <c r="C4" s="37">
        <v>318000000</v>
      </c>
    </row>
    <row r="5" spans="1:3" x14ac:dyDescent="0.25">
      <c r="A5" s="33" t="s">
        <v>17</v>
      </c>
      <c r="B5" s="36">
        <v>1200000</v>
      </c>
      <c r="C5" s="37">
        <v>1200000</v>
      </c>
    </row>
    <row r="6" spans="1:3" x14ac:dyDescent="0.25">
      <c r="A6" s="33" t="s">
        <v>19</v>
      </c>
      <c r="B6" s="36">
        <v>142400000</v>
      </c>
      <c r="C6" s="37">
        <v>142400000</v>
      </c>
    </row>
    <row r="7" spans="1:3" x14ac:dyDescent="0.25">
      <c r="A7" s="33" t="s">
        <v>21</v>
      </c>
      <c r="B7" s="36">
        <v>158723650</v>
      </c>
      <c r="C7" s="37">
        <v>158723650</v>
      </c>
    </row>
    <row r="8" spans="1:3" x14ac:dyDescent="0.25">
      <c r="A8" s="33" t="s">
        <v>24</v>
      </c>
      <c r="B8" s="36">
        <v>69508967</v>
      </c>
      <c r="C8" s="37">
        <v>70108967</v>
      </c>
    </row>
    <row r="9" spans="1:3" x14ac:dyDescent="0.25">
      <c r="A9" s="33" t="s">
        <v>26</v>
      </c>
      <c r="B9" s="36">
        <v>82689890</v>
      </c>
      <c r="C9" s="37">
        <v>108129925.89</v>
      </c>
    </row>
    <row r="10" spans="1:3" x14ac:dyDescent="0.25">
      <c r="A10" s="33" t="s">
        <v>28</v>
      </c>
      <c r="B10" s="36">
        <v>112535818</v>
      </c>
      <c r="C10" s="37">
        <v>113155818</v>
      </c>
    </row>
    <row r="11" spans="1:3" x14ac:dyDescent="0.25">
      <c r="A11" s="33" t="s">
        <v>30</v>
      </c>
      <c r="B11" s="36">
        <v>42938165</v>
      </c>
      <c r="C11" s="37">
        <v>50493793.299999997</v>
      </c>
    </row>
    <row r="12" spans="1:3" x14ac:dyDescent="0.25">
      <c r="A12" s="33" t="s">
        <v>32</v>
      </c>
      <c r="B12" s="36">
        <v>162102601</v>
      </c>
      <c r="C12" s="37">
        <v>225293678.30000001</v>
      </c>
    </row>
    <row r="13" spans="1:3" x14ac:dyDescent="0.25">
      <c r="A13" s="33" t="s">
        <v>34</v>
      </c>
      <c r="B13" s="36">
        <v>42867300</v>
      </c>
      <c r="C13" s="37">
        <v>43854486.719999999</v>
      </c>
    </row>
    <row r="14" spans="1:3" x14ac:dyDescent="0.25">
      <c r="A14" s="33" t="s">
        <v>36</v>
      </c>
      <c r="B14" s="36">
        <v>52958352</v>
      </c>
      <c r="C14" s="37">
        <v>72972429.239999995</v>
      </c>
    </row>
    <row r="15" spans="1:3" x14ac:dyDescent="0.25">
      <c r="A15" s="33" t="s">
        <v>38</v>
      </c>
      <c r="B15" s="36">
        <v>111863326</v>
      </c>
      <c r="C15" s="37">
        <v>117121606.27</v>
      </c>
    </row>
    <row r="16" spans="1:3" x14ac:dyDescent="0.25">
      <c r="A16" s="33" t="s">
        <v>40</v>
      </c>
      <c r="B16" s="36">
        <v>22477668084</v>
      </c>
      <c r="C16" s="37">
        <v>22244698631.77</v>
      </c>
    </row>
    <row r="17" spans="1:3" x14ac:dyDescent="0.25">
      <c r="A17" s="33" t="s">
        <v>43</v>
      </c>
      <c r="B17" s="36">
        <v>2790100</v>
      </c>
      <c r="C17" s="37">
        <v>4327278.4800000004</v>
      </c>
    </row>
    <row r="18" spans="1:3" x14ac:dyDescent="0.25">
      <c r="A18" s="33" t="s">
        <v>45</v>
      </c>
      <c r="B18" s="36">
        <v>5167005953</v>
      </c>
      <c r="C18" s="37">
        <v>5207786650.1199999</v>
      </c>
    </row>
    <row r="19" spans="1:3" x14ac:dyDescent="0.25">
      <c r="A19" s="33" t="s">
        <v>47</v>
      </c>
      <c r="B19" s="36">
        <v>51635004</v>
      </c>
      <c r="C19" s="37">
        <v>52673832.399999999</v>
      </c>
    </row>
    <row r="20" spans="1:3" x14ac:dyDescent="0.25">
      <c r="A20" s="33" t="s">
        <v>49</v>
      </c>
      <c r="B20" s="36">
        <v>78432459</v>
      </c>
      <c r="C20" s="37">
        <v>79593715.049999997</v>
      </c>
    </row>
    <row r="21" spans="1:3" x14ac:dyDescent="0.25">
      <c r="A21" s="33" t="s">
        <v>51</v>
      </c>
      <c r="B21" s="36">
        <v>2847839</v>
      </c>
      <c r="C21" s="37">
        <v>4053295.89</v>
      </c>
    </row>
    <row r="22" spans="1:3" x14ac:dyDescent="0.25">
      <c r="A22" s="33" t="s">
        <v>53</v>
      </c>
      <c r="B22" s="36">
        <v>9347123</v>
      </c>
      <c r="C22" s="37">
        <v>9082746.6400000006</v>
      </c>
    </row>
    <row r="23" spans="1:3" x14ac:dyDescent="0.25">
      <c r="A23" s="33" t="s">
        <v>55</v>
      </c>
      <c r="B23" s="36">
        <v>41934455</v>
      </c>
      <c r="C23" s="37">
        <v>85642264.549999997</v>
      </c>
    </row>
    <row r="24" spans="1:3" x14ac:dyDescent="0.25">
      <c r="A24" s="33" t="s">
        <v>59</v>
      </c>
      <c r="B24" s="36">
        <v>1800059954</v>
      </c>
      <c r="C24" s="37">
        <v>1773969210.95</v>
      </c>
    </row>
    <row r="25" spans="1:3" x14ac:dyDescent="0.25">
      <c r="A25" s="33" t="s">
        <v>62</v>
      </c>
      <c r="B25" s="36">
        <v>9370000</v>
      </c>
      <c r="C25" s="37">
        <v>16670000</v>
      </c>
    </row>
    <row r="26" spans="1:3" x14ac:dyDescent="0.25">
      <c r="A26" s="33" t="s">
        <v>74</v>
      </c>
      <c r="B26" s="36">
        <v>373520798</v>
      </c>
      <c r="C26" s="37">
        <v>373520798</v>
      </c>
    </row>
    <row r="27" spans="1:3" x14ac:dyDescent="0.25">
      <c r="A27" s="33" t="s">
        <v>92</v>
      </c>
      <c r="B27" s="36">
        <v>59023811</v>
      </c>
      <c r="C27" s="37">
        <v>79101922.780000001</v>
      </c>
    </row>
    <row r="28" spans="1:3" x14ac:dyDescent="0.25">
      <c r="A28" s="33" t="s">
        <v>94</v>
      </c>
      <c r="B28" s="36">
        <v>3625074</v>
      </c>
      <c r="C28" s="37">
        <v>7980421.2800000003</v>
      </c>
    </row>
    <row r="29" spans="1:3" x14ac:dyDescent="0.25">
      <c r="A29" s="33" t="s">
        <v>96</v>
      </c>
      <c r="B29" s="36">
        <v>12506049</v>
      </c>
      <c r="C29" s="37">
        <v>18756566.800000001</v>
      </c>
    </row>
    <row r="30" spans="1:3" x14ac:dyDescent="0.25">
      <c r="A30" s="33" t="s">
        <v>98</v>
      </c>
      <c r="B30" s="36">
        <v>195512482</v>
      </c>
      <c r="C30" s="37">
        <v>191360962.43000001</v>
      </c>
    </row>
    <row r="31" spans="1:3" x14ac:dyDescent="0.25">
      <c r="A31" s="33" t="s">
        <v>100</v>
      </c>
      <c r="B31" s="36">
        <v>37666412</v>
      </c>
      <c r="C31" s="37">
        <v>48875981.740000002</v>
      </c>
    </row>
    <row r="32" spans="1:3" x14ac:dyDescent="0.25">
      <c r="A32" s="33" t="s">
        <v>102</v>
      </c>
      <c r="B32" s="36">
        <v>3885000</v>
      </c>
      <c r="C32" s="37">
        <v>7035000</v>
      </c>
    </row>
    <row r="33" spans="1:3" x14ac:dyDescent="0.25">
      <c r="A33" s="33" t="s">
        <v>106</v>
      </c>
      <c r="B33" s="36">
        <v>34562720</v>
      </c>
      <c r="C33" s="37">
        <v>32597692.399999999</v>
      </c>
    </row>
    <row r="34" spans="1:3" x14ac:dyDescent="0.25">
      <c r="A34" s="33" t="s">
        <v>111</v>
      </c>
      <c r="B34" s="36">
        <v>45000000</v>
      </c>
      <c r="C34" s="37">
        <v>45000000</v>
      </c>
    </row>
    <row r="35" spans="1:3" x14ac:dyDescent="0.25">
      <c r="A35" s="33" t="s">
        <v>113</v>
      </c>
      <c r="B35" s="36">
        <v>3210000</v>
      </c>
      <c r="C35" s="37">
        <v>3210060</v>
      </c>
    </row>
    <row r="36" spans="1:3" x14ac:dyDescent="0.25">
      <c r="B36" s="36"/>
      <c r="C36" s="36"/>
    </row>
    <row r="37" spans="1:3" x14ac:dyDescent="0.25">
      <c r="B37" s="3">
        <f>SUM(B3:B35)</f>
        <v>33075000000</v>
      </c>
      <c r="C37" s="3">
        <f>SUM(C3:C35)</f>
        <v>33075000000</v>
      </c>
    </row>
    <row r="39" spans="1:3" x14ac:dyDescent="0.25">
      <c r="B39" s="3">
        <f>+B37-B38</f>
        <v>33075000000</v>
      </c>
      <c r="C39" s="3">
        <f>+C37-C38</f>
        <v>33075000000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Sheet3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inabie</dc:creator>
  <cp:lastModifiedBy>Jose Bernardo de JS Garcia Diaz</cp:lastModifiedBy>
  <cp:lastPrinted>2025-02-19T18:30:39Z</cp:lastPrinted>
  <dcterms:created xsi:type="dcterms:W3CDTF">2023-05-09T14:14:25Z</dcterms:created>
  <dcterms:modified xsi:type="dcterms:W3CDTF">2025-02-19T18:30:48Z</dcterms:modified>
</cp:coreProperties>
</file>