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ARPETA DE TRABAJO PRESUPUESTO\PRESUPUESTO\2022\Libre Acceso a la Informacion\Agosto 2022\"/>
    </mc:Choice>
  </mc:AlternateContent>
  <bookViews>
    <workbookView xWindow="0" yWindow="0" windowWidth="28800" windowHeight="12435"/>
  </bookViews>
  <sheets>
    <sheet name="AGOSTO" sheetId="1" r:id="rId1"/>
    <sheet name="Sheet3" sheetId="5" r:id="rId2"/>
    <sheet name="Sheet2" sheetId="3" r:id="rId3"/>
  </sheets>
  <definedNames>
    <definedName name="_xlnm._FilterDatabase" localSheetId="0" hidden="1">AGOSTO!$A$11:$L$212</definedName>
    <definedName name="_xlnm.Print_Area" localSheetId="0">AGOSTO!$A$1:$K$227</definedName>
    <definedName name="_xlnm.Print_Titles" localSheetId="0">AGOSTO!$11:$11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" i="5" l="1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G141" i="3"/>
  <c r="G140" i="3"/>
  <c r="G1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2" i="5" l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1" i="5"/>
  <c r="L207" i="1" l="1"/>
  <c r="K207" i="1"/>
  <c r="J207" i="1"/>
  <c r="I207" i="1"/>
  <c r="H207" i="1"/>
  <c r="L205" i="1"/>
  <c r="K205" i="1"/>
  <c r="J205" i="1"/>
  <c r="I205" i="1"/>
  <c r="H205" i="1"/>
  <c r="L161" i="1"/>
  <c r="K161" i="1"/>
  <c r="J161" i="1"/>
  <c r="I161" i="1"/>
  <c r="H161" i="1"/>
  <c r="L156" i="1"/>
  <c r="K156" i="1"/>
  <c r="J156" i="1"/>
  <c r="I156" i="1"/>
  <c r="H156" i="1"/>
  <c r="L132" i="1"/>
  <c r="K132" i="1"/>
  <c r="J132" i="1"/>
  <c r="I132" i="1"/>
  <c r="H132" i="1"/>
  <c r="L105" i="1"/>
  <c r="K105" i="1"/>
  <c r="J105" i="1"/>
  <c r="I105" i="1"/>
  <c r="H105" i="1"/>
  <c r="K21" i="1"/>
  <c r="J21" i="1"/>
  <c r="I21" i="1"/>
  <c r="H21" i="1"/>
  <c r="L21" i="1"/>
  <c r="K18" i="1"/>
  <c r="J18" i="1"/>
  <c r="I18" i="1"/>
  <c r="H18" i="1"/>
  <c r="L18" i="1"/>
  <c r="L15" i="1" l="1"/>
  <c r="K15" i="1"/>
  <c r="J15" i="1"/>
  <c r="I15" i="1"/>
  <c r="H15" i="1"/>
  <c r="K165" i="1" l="1"/>
  <c r="L165" i="1"/>
  <c r="I165" i="1"/>
  <c r="J165" i="1"/>
  <c r="H165" i="1"/>
  <c r="L131" i="1" l="1"/>
  <c r="K131" i="1"/>
  <c r="J131" i="1"/>
  <c r="I131" i="1"/>
  <c r="H131" i="1"/>
  <c r="L152" i="1"/>
  <c r="K152" i="1"/>
  <c r="J152" i="1"/>
  <c r="I152" i="1"/>
  <c r="H152" i="1"/>
  <c r="K114" i="1" l="1"/>
  <c r="K204" i="1"/>
  <c r="L68" i="1" l="1"/>
  <c r="K68" i="1"/>
  <c r="J68" i="1"/>
  <c r="I68" i="1"/>
  <c r="H68" i="1"/>
  <c r="L84" i="1" l="1"/>
  <c r="K84" i="1"/>
  <c r="J84" i="1"/>
  <c r="I84" i="1"/>
  <c r="H84" i="1"/>
  <c r="L64" i="1"/>
  <c r="K64" i="1"/>
  <c r="J64" i="1"/>
  <c r="I64" i="1"/>
  <c r="H64" i="1"/>
  <c r="L22" i="1" l="1"/>
  <c r="K22" i="1"/>
  <c r="J22" i="1"/>
  <c r="I22" i="1"/>
  <c r="H22" i="1"/>
  <c r="H23" i="1"/>
  <c r="I23" i="1"/>
  <c r="J23" i="1"/>
  <c r="K23" i="1"/>
  <c r="L23" i="1"/>
  <c r="L20" i="1"/>
  <c r="K20" i="1"/>
  <c r="J20" i="1"/>
  <c r="I20" i="1"/>
  <c r="H20" i="1"/>
  <c r="L107" i="1" l="1"/>
  <c r="K107" i="1"/>
  <c r="J107" i="1"/>
  <c r="I107" i="1"/>
  <c r="H107" i="1"/>
  <c r="L86" i="1" l="1"/>
  <c r="K86" i="1"/>
  <c r="J86" i="1"/>
  <c r="I86" i="1"/>
  <c r="H86" i="1"/>
  <c r="I187" i="1" l="1"/>
  <c r="I168" i="1"/>
  <c r="I153" i="1"/>
  <c r="I142" i="1"/>
  <c r="I120" i="1"/>
  <c r="I118" i="1"/>
  <c r="I110" i="1"/>
  <c r="I108" i="1"/>
  <c r="I104" i="1"/>
  <c r="I99" i="1"/>
  <c r="I92" i="1"/>
  <c r="I83" i="1"/>
  <c r="I78" i="1"/>
  <c r="I69" i="1"/>
  <c r="I58" i="1"/>
  <c r="I56" i="1"/>
  <c r="I53" i="1"/>
  <c r="I13" i="1"/>
  <c r="I106" i="1" l="1"/>
  <c r="L191" i="1" l="1"/>
  <c r="K191" i="1"/>
  <c r="J191" i="1"/>
  <c r="I191" i="1"/>
  <c r="H191" i="1"/>
  <c r="L188" i="1" l="1"/>
  <c r="K188" i="1"/>
  <c r="J188" i="1"/>
  <c r="I188" i="1"/>
  <c r="H188" i="1"/>
  <c r="L141" i="1" l="1"/>
  <c r="K141" i="1"/>
  <c r="J141" i="1"/>
  <c r="I141" i="1"/>
  <c r="H141" i="1"/>
  <c r="L209" i="1"/>
  <c r="L208" i="1"/>
  <c r="L206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0" i="1"/>
  <c r="L189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4" i="1"/>
  <c r="L163" i="1"/>
  <c r="L162" i="1"/>
  <c r="L160" i="1"/>
  <c r="L159" i="1"/>
  <c r="L158" i="1"/>
  <c r="L157" i="1"/>
  <c r="L155" i="1"/>
  <c r="L154" i="1"/>
  <c r="L153" i="1"/>
  <c r="L151" i="1"/>
  <c r="L150" i="1"/>
  <c r="L149" i="1"/>
  <c r="L148" i="1"/>
  <c r="L147" i="1"/>
  <c r="L146" i="1"/>
  <c r="L145" i="1"/>
  <c r="L144" i="1"/>
  <c r="L143" i="1"/>
  <c r="L142" i="1"/>
  <c r="L140" i="1"/>
  <c r="L139" i="1"/>
  <c r="L138" i="1"/>
  <c r="L137" i="1"/>
  <c r="L136" i="1"/>
  <c r="L135" i="1"/>
  <c r="L134" i="1"/>
  <c r="L133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5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7" i="1"/>
  <c r="L66" i="1"/>
  <c r="L65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7" i="1"/>
  <c r="L16" i="1"/>
  <c r="L14" i="1"/>
  <c r="L13" i="1"/>
  <c r="K202" i="1" l="1"/>
  <c r="J202" i="1"/>
  <c r="I202" i="1"/>
  <c r="H202" i="1"/>
  <c r="K34" i="1"/>
  <c r="J34" i="1"/>
  <c r="I34" i="1"/>
  <c r="H34" i="1"/>
  <c r="I164" i="1" l="1"/>
  <c r="K164" i="1"/>
  <c r="J164" i="1"/>
  <c r="H164" i="1"/>
  <c r="K163" i="1"/>
  <c r="J163" i="1"/>
  <c r="I163" i="1"/>
  <c r="H163" i="1"/>
  <c r="K108" i="1"/>
  <c r="J108" i="1"/>
  <c r="H108" i="1"/>
  <c r="K209" i="1"/>
  <c r="K208" i="1"/>
  <c r="K206" i="1"/>
  <c r="K201" i="1"/>
  <c r="K200" i="1"/>
  <c r="K199" i="1"/>
  <c r="K198" i="1"/>
  <c r="K197" i="1"/>
  <c r="K196" i="1"/>
  <c r="K195" i="1"/>
  <c r="K194" i="1"/>
  <c r="K193" i="1"/>
  <c r="K192" i="1"/>
  <c r="K190" i="1"/>
  <c r="K189" i="1"/>
  <c r="K187" i="1"/>
  <c r="K186" i="1"/>
  <c r="K185" i="1"/>
  <c r="K184" i="1"/>
  <c r="K183" i="1"/>
  <c r="K182" i="1"/>
  <c r="K181" i="1"/>
  <c r="K180" i="1"/>
  <c r="K179" i="1"/>
  <c r="K178" i="1"/>
  <c r="K176" i="1"/>
  <c r="K175" i="1"/>
  <c r="K174" i="1"/>
  <c r="K173" i="1"/>
  <c r="K172" i="1"/>
  <c r="K171" i="1"/>
  <c r="K170" i="1"/>
  <c r="K169" i="1"/>
  <c r="K168" i="1"/>
  <c r="K167" i="1"/>
  <c r="K162" i="1"/>
  <c r="K160" i="1"/>
  <c r="K159" i="1"/>
  <c r="K158" i="1"/>
  <c r="K157" i="1"/>
  <c r="K155" i="1"/>
  <c r="K154" i="1"/>
  <c r="K153" i="1"/>
  <c r="K151" i="1"/>
  <c r="K150" i="1"/>
  <c r="K149" i="1"/>
  <c r="K148" i="1"/>
  <c r="K147" i="1"/>
  <c r="K146" i="1"/>
  <c r="K145" i="1"/>
  <c r="K144" i="1"/>
  <c r="K143" i="1"/>
  <c r="K142" i="1"/>
  <c r="K140" i="1"/>
  <c r="K139" i="1"/>
  <c r="K138" i="1"/>
  <c r="K137" i="1"/>
  <c r="K136" i="1"/>
  <c r="K135" i="1"/>
  <c r="K134" i="1"/>
  <c r="K133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3" i="1"/>
  <c r="K112" i="1"/>
  <c r="K111" i="1"/>
  <c r="K110" i="1"/>
  <c r="K106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5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7" i="1"/>
  <c r="K66" i="1"/>
  <c r="K65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3" i="1"/>
  <c r="K32" i="1"/>
  <c r="K31" i="1"/>
  <c r="K30" i="1"/>
  <c r="K29" i="1"/>
  <c r="K28" i="1"/>
  <c r="K27" i="1"/>
  <c r="K26" i="1"/>
  <c r="K25" i="1"/>
  <c r="K24" i="1"/>
  <c r="K19" i="1"/>
  <c r="K17" i="1"/>
  <c r="K16" i="1"/>
  <c r="K14" i="1"/>
  <c r="K13" i="1"/>
  <c r="K166" i="1" l="1"/>
  <c r="K12" i="1"/>
  <c r="K109" i="1"/>
  <c r="K177" i="1"/>
  <c r="K46" i="1"/>
  <c r="J66" i="1"/>
  <c r="I66" i="1"/>
  <c r="H66" i="1"/>
  <c r="J19" i="1"/>
  <c r="I19" i="1"/>
  <c r="H19" i="1"/>
  <c r="J13" i="1" l="1"/>
  <c r="J96" i="1"/>
  <c r="I96" i="1"/>
  <c r="H96" i="1"/>
  <c r="J179" i="1" l="1"/>
  <c r="I179" i="1"/>
  <c r="H179" i="1"/>
  <c r="J17" i="1" l="1"/>
  <c r="I17" i="1"/>
  <c r="H17" i="1"/>
  <c r="J16" i="1"/>
  <c r="I16" i="1"/>
  <c r="H16" i="1"/>
  <c r="J206" i="1" l="1"/>
  <c r="I206" i="1"/>
  <c r="H206" i="1"/>
  <c r="J106" i="1"/>
  <c r="H106" i="1"/>
  <c r="J104" i="1"/>
  <c r="H104" i="1"/>
  <c r="J57" i="1"/>
  <c r="I57" i="1"/>
  <c r="H57" i="1"/>
  <c r="J35" i="1"/>
  <c r="I35" i="1"/>
  <c r="H35" i="1"/>
  <c r="J192" i="1" l="1"/>
  <c r="I192" i="1"/>
  <c r="H192" i="1"/>
  <c r="J209" i="1"/>
  <c r="J208" i="1"/>
  <c r="J204" i="1"/>
  <c r="J201" i="1"/>
  <c r="J200" i="1"/>
  <c r="J199" i="1"/>
  <c r="J198" i="1"/>
  <c r="J197" i="1"/>
  <c r="J196" i="1"/>
  <c r="J195" i="1"/>
  <c r="J194" i="1"/>
  <c r="J193" i="1"/>
  <c r="J190" i="1"/>
  <c r="J189" i="1"/>
  <c r="J187" i="1"/>
  <c r="J186" i="1"/>
  <c r="J185" i="1"/>
  <c r="J184" i="1"/>
  <c r="J183" i="1"/>
  <c r="J182" i="1"/>
  <c r="J181" i="1"/>
  <c r="J180" i="1"/>
  <c r="J178" i="1"/>
  <c r="J176" i="1"/>
  <c r="J175" i="1"/>
  <c r="J174" i="1"/>
  <c r="J173" i="1"/>
  <c r="J172" i="1"/>
  <c r="J171" i="1"/>
  <c r="J170" i="1"/>
  <c r="J169" i="1"/>
  <c r="J168" i="1"/>
  <c r="J167" i="1"/>
  <c r="J162" i="1"/>
  <c r="J160" i="1"/>
  <c r="J159" i="1"/>
  <c r="J158" i="1"/>
  <c r="J157" i="1"/>
  <c r="J155" i="1"/>
  <c r="J154" i="1"/>
  <c r="J153" i="1"/>
  <c r="J151" i="1"/>
  <c r="J150" i="1"/>
  <c r="J149" i="1"/>
  <c r="J148" i="1"/>
  <c r="J147" i="1"/>
  <c r="J146" i="1"/>
  <c r="J145" i="1"/>
  <c r="J144" i="1"/>
  <c r="J143" i="1"/>
  <c r="J142" i="1"/>
  <c r="J140" i="1"/>
  <c r="J139" i="1"/>
  <c r="J138" i="1"/>
  <c r="J137" i="1"/>
  <c r="J136" i="1"/>
  <c r="J135" i="1"/>
  <c r="J134" i="1"/>
  <c r="J133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3" i="1"/>
  <c r="J102" i="1"/>
  <c r="J101" i="1"/>
  <c r="J100" i="1"/>
  <c r="J99" i="1"/>
  <c r="J98" i="1"/>
  <c r="J97" i="1"/>
  <c r="J95" i="1"/>
  <c r="J94" i="1"/>
  <c r="J93" i="1"/>
  <c r="J92" i="1"/>
  <c r="J91" i="1"/>
  <c r="J90" i="1"/>
  <c r="J89" i="1"/>
  <c r="J88" i="1"/>
  <c r="J87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7" i="1"/>
  <c r="J65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9" i="1"/>
  <c r="J38" i="1"/>
  <c r="J37" i="1"/>
  <c r="J36" i="1"/>
  <c r="J33" i="1"/>
  <c r="J32" i="1"/>
  <c r="J31" i="1"/>
  <c r="J30" i="1"/>
  <c r="J29" i="1"/>
  <c r="J28" i="1"/>
  <c r="J27" i="1"/>
  <c r="J26" i="1"/>
  <c r="J25" i="1"/>
  <c r="J24" i="1"/>
  <c r="J14" i="1"/>
  <c r="I209" i="1"/>
  <c r="I208" i="1"/>
  <c r="I204" i="1"/>
  <c r="I201" i="1"/>
  <c r="I200" i="1"/>
  <c r="I199" i="1"/>
  <c r="I198" i="1"/>
  <c r="I197" i="1"/>
  <c r="I196" i="1"/>
  <c r="I195" i="1"/>
  <c r="I194" i="1"/>
  <c r="I193" i="1"/>
  <c r="I190" i="1"/>
  <c r="I189" i="1"/>
  <c r="I186" i="1"/>
  <c r="I185" i="1"/>
  <c r="I184" i="1"/>
  <c r="I183" i="1"/>
  <c r="I182" i="1"/>
  <c r="I181" i="1"/>
  <c r="I180" i="1"/>
  <c r="I178" i="1"/>
  <c r="I176" i="1"/>
  <c r="I175" i="1"/>
  <c r="I174" i="1"/>
  <c r="I173" i="1"/>
  <c r="I172" i="1"/>
  <c r="I171" i="1"/>
  <c r="I170" i="1"/>
  <c r="I169" i="1"/>
  <c r="I167" i="1"/>
  <c r="I162" i="1"/>
  <c r="I160" i="1"/>
  <c r="I159" i="1"/>
  <c r="I158" i="1"/>
  <c r="I157" i="1"/>
  <c r="I155" i="1"/>
  <c r="I154" i="1"/>
  <c r="I151" i="1"/>
  <c r="I150" i="1"/>
  <c r="I149" i="1"/>
  <c r="I148" i="1"/>
  <c r="I147" i="1"/>
  <c r="I146" i="1"/>
  <c r="I145" i="1"/>
  <c r="I144" i="1"/>
  <c r="I143" i="1"/>
  <c r="I140" i="1"/>
  <c r="I139" i="1"/>
  <c r="I138" i="1"/>
  <c r="I137" i="1"/>
  <c r="I136" i="1"/>
  <c r="I135" i="1"/>
  <c r="I134" i="1"/>
  <c r="I133" i="1"/>
  <c r="I130" i="1"/>
  <c r="I129" i="1"/>
  <c r="I128" i="1"/>
  <c r="I127" i="1"/>
  <c r="I126" i="1"/>
  <c r="I125" i="1"/>
  <c r="I124" i="1"/>
  <c r="I123" i="1"/>
  <c r="I122" i="1"/>
  <c r="I121" i="1"/>
  <c r="I119" i="1"/>
  <c r="I117" i="1"/>
  <c r="I116" i="1"/>
  <c r="I115" i="1"/>
  <c r="I114" i="1"/>
  <c r="I113" i="1"/>
  <c r="I112" i="1"/>
  <c r="I111" i="1"/>
  <c r="I103" i="1"/>
  <c r="I102" i="1"/>
  <c r="I101" i="1"/>
  <c r="I100" i="1"/>
  <c r="I98" i="1"/>
  <c r="I97" i="1"/>
  <c r="I95" i="1"/>
  <c r="I94" i="1"/>
  <c r="I93" i="1"/>
  <c r="I91" i="1"/>
  <c r="I90" i="1"/>
  <c r="I89" i="1"/>
  <c r="I88" i="1"/>
  <c r="I87" i="1"/>
  <c r="I85" i="1"/>
  <c r="I82" i="1"/>
  <c r="I81" i="1"/>
  <c r="I80" i="1"/>
  <c r="I79" i="1"/>
  <c r="I77" i="1"/>
  <c r="I76" i="1"/>
  <c r="I75" i="1"/>
  <c r="I74" i="1"/>
  <c r="I73" i="1"/>
  <c r="I72" i="1"/>
  <c r="I71" i="1"/>
  <c r="I70" i="1"/>
  <c r="I67" i="1"/>
  <c r="I65" i="1"/>
  <c r="I63" i="1"/>
  <c r="I62" i="1"/>
  <c r="I61" i="1"/>
  <c r="I60" i="1"/>
  <c r="I59" i="1"/>
  <c r="I55" i="1"/>
  <c r="I54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8" i="1"/>
  <c r="I37" i="1"/>
  <c r="I36" i="1"/>
  <c r="I33" i="1"/>
  <c r="I32" i="1"/>
  <c r="I31" i="1"/>
  <c r="I30" i="1"/>
  <c r="I29" i="1"/>
  <c r="I28" i="1"/>
  <c r="I27" i="1"/>
  <c r="I26" i="1"/>
  <c r="I25" i="1"/>
  <c r="I24" i="1"/>
  <c r="I14" i="1"/>
  <c r="I203" i="1" l="1"/>
  <c r="I177" i="1"/>
  <c r="I46" i="1"/>
  <c r="I109" i="1"/>
  <c r="J109" i="1"/>
  <c r="I12" i="1"/>
  <c r="I166" i="1"/>
  <c r="J177" i="1"/>
  <c r="J203" i="1"/>
  <c r="J46" i="1"/>
  <c r="K203" i="1" l="1"/>
  <c r="H204" i="1"/>
  <c r="H28" i="1"/>
  <c r="H209" i="1"/>
  <c r="H208" i="1"/>
  <c r="H201" i="1"/>
  <c r="H200" i="1"/>
  <c r="H199" i="1"/>
  <c r="H198" i="1"/>
  <c r="H197" i="1"/>
  <c r="H196" i="1"/>
  <c r="H195" i="1"/>
  <c r="H194" i="1"/>
  <c r="H193" i="1"/>
  <c r="H190" i="1"/>
  <c r="H189" i="1"/>
  <c r="H187" i="1"/>
  <c r="H186" i="1"/>
  <c r="H185" i="1"/>
  <c r="H184" i="1"/>
  <c r="H183" i="1"/>
  <c r="H182" i="1"/>
  <c r="H181" i="1"/>
  <c r="H180" i="1"/>
  <c r="H178" i="1"/>
  <c r="H176" i="1"/>
  <c r="H175" i="1"/>
  <c r="H174" i="1"/>
  <c r="H173" i="1"/>
  <c r="H172" i="1"/>
  <c r="H171" i="1"/>
  <c r="H170" i="1"/>
  <c r="H169" i="1"/>
  <c r="H168" i="1"/>
  <c r="H167" i="1"/>
  <c r="H162" i="1"/>
  <c r="H160" i="1"/>
  <c r="H159" i="1"/>
  <c r="H158" i="1"/>
  <c r="H157" i="1"/>
  <c r="H155" i="1"/>
  <c r="H154" i="1"/>
  <c r="H153" i="1"/>
  <c r="H151" i="1"/>
  <c r="H150" i="1"/>
  <c r="H149" i="1"/>
  <c r="H148" i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4" i="1"/>
  <c r="H133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7" i="1"/>
  <c r="H65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3" i="1"/>
  <c r="H32" i="1"/>
  <c r="H31" i="1"/>
  <c r="H30" i="1"/>
  <c r="H29" i="1"/>
  <c r="H27" i="1"/>
  <c r="H26" i="1"/>
  <c r="H25" i="1"/>
  <c r="H24" i="1"/>
  <c r="H14" i="1"/>
  <c r="H13" i="1"/>
  <c r="H12" i="1" l="1"/>
  <c r="H46" i="1"/>
  <c r="H177" i="1"/>
  <c r="H203" i="1"/>
  <c r="H109" i="1"/>
  <c r="H166" i="1" l="1"/>
  <c r="H210" i="1" l="1"/>
  <c r="I210" i="1"/>
  <c r="J12" i="1" l="1"/>
  <c r="J166" i="1" l="1"/>
  <c r="J210" i="1" s="1"/>
  <c r="K210" i="1"/>
</calcChain>
</file>

<file path=xl/sharedStrings.xml><?xml version="1.0" encoding="utf-8"?>
<sst xmlns="http://schemas.openxmlformats.org/spreadsheetml/2006/main" count="674" uniqueCount="285">
  <si>
    <t>Dirección Financiera-División Ejecución Presupuestal</t>
  </si>
  <si>
    <t>VALORES EN RD$</t>
  </si>
  <si>
    <t>Tipo</t>
  </si>
  <si>
    <t>Objeto</t>
  </si>
  <si>
    <t>Cuenta</t>
  </si>
  <si>
    <t>Subcuenta</t>
  </si>
  <si>
    <t>Auxiliar</t>
  </si>
  <si>
    <t>CONCEPTO DE LA CUENTA</t>
  </si>
  <si>
    <t>MODIFICACIONES PRESUPUESTARIAS (M)</t>
  </si>
  <si>
    <t>PRESUPUESTO VIGENTE (I+M)</t>
  </si>
  <si>
    <t>REMUNERACIONES Y CONTRIBUCIONES</t>
  </si>
  <si>
    <t>01</t>
  </si>
  <si>
    <t>Sueldos fijos</t>
  </si>
  <si>
    <t>04</t>
  </si>
  <si>
    <t>Sueldo Anual No. 13</t>
  </si>
  <si>
    <t>Compensación por gastos de alimentación</t>
  </si>
  <si>
    <t>02</t>
  </si>
  <si>
    <t>Prima de transporte</t>
  </si>
  <si>
    <t>05</t>
  </si>
  <si>
    <t>Compensación servicios de seguridad</t>
  </si>
  <si>
    <t>06</t>
  </si>
  <si>
    <t>08</t>
  </si>
  <si>
    <t>Compensaciónes Especiales</t>
  </si>
  <si>
    <t>09</t>
  </si>
  <si>
    <t>Bono por desempeño</t>
  </si>
  <si>
    <t>Gastos de representación en el país</t>
  </si>
  <si>
    <t>Gastos de representación en el exterior</t>
  </si>
  <si>
    <t>Bono escolar</t>
  </si>
  <si>
    <t>Gratificaciones por pasantías</t>
  </si>
  <si>
    <t>03</t>
  </si>
  <si>
    <t>Gratificaciones por aniversario de institución</t>
  </si>
  <si>
    <t xml:space="preserve">Otras Gratificaciones 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</si>
  <si>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</si>
  <si>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</si>
  <si>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</si>
  <si>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</si>
  <si>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CONTRATACIÓN DE SERVICIOS</t>
  </si>
  <si>
    <t>Servicios telefónico de larga distancia</t>
  </si>
  <si>
    <t>Teléfono local</t>
  </si>
  <si>
    <t>Servicio de internet y televisión por cable</t>
  </si>
  <si>
    <t>Energía eléctrica</t>
  </si>
  <si>
    <t>Agua</t>
  </si>
  <si>
    <t>Recolección de residuos sólidos</t>
  </si>
  <si>
    <t>Publicidad y propaganda</t>
  </si>
  <si>
    <t>Impresión y encuadernación</t>
  </si>
  <si>
    <t>Viáticos dentro del país</t>
  </si>
  <si>
    <t>Viaticos fuera del país</t>
  </si>
  <si>
    <t>Fletes</t>
  </si>
  <si>
    <t>Peaje</t>
  </si>
  <si>
    <t>Alquilleres y rentas de edificios y locales</t>
  </si>
  <si>
    <t>Alquiler de equipo para computación</t>
  </si>
  <si>
    <t>Alquiler de equipo de comunicación</t>
  </si>
  <si>
    <t>Alquileres de equipos de transporte, tracción y elevación</t>
  </si>
  <si>
    <t>Otros alquileres</t>
  </si>
  <si>
    <t>Seguro de bienes inmuebles e infraestructura</t>
  </si>
  <si>
    <t>Seguro de bienes muebles</t>
  </si>
  <si>
    <t>Obras menores en edificaciones</t>
  </si>
  <si>
    <t>Servicios Especiales de Mantenimiento y reparacion</t>
  </si>
  <si>
    <t>Mantenimiento y reparación de obras civiles en instalaciones varias</t>
  </si>
  <si>
    <t>Instalaciones Electricas</t>
  </si>
  <si>
    <t>07</t>
  </si>
  <si>
    <t>Servicios de pintura y derivados con fin de higiene y embellecimiento</t>
  </si>
  <si>
    <t>Mantenimiento y reparación de Muebles y equipos de oficina</t>
  </si>
  <si>
    <t>Mantenimiento y reparación de equipo para computación</t>
  </si>
  <si>
    <t>Mantenimiento y reparacion de equipos sanitarios y de laboratorio</t>
  </si>
  <si>
    <t>Mantenimiento y reparación de equipo educacional</t>
  </si>
  <si>
    <t>Mantenimiento y reparación de equipos de transporte, tracción y elevación</t>
  </si>
  <si>
    <t>Instalaciones temporales</t>
  </si>
  <si>
    <t>Gastos judiciales</t>
  </si>
  <si>
    <t>Comisiones y gastos bancarios</t>
  </si>
  <si>
    <r>
      <t>Servicios sanitarios médicos y veterinarios</t>
    </r>
    <r>
      <rPr>
        <sz val="5"/>
        <rFont val="Arial"/>
        <family val="2"/>
      </rPr>
      <t/>
    </r>
  </si>
  <si>
    <t>Fumigación</t>
  </si>
  <si>
    <t>Lavanderia</t>
  </si>
  <si>
    <t>Limpieza e Higiene</t>
  </si>
  <si>
    <t>Eventos generales</t>
  </si>
  <si>
    <t>Estudios de ingeniería, arquitectura, investigaciones y análisis de factibilidad</t>
  </si>
  <si>
    <t>Servicios Juridicos</t>
  </si>
  <si>
    <t>Servicios de Capacitacion</t>
  </si>
  <si>
    <t>Servicios de informática y sistemas computarizados</t>
  </si>
  <si>
    <t>Otros servicios técnicos profesionales</t>
  </si>
  <si>
    <t>Impuestos</t>
  </si>
  <si>
    <t>MATERIALES Y SUMINISTROS</t>
  </si>
  <si>
    <t>Alimentos y bebidas para personas</t>
  </si>
  <si>
    <t>Desayuno escolar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</si>
  <si>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</si>
  <si>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</si>
  <si>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</si>
  <si>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</si>
  <si>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</si>
  <si>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</si>
  <si>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</si>
  <si>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</si>
  <si>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</si>
  <si>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de papel y carbón</t>
  </si>
  <si>
    <t>Productos de artes Graficos</t>
  </si>
  <si>
    <t>Libros, revistas y periodicos</t>
  </si>
  <si>
    <t>Especies timbrados y valoradas</t>
  </si>
  <si>
    <t>Productos medicinales para uso humano</t>
  </si>
  <si>
    <t>Artículos de cuero</t>
  </si>
  <si>
    <t>Llantas y neumáticos</t>
  </si>
  <si>
    <t>Articulos de plasticos</t>
  </si>
  <si>
    <t>Productos de vidrio</t>
  </si>
  <si>
    <t>Productos de loza</t>
  </si>
  <si>
    <t>Productos Ferrosos</t>
  </si>
  <si>
    <t>Estructura metalica Acabadas</t>
  </si>
  <si>
    <t>Herramientas menores</t>
  </si>
  <si>
    <t>Accesorios de metal</t>
  </si>
  <si>
    <t>Gasolina</t>
  </si>
  <si>
    <t>Gasoil</t>
  </si>
  <si>
    <t>Gas GLP</t>
  </si>
  <si>
    <t>Aceites y grasas</t>
  </si>
  <si>
    <t>Lubricantes</t>
  </si>
  <si>
    <t>Productos quimicos de uso personal</t>
  </si>
  <si>
    <r>
      <t>Insecticidas, fumigantes y otros</t>
    </r>
    <r>
      <rPr>
        <sz val="5"/>
        <rFont val="Arial"/>
        <family val="2"/>
      </rPr>
      <t/>
    </r>
  </si>
  <si>
    <t>Pinturas, lacas, barnices, diluyentes y absorbentes para pinturas</t>
  </si>
  <si>
    <t>Material para limpieza</t>
  </si>
  <si>
    <t>Utiles de escritorio, oficina informática y de enseñanza</t>
  </si>
  <si>
    <t>Utiles menores médico quirurgicos</t>
  </si>
  <si>
    <t>Utiles de cocina y comedor</t>
  </si>
  <si>
    <t>Productos eléctricos y afines</t>
  </si>
  <si>
    <t>Productos y Utiles Varios  n.i.p</t>
  </si>
  <si>
    <t>Productos y utiles varios para actividades festivas</t>
  </si>
  <si>
    <t>TRANSFERENCIAS CORRIENTES</t>
  </si>
  <si>
    <r>
      <t>Pensiones</t>
    </r>
    <r>
      <rPr>
        <sz val="5"/>
        <rFont val="Arial"/>
        <family val="2"/>
      </rPr>
      <t/>
    </r>
  </si>
  <si>
    <r>
      <t>Ayudas y donaciones programadas a hogares y personas</t>
    </r>
    <r>
      <rPr>
        <sz val="5"/>
        <rFont val="Arial"/>
        <family val="2"/>
      </rPr>
      <t/>
    </r>
  </si>
  <si>
    <t>Ayudas y donaciones ocasionales a hogares y personas</t>
  </si>
  <si>
    <t>Becas nacionales</t>
  </si>
  <si>
    <t>Transferencias Corrientes a Empresas del Sector Privado</t>
  </si>
  <si>
    <t>Transferencias corrientes a asociaciones sin fines de lucro</t>
  </si>
  <si>
    <t>Otras transferencias corrientes a empresas públicas no financieras nacionales</t>
  </si>
  <si>
    <t>Transf. Corrientes Destiandas a Otras Instit. Publicas</t>
  </si>
  <si>
    <t>BIENES MUEBLES, INMUEBLES E INTANGIBLES</t>
  </si>
  <si>
    <t>Muebles de oficina y estantería</t>
  </si>
  <si>
    <t>Equipo computacional</t>
  </si>
  <si>
    <t>Electrodomésticos</t>
  </si>
  <si>
    <t>Equipos y Aparatos Audiovisuales</t>
  </si>
  <si>
    <t>Equipo médico y de laboratorio</t>
  </si>
  <si>
    <t>Instrumental médico y de laboratorio</t>
  </si>
  <si>
    <r>
      <t>Automóviles y camiones</t>
    </r>
    <r>
      <rPr>
        <sz val="5"/>
        <rFont val="Arial"/>
        <family val="2"/>
      </rPr>
      <t/>
    </r>
  </si>
  <si>
    <t>Otros equipos de transporte</t>
  </si>
  <si>
    <t>Sistemas de Aire Acondicionado, Calefacción y Refrigeración</t>
  </si>
  <si>
    <t>Equipo de comunicación, telecomunicaciones y señalamiento</t>
  </si>
  <si>
    <r>
      <t>Equipo de generación eléctrica, aparatos y accesorios eléctricos</t>
    </r>
    <r>
      <rPr>
        <sz val="5"/>
        <rFont val="Arial"/>
        <family val="2"/>
      </rPr>
      <t/>
    </r>
  </si>
  <si>
    <t>Herramientas y máquinas-herramientas</t>
  </si>
  <si>
    <t>Otros equipos</t>
  </si>
  <si>
    <t>Equipos de seguridad</t>
  </si>
  <si>
    <t>Programas de informática</t>
  </si>
  <si>
    <t>Base de datos</t>
  </si>
  <si>
    <t>Informáticas</t>
  </si>
  <si>
    <t>TOTAL GENERAL</t>
  </si>
  <si>
    <t>Preparado por:</t>
  </si>
  <si>
    <t>Revisado por:</t>
  </si>
  <si>
    <t>Transferencias corrientes ocasionales a asociaciones sin fines de lucro</t>
  </si>
  <si>
    <t>Otros repuestos y accesorios menores</t>
  </si>
  <si>
    <t>Cámaras Fotográficas y de Video</t>
  </si>
  <si>
    <t>Becas Extranjeras</t>
  </si>
  <si>
    <t xml:space="preserve">Equipos de Elevación
</t>
  </si>
  <si>
    <t>Servicios de Mantenimiento, Reparacion, Desmonte e Instalación</t>
  </si>
  <si>
    <t>Otros Productos Químicos y Conexos</t>
  </si>
  <si>
    <t>Útiles Escolares</t>
  </si>
  <si>
    <t>Otros Mobiliarios y Equipos no Identificados Precedentemente</t>
  </si>
  <si>
    <t>Limpieza Desmalezamiento de Tierras y Terrenos</t>
  </si>
  <si>
    <t>Productos y Útiles Veterinarios</t>
  </si>
  <si>
    <t>Intereses devengados internos por instituciones financieras</t>
  </si>
  <si>
    <t>Productos de porcelana</t>
  </si>
  <si>
    <t>Productos de cemento</t>
  </si>
  <si>
    <t>Piedra, arcilla y arena</t>
  </si>
  <si>
    <t>Sueldos fijos a docentes</t>
  </si>
  <si>
    <t>Mantenimiento y reparación de equipo de comunicación</t>
  </si>
  <si>
    <t>Servicios funerarios y gastos conexos</t>
  </si>
  <si>
    <t>Transf. recibida (Minerd) aumento por modificacion Presupuestaria (RD$)</t>
  </si>
  <si>
    <t>Servicios jurídicos</t>
  </si>
  <si>
    <t>Servicios de capacitación</t>
  </si>
  <si>
    <t>Transferencias corrientes destinadas a otras instituciones públicas</t>
  </si>
  <si>
    <t>Muebles, equipos de oficina y estantería</t>
  </si>
  <si>
    <t>Automóviles y camiones</t>
  </si>
  <si>
    <t>Otras gratificaciones</t>
  </si>
  <si>
    <t>Servicios sanitarios médicos y veterinarios</t>
  </si>
  <si>
    <t>Papel de escritorio</t>
  </si>
  <si>
    <t>Productos de artes gráficas</t>
  </si>
  <si>
    <t>Artículos de caucho</t>
  </si>
  <si>
    <t>Insecticidas, fumigantes y otros</t>
  </si>
  <si>
    <t>Seguros de personas</t>
  </si>
  <si>
    <t>Prestación laboral por desvinculación</t>
  </si>
  <si>
    <t>Proporción de vacaciones no disfrutadas</t>
  </si>
  <si>
    <t>EJECUCIÓN PRESUPUESTARIA POR OBJETAL ETAPA - DEVENGADO</t>
  </si>
  <si>
    <t>Pago de horas extraordinarias</t>
  </si>
  <si>
    <t>Obras para edificación no residencia</t>
  </si>
  <si>
    <t>Maquinaria y equipo industrial</t>
  </si>
  <si>
    <t>Dietas en el país</t>
  </si>
  <si>
    <t>Otros viáticos</t>
  </si>
  <si>
    <t>Otras contrataciones de servicios</t>
  </si>
  <si>
    <t>Servicios de alimentación</t>
  </si>
  <si>
    <t>Servicios de alimentación escolar</t>
  </si>
  <si>
    <t>Obras de telecomunicaciones</t>
  </si>
  <si>
    <t>Transf. del 2018 recibida en el 2019 (RD$)</t>
  </si>
  <si>
    <t>Incentivo por Rendimiento Individual</t>
  </si>
  <si>
    <t>Pasajes y gastos de transporte</t>
  </si>
  <si>
    <t>Prendas y accesorios de vestir</t>
  </si>
  <si>
    <t>Útiles de cocina y comedor</t>
  </si>
  <si>
    <t>Repuestos</t>
  </si>
  <si>
    <t>Equipos de tecnología de la información y comunicación</t>
  </si>
  <si>
    <t>Suplencias</t>
  </si>
  <si>
    <t>Sueldo al personal nominal en período probatorio</t>
  </si>
  <si>
    <t>Objetal</t>
  </si>
  <si>
    <t>Muebles de alojamiento, excepto de oficina y estantería</t>
  </si>
  <si>
    <t>Alquileres y rentas de edificaciones y locales</t>
  </si>
  <si>
    <t>Actuaciones artísticas</t>
  </si>
  <si>
    <t>Alquileres de terrenos</t>
  </si>
  <si>
    <t>Productos y útiles de defensa y seguridad</t>
  </si>
  <si>
    <t>Licencias Informáticas</t>
  </si>
  <si>
    <t>Compensación por cumplimiento de indicadores del MAP</t>
  </si>
  <si>
    <t>Accesorios para edificaciones residenciales y no residenciales</t>
  </si>
  <si>
    <t>Otros productos no metálicos</t>
  </si>
  <si>
    <t>Ayudas y donaciones programadas a hogares y personas</t>
  </si>
  <si>
    <t>Impresión, encuadernación y rotulación</t>
  </si>
  <si>
    <t>Mantenimiento y reparación de equipos médicos, sanitarios y de laboratorio</t>
  </si>
  <si>
    <t>211101</t>
  </si>
  <si>
    <t>Equipo de tracción</t>
  </si>
  <si>
    <t>Maquinaria y equipo agropecuario</t>
  </si>
  <si>
    <t>Sueldos al personal fijo en trámite de pensiones</t>
  </si>
  <si>
    <t>Mantenimiento y reparación de equipos tecnología e información</t>
  </si>
  <si>
    <t>Productos metálicos</t>
  </si>
  <si>
    <t>Útiles  y materiales de escritorio, oficina e informática</t>
  </si>
  <si>
    <t>Útiles y materiales  escolares y de enseñanzas</t>
  </si>
  <si>
    <t>Cámaras fotográficas y de video</t>
  </si>
  <si>
    <t>Otros servicios de mantenimiento, reparación, desmonte e instalación</t>
  </si>
  <si>
    <t>Servicios de Catering</t>
  </si>
  <si>
    <t>Otros productos químicos y conexos</t>
  </si>
  <si>
    <t>Personal de carácter eventual</t>
  </si>
  <si>
    <t>11</t>
  </si>
  <si>
    <t>Alquiler de equipo de oficina y muebles</t>
  </si>
  <si>
    <t>Mantenimiento y reparación de equipos industriales y producción</t>
  </si>
  <si>
    <t>Aprobado por:</t>
  </si>
  <si>
    <t>Lic. Joanel George</t>
  </si>
  <si>
    <t>Sueldos empleados fijos</t>
  </si>
  <si>
    <t>Periodo probatorio de ingreso a carrera</t>
  </si>
  <si>
    <t>Empleados temporales</t>
  </si>
  <si>
    <t>Servicios técnicos y profesionales</t>
  </si>
  <si>
    <t>Papel y cartón</t>
  </si>
  <si>
    <t>Plástico</t>
  </si>
  <si>
    <t>Productos de cal</t>
  </si>
  <si>
    <t>Productos químicos de uso personal y de laboratorios</t>
  </si>
  <si>
    <t>Útiles y materiales de limpieza e higiene</t>
  </si>
  <si>
    <t>Materiales de limpieza e higiene personal</t>
  </si>
  <si>
    <t>Útiles menores médico, quirúrgicos o de laboratorio</t>
  </si>
  <si>
    <t>Equipo de generación eléctrica y a fines</t>
  </si>
  <si>
    <t>Interinato</t>
  </si>
  <si>
    <t xml:space="preserve">Licda. Noelia Minerva Cruz Matías 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</si>
  <si>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</si>
  <si>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</si>
  <si>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</si>
  <si>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Recolección de residuos</t>
  </si>
  <si>
    <t>Obras para edificación no residencial</t>
  </si>
  <si>
    <t>Productos y útiles diversos</t>
  </si>
  <si>
    <t>PRESUPUESTO AUTORIZADO INABIE 2022</t>
  </si>
  <si>
    <t>Personal igualado</t>
  </si>
  <si>
    <t>Jornales</t>
  </si>
  <si>
    <t>Personal temporal en cargos de carrera</t>
  </si>
  <si>
    <t>Alquiler de equipo de tecnología y almacenamiento de datos</t>
  </si>
  <si>
    <t>Reparaciones y mantenimientos menores en edificaciones</t>
  </si>
  <si>
    <t>Mantenimiento, reparación, servicios de pintura y sus derivados</t>
  </si>
  <si>
    <t>Servicios de mantenimiento, reparación, desmonte e instalación</t>
  </si>
  <si>
    <t>Limpieza e higiene</t>
  </si>
  <si>
    <t>Servicios de grabación y transmisión de jornadas académicas</t>
  </si>
  <si>
    <t>Productos de arcilla y derivados</t>
  </si>
  <si>
    <t>Útiles destinados a actividades deportivas, culturales y recreativas</t>
  </si>
  <si>
    <t>Productos y útiles veterinarios</t>
  </si>
  <si>
    <t>Accesorios</t>
  </si>
  <si>
    <t>Equipo de elevación</t>
  </si>
  <si>
    <t>Obras para edificación de otras estructuras</t>
  </si>
  <si>
    <t>Construcciones en bienes de uso público concesionados</t>
  </si>
  <si>
    <t>Libros, revistas y periódicos</t>
  </si>
  <si>
    <t>Comisiones y gastos</t>
  </si>
  <si>
    <t>Fuente: 0100</t>
  </si>
  <si>
    <t>Máquinas-herramientas</t>
  </si>
  <si>
    <t>Correspondiente al 31 de Agosto 2022</t>
  </si>
  <si>
    <t>Fecha de registro: hasta el 31 de Agosto del 2022</t>
  </si>
  <si>
    <t>Fecha de imputación: hasta el 31 de Agosto del 2022</t>
  </si>
  <si>
    <t>Lic. Jesus Alejo</t>
  </si>
  <si>
    <t>Técnico Administrativo</t>
  </si>
  <si>
    <t>Analista Financiero</t>
  </si>
  <si>
    <t>Enc. Depto. Presupuesto</t>
  </si>
  <si>
    <t>Sistemas y equipos de climatización</t>
  </si>
  <si>
    <t>AGOSTO              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</si>
</sst>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5"/>
      <name val="Arial"/>
      <family val="2"/>
    </font>
    <font>
      <sz val="16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theme="1"/>
      <name val="Palatino Linotype"/>
      <family val="1"/>
    </font>
    <font>
      <b/>
      <sz val="15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indexed="64"/>
      </left>
      <right style="hair">
        <color indexed="64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-0.24994659260841701"/>
      </bottom>
      <diagonal/>
    </border>
    <border>
      <left style="hair">
        <color indexed="64"/>
      </left>
      <right style="medium">
        <color indexed="64"/>
      </right>
      <top/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4" fontId="12" fillId="0" borderId="0" applyFont="0" applyFill="0" applyBorder="0" applyAlignment="0" applyProtection="0"/>
  </cellStyleXfs>
  <cellXfs count="115">
    <xf numFmtId="0" fontId="0" fillId="0" borderId="0" xfId="0"/>
    <xf numFmtId="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ill="1"/>
    <xf numFmtId="0" fontId="0" fillId="0" borderId="0" xfId="0" applyNumberFormat="1" applyAlignment="1">
      <alignment horizontal="center"/>
    </xf>
    <xf numFmtId="4" fontId="2" fillId="0" borderId="0" xfId="0" applyNumberFormat="1" applyFont="1"/>
    <xf numFmtId="0" fontId="0" fillId="0" borderId="0" xfId="0" applyFo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Border="1" applyAlignment="1">
      <alignment horizontal="center"/>
    </xf>
    <xf numFmtId="4" fontId="0" fillId="0" borderId="12" xfId="0" applyNumberFormat="1" applyBorder="1"/>
    <xf numFmtId="0" fontId="0" fillId="0" borderId="13" xfId="0" applyFont="1" applyFill="1" applyBorder="1"/>
    <xf numFmtId="0" fontId="0" fillId="0" borderId="14" xfId="0" applyFont="1" applyFill="1" applyBorder="1"/>
    <xf numFmtId="165" fontId="0" fillId="0" borderId="14" xfId="0" quotePrefix="1" applyNumberFormat="1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165" fontId="0" fillId="0" borderId="16" xfId="0" quotePrefix="1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Border="1"/>
    <xf numFmtId="0" fontId="0" fillId="0" borderId="0" xfId="0" applyBorder="1"/>
    <xf numFmtId="0" fontId="0" fillId="0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4" fontId="0" fillId="2" borderId="2" xfId="0" applyNumberFormat="1" applyFont="1" applyFill="1" applyBorder="1"/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4" xfId="0" applyNumberFormat="1" applyFill="1" applyBorder="1"/>
    <xf numFmtId="0" fontId="1" fillId="0" borderId="0" xfId="0" applyFont="1" applyFill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2" xfId="0" applyBorder="1"/>
    <xf numFmtId="0" fontId="0" fillId="0" borderId="22" xfId="0" applyNumberFormat="1" applyBorder="1" applyAlignment="1">
      <alignment horizontal="center"/>
    </xf>
    <xf numFmtId="4" fontId="0" fillId="0" borderId="0" xfId="0" applyNumberFormat="1" applyFont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Fill="1"/>
    <xf numFmtId="0" fontId="11" fillId="0" borderId="0" xfId="0" applyFont="1"/>
    <xf numFmtId="4" fontId="0" fillId="0" borderId="0" xfId="0" applyNumberFormat="1"/>
    <xf numFmtId="4" fontId="3" fillId="3" borderId="20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5" fontId="0" fillId="0" borderId="14" xfId="0" quotePrefix="1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4" xfId="0" quotePrefix="1" applyNumberFormat="1" applyFont="1" applyFill="1" applyBorder="1" applyAlignment="1">
      <alignment horizontal="left"/>
    </xf>
    <xf numFmtId="165" fontId="0" fillId="0" borderId="10" xfId="0" quotePrefix="1" applyNumberFormat="1" applyFont="1" applyFill="1" applyBorder="1" applyAlignment="1">
      <alignment horizontal="left"/>
    </xf>
    <xf numFmtId="165" fontId="0" fillId="0" borderId="16" xfId="0" quotePrefix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quotePrefix="1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/>
    <xf numFmtId="0" fontId="0" fillId="0" borderId="23" xfId="0" applyFont="1" applyFill="1" applyBorder="1"/>
    <xf numFmtId="165" fontId="0" fillId="0" borderId="11" xfId="0" quotePrefix="1" applyNumberFormat="1" applyFont="1" applyFill="1" applyBorder="1" applyAlignment="1">
      <alignment horizontal="left"/>
    </xf>
    <xf numFmtId="164" fontId="0" fillId="0" borderId="0" xfId="3" applyFont="1"/>
    <xf numFmtId="164" fontId="0" fillId="0" borderId="0" xfId="3" applyFont="1" applyFill="1"/>
    <xf numFmtId="0" fontId="13" fillId="0" borderId="14" xfId="0" applyFont="1" applyFill="1" applyBorder="1"/>
    <xf numFmtId="4" fontId="0" fillId="0" borderId="24" xfId="0" applyNumberFormat="1" applyBorder="1"/>
    <xf numFmtId="4" fontId="0" fillId="0" borderId="0" xfId="0" applyNumberFormat="1" applyFill="1"/>
    <xf numFmtId="0" fontId="0" fillId="0" borderId="0" xfId="0" quotePrefix="1"/>
    <xf numFmtId="0" fontId="0" fillId="0" borderId="11" xfId="0" quotePrefix="1" applyBorder="1" applyAlignment="1">
      <alignment horizontal="center"/>
    </xf>
    <xf numFmtId="0" fontId="0" fillId="0" borderId="0" xfId="0" quotePrefix="1" applyFill="1"/>
    <xf numFmtId="0" fontId="0" fillId="0" borderId="0" xfId="0" applyFill="1" applyAlignment="1">
      <alignment horizontal="right"/>
    </xf>
    <xf numFmtId="164" fontId="0" fillId="0" borderId="0" xfId="3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  <xf numFmtId="4" fontId="14" fillId="0" borderId="0" xfId="0" applyNumberFormat="1" applyFont="1"/>
    <xf numFmtId="49" fontId="6" fillId="4" borderId="1" xfId="1" applyNumberFormat="1" applyFont="1" applyFill="1" applyBorder="1" applyAlignment="1">
      <alignment horizontal="center" vertical="center" textRotation="90"/>
    </xf>
    <xf numFmtId="49" fontId="6" fillId="4" borderId="1" xfId="1" applyNumberFormat="1" applyFont="1" applyFill="1" applyBorder="1" applyAlignment="1">
      <alignment horizontal="left" vertical="center" textRotation="90"/>
    </xf>
    <xf numFmtId="0" fontId="6" fillId="4" borderId="1" xfId="1" applyNumberFormat="1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wrapText="1"/>
    </xf>
    <xf numFmtId="4" fontId="6" fillId="4" borderId="2" xfId="1" quotePrefix="1" applyNumberFormat="1" applyFont="1" applyFill="1" applyBorder="1" applyAlignment="1">
      <alignment horizontal="center" vertical="center" wrapText="1"/>
    </xf>
    <xf numFmtId="0" fontId="0" fillId="0" borderId="0" xfId="3" applyNumberFormat="1" applyFont="1"/>
    <xf numFmtId="4" fontId="0" fillId="0" borderId="0" xfId="3" applyNumberFormat="1" applyFont="1"/>
    <xf numFmtId="0" fontId="8" fillId="5" borderId="2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15" fillId="0" borderId="0" xfId="0" applyFont="1" applyAlignment="1"/>
    <xf numFmtId="0" fontId="16" fillId="0" borderId="0" xfId="0" applyFont="1" applyBorder="1" applyAlignment="1">
      <alignment horizontal="left" wrapText="1"/>
    </xf>
    <xf numFmtId="0" fontId="0" fillId="6" borderId="0" xfId="0" applyFill="1"/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2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</cellXfs>
  <cellStyles count="4">
    <cellStyle name="Comma" xfId="3" builtinId="3"/>
    <cellStyle name="Millares 2 2" xfId="1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2428983</xdr:colOff>
      <xdr:row>0</xdr:row>
      <xdr:rowOff>0</xdr:rowOff>
    </xdr:from>
    <xdr:to>
      <xdr:col>8</xdr:col>
      <xdr:colOff>124766</xdr:colOff>
      <xdr:row>5</xdr:row>
      <xdr:rowOff>57150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4048233" y="0"/>
          <a:ext cx="2572583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5"/>
  <sheetViews>
    <sheetView showGridLines="0" tabSelected="1" zoomScaleNormal="100" workbookViewId="0">
      <selection activeCell="A7" sqref="A7:K7"/>
    </sheetView>
  </sheetViews>
  <sheetFormatPr defaultColWidth="4.28515625" defaultRowHeight="15" x14ac:dyDescent="0.25"/>
  <cols>
    <col min="1" max="4" width="2.5703125" customWidth="1"/>
    <col min="5" max="5" width="3.42578125" style="58" customWidth="1"/>
    <col min="6" max="6" width="10.5703125" style="5" customWidth="1"/>
    <col min="7" max="7" width="48.7109375" customWidth="1"/>
    <col min="8" max="8" width="24.42578125" customWidth="1"/>
    <col min="9" max="9" width="22.28515625" customWidth="1"/>
    <col min="10" max="10" width="21.5703125" customWidth="1"/>
    <col min="11" max="11" width="17.28515625" style="7" bestFit="1" customWidth="1"/>
    <col min="12" max="12" width="7" style="77" bestFit="1" customWidth="1"/>
    <col min="13" max="13" width="10.5703125" style="4" bestFit="1" customWidth="1"/>
    <col min="14" max="239" width="9.140625" style="4" customWidth="1"/>
    <col min="240" max="241" width="4.28515625" style="4" bestFit="1" customWidth="1"/>
    <col min="242" max="242" width="4.28515625" style="4"/>
    <col min="243" max="247" width="4.85546875" style="4" bestFit="1" customWidth="1"/>
    <col min="248" max="248" width="55.42578125" style="4" customWidth="1"/>
    <col min="249" max="249" width="26.5703125" style="4" bestFit="1" customWidth="1"/>
    <col min="250" max="250" width="24.5703125" style="4" bestFit="1" customWidth="1"/>
    <col min="251" max="251" width="25.28515625" style="4" bestFit="1" customWidth="1"/>
    <col min="252" max="252" width="21" style="4" bestFit="1" customWidth="1"/>
    <col min="253" max="253" width="22.5703125" style="4" bestFit="1" customWidth="1"/>
    <col min="254" max="254" width="23" style="4" bestFit="1" customWidth="1"/>
    <col min="255" max="255" width="21.5703125" style="4" bestFit="1" customWidth="1"/>
    <col min="256" max="256" width="23.42578125" style="4" bestFit="1" customWidth="1"/>
    <col min="257" max="258" width="23" style="4" bestFit="1" customWidth="1"/>
    <col min="259" max="259" width="23.42578125" style="4" bestFit="1" customWidth="1"/>
    <col min="260" max="260" width="21.5703125" style="4" bestFit="1" customWidth="1"/>
    <col min="261" max="262" width="21" style="4" bestFit="1" customWidth="1"/>
    <col min="263" max="263" width="22.140625" style="4" bestFit="1" customWidth="1"/>
    <col min="264" max="264" width="24.85546875" style="4" bestFit="1" customWidth="1"/>
    <col min="265" max="265" width="14.42578125" style="4" bestFit="1" customWidth="1"/>
    <col min="266" max="266" width="20.5703125" style="4" bestFit="1" customWidth="1"/>
    <col min="267" max="495" width="9.140625" style="4" customWidth="1"/>
    <col min="496" max="497" width="4.28515625" style="4" bestFit="1" customWidth="1"/>
    <col min="498" max="498" width="4.28515625" style="4"/>
    <col min="499" max="503" width="4.85546875" style="4" bestFit="1" customWidth="1"/>
    <col min="504" max="504" width="55.42578125" style="4" customWidth="1"/>
    <col min="505" max="505" width="26.5703125" style="4" bestFit="1" customWidth="1"/>
    <col min="506" max="506" width="24.5703125" style="4" bestFit="1" customWidth="1"/>
    <col min="507" max="507" width="25.28515625" style="4" bestFit="1" customWidth="1"/>
    <col min="508" max="508" width="21" style="4" bestFit="1" customWidth="1"/>
    <col min="509" max="509" width="22.5703125" style="4" bestFit="1" customWidth="1"/>
    <col min="510" max="510" width="23" style="4" bestFit="1" customWidth="1"/>
    <col min="511" max="511" width="21.5703125" style="4" bestFit="1" customWidth="1"/>
    <col min="512" max="512" width="23.42578125" style="4" bestFit="1" customWidth="1"/>
    <col min="513" max="514" width="23" style="4" bestFit="1" customWidth="1"/>
    <col min="515" max="515" width="23.42578125" style="4" bestFit="1" customWidth="1"/>
    <col min="516" max="516" width="21.5703125" style="4" bestFit="1" customWidth="1"/>
    <col min="517" max="518" width="21" style="4" bestFit="1" customWidth="1"/>
    <col min="519" max="519" width="22.140625" style="4" bestFit="1" customWidth="1"/>
    <col min="520" max="520" width="24.85546875" style="4" bestFit="1" customWidth="1"/>
    <col min="521" max="521" width="14.42578125" style="4" bestFit="1" customWidth="1"/>
    <col min="522" max="522" width="20.5703125" style="4" bestFit="1" customWidth="1"/>
    <col min="523" max="751" width="9.140625" style="4" customWidth="1"/>
    <col min="752" max="753" width="4.28515625" style="4" bestFit="1" customWidth="1"/>
    <col min="754" max="754" width="4.28515625" style="4"/>
    <col min="755" max="759" width="4.85546875" style="4" bestFit="1" customWidth="1"/>
    <col min="760" max="760" width="55.42578125" style="4" customWidth="1"/>
    <col min="761" max="761" width="26.5703125" style="4" bestFit="1" customWidth="1"/>
    <col min="762" max="762" width="24.5703125" style="4" bestFit="1" customWidth="1"/>
    <col min="763" max="763" width="25.28515625" style="4" bestFit="1" customWidth="1"/>
    <col min="764" max="764" width="21" style="4" bestFit="1" customWidth="1"/>
    <col min="765" max="765" width="22.5703125" style="4" bestFit="1" customWidth="1"/>
    <col min="766" max="766" width="23" style="4" bestFit="1" customWidth="1"/>
    <col min="767" max="767" width="21.5703125" style="4" bestFit="1" customWidth="1"/>
    <col min="768" max="768" width="23.42578125" style="4" bestFit="1" customWidth="1"/>
    <col min="769" max="770" width="23" style="4" bestFit="1" customWidth="1"/>
    <col min="771" max="771" width="23.42578125" style="4" bestFit="1" customWidth="1"/>
    <col min="772" max="772" width="21.5703125" style="4" bestFit="1" customWidth="1"/>
    <col min="773" max="774" width="21" style="4" bestFit="1" customWidth="1"/>
    <col min="775" max="775" width="22.140625" style="4" bestFit="1" customWidth="1"/>
    <col min="776" max="776" width="24.85546875" style="4" bestFit="1" customWidth="1"/>
    <col min="777" max="777" width="14.42578125" style="4" bestFit="1" customWidth="1"/>
    <col min="778" max="778" width="20.5703125" style="4" bestFit="1" customWidth="1"/>
    <col min="779" max="1007" width="9.140625" style="4" customWidth="1"/>
    <col min="1008" max="1009" width="4.28515625" style="4" bestFit="1" customWidth="1"/>
    <col min="1010" max="1010" width="4.28515625" style="4"/>
    <col min="1011" max="1015" width="4.85546875" style="4" bestFit="1" customWidth="1"/>
    <col min="1016" max="1016" width="55.42578125" style="4" customWidth="1"/>
    <col min="1017" max="1017" width="26.5703125" style="4" bestFit="1" customWidth="1"/>
    <col min="1018" max="1018" width="24.5703125" style="4" bestFit="1" customWidth="1"/>
    <col min="1019" max="1019" width="25.28515625" style="4" bestFit="1" customWidth="1"/>
    <col min="1020" max="1020" width="21" style="4" bestFit="1" customWidth="1"/>
    <col min="1021" max="1021" width="22.5703125" style="4" bestFit="1" customWidth="1"/>
    <col min="1022" max="1022" width="23" style="4" bestFit="1" customWidth="1"/>
    <col min="1023" max="1023" width="21.5703125" style="4" bestFit="1" customWidth="1"/>
    <col min="1024" max="1024" width="23.42578125" style="4" bestFit="1" customWidth="1"/>
    <col min="1025" max="1026" width="23" style="4" bestFit="1" customWidth="1"/>
    <col min="1027" max="1027" width="23.42578125" style="4" bestFit="1" customWidth="1"/>
    <col min="1028" max="1028" width="21.5703125" style="4" bestFit="1" customWidth="1"/>
    <col min="1029" max="1030" width="21" style="4" bestFit="1" customWidth="1"/>
    <col min="1031" max="1031" width="22.140625" style="4" bestFit="1" customWidth="1"/>
    <col min="1032" max="1032" width="24.85546875" style="4" bestFit="1" customWidth="1"/>
    <col min="1033" max="1033" width="14.42578125" style="4" bestFit="1" customWidth="1"/>
    <col min="1034" max="1034" width="20.5703125" style="4" bestFit="1" customWidth="1"/>
    <col min="1035" max="1263" width="9.140625" style="4" customWidth="1"/>
    <col min="1264" max="1265" width="4.28515625" style="4" bestFit="1" customWidth="1"/>
    <col min="1266" max="1266" width="4.28515625" style="4"/>
    <col min="1267" max="1271" width="4.85546875" style="4" bestFit="1" customWidth="1"/>
    <col min="1272" max="1272" width="55.42578125" style="4" customWidth="1"/>
    <col min="1273" max="1273" width="26.5703125" style="4" bestFit="1" customWidth="1"/>
    <col min="1274" max="1274" width="24.5703125" style="4" bestFit="1" customWidth="1"/>
    <col min="1275" max="1275" width="25.28515625" style="4" bestFit="1" customWidth="1"/>
    <col min="1276" max="1276" width="21" style="4" bestFit="1" customWidth="1"/>
    <col min="1277" max="1277" width="22.5703125" style="4" bestFit="1" customWidth="1"/>
    <col min="1278" max="1278" width="23" style="4" bestFit="1" customWidth="1"/>
    <col min="1279" max="1279" width="21.5703125" style="4" bestFit="1" customWidth="1"/>
    <col min="1280" max="1280" width="23.42578125" style="4" bestFit="1" customWidth="1"/>
    <col min="1281" max="1282" width="23" style="4" bestFit="1" customWidth="1"/>
    <col min="1283" max="1283" width="23.42578125" style="4" bestFit="1" customWidth="1"/>
    <col min="1284" max="1284" width="21.5703125" style="4" bestFit="1" customWidth="1"/>
    <col min="1285" max="1286" width="21" style="4" bestFit="1" customWidth="1"/>
    <col min="1287" max="1287" width="22.140625" style="4" bestFit="1" customWidth="1"/>
    <col min="1288" max="1288" width="24.85546875" style="4" bestFit="1" customWidth="1"/>
    <col min="1289" max="1289" width="14.42578125" style="4" bestFit="1" customWidth="1"/>
    <col min="1290" max="1290" width="20.5703125" style="4" bestFit="1" customWidth="1"/>
    <col min="1291" max="1519" width="9.140625" style="4" customWidth="1"/>
    <col min="1520" max="1521" width="4.28515625" style="4" bestFit="1" customWidth="1"/>
    <col min="1522" max="1522" width="4.28515625" style="4"/>
    <col min="1523" max="1527" width="4.85546875" style="4" bestFit="1" customWidth="1"/>
    <col min="1528" max="1528" width="55.42578125" style="4" customWidth="1"/>
    <col min="1529" max="1529" width="26.5703125" style="4" bestFit="1" customWidth="1"/>
    <col min="1530" max="1530" width="24.5703125" style="4" bestFit="1" customWidth="1"/>
    <col min="1531" max="1531" width="25.28515625" style="4" bestFit="1" customWidth="1"/>
    <col min="1532" max="1532" width="21" style="4" bestFit="1" customWidth="1"/>
    <col min="1533" max="1533" width="22.5703125" style="4" bestFit="1" customWidth="1"/>
    <col min="1534" max="1534" width="23" style="4" bestFit="1" customWidth="1"/>
    <col min="1535" max="1535" width="21.5703125" style="4" bestFit="1" customWidth="1"/>
    <col min="1536" max="1536" width="23.42578125" style="4" bestFit="1" customWidth="1"/>
    <col min="1537" max="1538" width="23" style="4" bestFit="1" customWidth="1"/>
    <col min="1539" max="1539" width="23.42578125" style="4" bestFit="1" customWidth="1"/>
    <col min="1540" max="1540" width="21.5703125" style="4" bestFit="1" customWidth="1"/>
    <col min="1541" max="1542" width="21" style="4" bestFit="1" customWidth="1"/>
    <col min="1543" max="1543" width="22.140625" style="4" bestFit="1" customWidth="1"/>
    <col min="1544" max="1544" width="24.85546875" style="4" bestFit="1" customWidth="1"/>
    <col min="1545" max="1545" width="14.42578125" style="4" bestFit="1" customWidth="1"/>
    <col min="1546" max="1546" width="20.5703125" style="4" bestFit="1" customWidth="1"/>
    <col min="1547" max="1775" width="9.140625" style="4" customWidth="1"/>
    <col min="1776" max="1777" width="4.28515625" style="4" bestFit="1" customWidth="1"/>
    <col min="1778" max="1778" width="4.28515625" style="4"/>
    <col min="1779" max="1783" width="4.85546875" style="4" bestFit="1" customWidth="1"/>
    <col min="1784" max="1784" width="55.42578125" style="4" customWidth="1"/>
    <col min="1785" max="1785" width="26.5703125" style="4" bestFit="1" customWidth="1"/>
    <col min="1786" max="1786" width="24.5703125" style="4" bestFit="1" customWidth="1"/>
    <col min="1787" max="1787" width="25.28515625" style="4" bestFit="1" customWidth="1"/>
    <col min="1788" max="1788" width="21" style="4" bestFit="1" customWidth="1"/>
    <col min="1789" max="1789" width="22.5703125" style="4" bestFit="1" customWidth="1"/>
    <col min="1790" max="1790" width="23" style="4" bestFit="1" customWidth="1"/>
    <col min="1791" max="1791" width="21.5703125" style="4" bestFit="1" customWidth="1"/>
    <col min="1792" max="1792" width="23.42578125" style="4" bestFit="1" customWidth="1"/>
    <col min="1793" max="1794" width="23" style="4" bestFit="1" customWidth="1"/>
    <col min="1795" max="1795" width="23.42578125" style="4" bestFit="1" customWidth="1"/>
    <col min="1796" max="1796" width="21.5703125" style="4" bestFit="1" customWidth="1"/>
    <col min="1797" max="1798" width="21" style="4" bestFit="1" customWidth="1"/>
    <col min="1799" max="1799" width="22.140625" style="4" bestFit="1" customWidth="1"/>
    <col min="1800" max="1800" width="24.85546875" style="4" bestFit="1" customWidth="1"/>
    <col min="1801" max="1801" width="14.42578125" style="4" bestFit="1" customWidth="1"/>
    <col min="1802" max="1802" width="20.5703125" style="4" bestFit="1" customWidth="1"/>
    <col min="1803" max="2031" width="9.140625" style="4" customWidth="1"/>
    <col min="2032" max="2033" width="4.28515625" style="4" bestFit="1" customWidth="1"/>
    <col min="2034" max="2034" width="4.28515625" style="4"/>
    <col min="2035" max="2039" width="4.85546875" style="4" bestFit="1" customWidth="1"/>
    <col min="2040" max="2040" width="55.42578125" style="4" customWidth="1"/>
    <col min="2041" max="2041" width="26.5703125" style="4" bestFit="1" customWidth="1"/>
    <col min="2042" max="2042" width="24.5703125" style="4" bestFit="1" customWidth="1"/>
    <col min="2043" max="2043" width="25.28515625" style="4" bestFit="1" customWidth="1"/>
    <col min="2044" max="2044" width="21" style="4" bestFit="1" customWidth="1"/>
    <col min="2045" max="2045" width="22.5703125" style="4" bestFit="1" customWidth="1"/>
    <col min="2046" max="2046" width="23" style="4" bestFit="1" customWidth="1"/>
    <col min="2047" max="2047" width="21.5703125" style="4" bestFit="1" customWidth="1"/>
    <col min="2048" max="2048" width="23.42578125" style="4" bestFit="1" customWidth="1"/>
    <col min="2049" max="2050" width="23" style="4" bestFit="1" customWidth="1"/>
    <col min="2051" max="2051" width="23.42578125" style="4" bestFit="1" customWidth="1"/>
    <col min="2052" max="2052" width="21.5703125" style="4" bestFit="1" customWidth="1"/>
    <col min="2053" max="2054" width="21" style="4" bestFit="1" customWidth="1"/>
    <col min="2055" max="2055" width="22.140625" style="4" bestFit="1" customWidth="1"/>
    <col min="2056" max="2056" width="24.85546875" style="4" bestFit="1" customWidth="1"/>
    <col min="2057" max="2057" width="14.42578125" style="4" bestFit="1" customWidth="1"/>
    <col min="2058" max="2058" width="20.5703125" style="4" bestFit="1" customWidth="1"/>
    <col min="2059" max="2287" width="9.140625" style="4" customWidth="1"/>
    <col min="2288" max="2289" width="4.28515625" style="4" bestFit="1" customWidth="1"/>
    <col min="2290" max="2290" width="4.28515625" style="4"/>
    <col min="2291" max="2295" width="4.85546875" style="4" bestFit="1" customWidth="1"/>
    <col min="2296" max="2296" width="55.42578125" style="4" customWidth="1"/>
    <col min="2297" max="2297" width="26.5703125" style="4" bestFit="1" customWidth="1"/>
    <col min="2298" max="2298" width="24.5703125" style="4" bestFit="1" customWidth="1"/>
    <col min="2299" max="2299" width="25.28515625" style="4" bestFit="1" customWidth="1"/>
    <col min="2300" max="2300" width="21" style="4" bestFit="1" customWidth="1"/>
    <col min="2301" max="2301" width="22.5703125" style="4" bestFit="1" customWidth="1"/>
    <col min="2302" max="2302" width="23" style="4" bestFit="1" customWidth="1"/>
    <col min="2303" max="2303" width="21.5703125" style="4" bestFit="1" customWidth="1"/>
    <col min="2304" max="2304" width="23.42578125" style="4" bestFit="1" customWidth="1"/>
    <col min="2305" max="2306" width="23" style="4" bestFit="1" customWidth="1"/>
    <col min="2307" max="2307" width="23.42578125" style="4" bestFit="1" customWidth="1"/>
    <col min="2308" max="2308" width="21.5703125" style="4" bestFit="1" customWidth="1"/>
    <col min="2309" max="2310" width="21" style="4" bestFit="1" customWidth="1"/>
    <col min="2311" max="2311" width="22.140625" style="4" bestFit="1" customWidth="1"/>
    <col min="2312" max="2312" width="24.85546875" style="4" bestFit="1" customWidth="1"/>
    <col min="2313" max="2313" width="14.42578125" style="4" bestFit="1" customWidth="1"/>
    <col min="2314" max="2314" width="20.5703125" style="4" bestFit="1" customWidth="1"/>
    <col min="2315" max="2543" width="9.140625" style="4" customWidth="1"/>
    <col min="2544" max="2545" width="4.28515625" style="4" bestFit="1" customWidth="1"/>
    <col min="2546" max="2546" width="4.28515625" style="4"/>
    <col min="2547" max="2551" width="4.85546875" style="4" bestFit="1" customWidth="1"/>
    <col min="2552" max="2552" width="55.42578125" style="4" customWidth="1"/>
    <col min="2553" max="2553" width="26.5703125" style="4" bestFit="1" customWidth="1"/>
    <col min="2554" max="2554" width="24.5703125" style="4" bestFit="1" customWidth="1"/>
    <col min="2555" max="2555" width="25.28515625" style="4" bestFit="1" customWidth="1"/>
    <col min="2556" max="2556" width="21" style="4" bestFit="1" customWidth="1"/>
    <col min="2557" max="2557" width="22.5703125" style="4" bestFit="1" customWidth="1"/>
    <col min="2558" max="2558" width="23" style="4" bestFit="1" customWidth="1"/>
    <col min="2559" max="2559" width="21.5703125" style="4" bestFit="1" customWidth="1"/>
    <col min="2560" max="2560" width="23.42578125" style="4" bestFit="1" customWidth="1"/>
    <col min="2561" max="2562" width="23" style="4" bestFit="1" customWidth="1"/>
    <col min="2563" max="2563" width="23.42578125" style="4" bestFit="1" customWidth="1"/>
    <col min="2564" max="2564" width="21.5703125" style="4" bestFit="1" customWidth="1"/>
    <col min="2565" max="2566" width="21" style="4" bestFit="1" customWidth="1"/>
    <col min="2567" max="2567" width="22.140625" style="4" bestFit="1" customWidth="1"/>
    <col min="2568" max="2568" width="24.85546875" style="4" bestFit="1" customWidth="1"/>
    <col min="2569" max="2569" width="14.42578125" style="4" bestFit="1" customWidth="1"/>
    <col min="2570" max="2570" width="20.5703125" style="4" bestFit="1" customWidth="1"/>
    <col min="2571" max="2799" width="9.140625" style="4" customWidth="1"/>
    <col min="2800" max="2801" width="4.28515625" style="4" bestFit="1" customWidth="1"/>
    <col min="2802" max="2802" width="4.28515625" style="4"/>
    <col min="2803" max="2807" width="4.85546875" style="4" bestFit="1" customWidth="1"/>
    <col min="2808" max="2808" width="55.42578125" style="4" customWidth="1"/>
    <col min="2809" max="2809" width="26.5703125" style="4" bestFit="1" customWidth="1"/>
    <col min="2810" max="2810" width="24.5703125" style="4" bestFit="1" customWidth="1"/>
    <col min="2811" max="2811" width="25.28515625" style="4" bestFit="1" customWidth="1"/>
    <col min="2812" max="2812" width="21" style="4" bestFit="1" customWidth="1"/>
    <col min="2813" max="2813" width="22.5703125" style="4" bestFit="1" customWidth="1"/>
    <col min="2814" max="2814" width="23" style="4" bestFit="1" customWidth="1"/>
    <col min="2815" max="2815" width="21.5703125" style="4" bestFit="1" customWidth="1"/>
    <col min="2816" max="2816" width="23.42578125" style="4" bestFit="1" customWidth="1"/>
    <col min="2817" max="2818" width="23" style="4" bestFit="1" customWidth="1"/>
    <col min="2819" max="2819" width="23.42578125" style="4" bestFit="1" customWidth="1"/>
    <col min="2820" max="2820" width="21.5703125" style="4" bestFit="1" customWidth="1"/>
    <col min="2821" max="2822" width="21" style="4" bestFit="1" customWidth="1"/>
    <col min="2823" max="2823" width="22.140625" style="4" bestFit="1" customWidth="1"/>
    <col min="2824" max="2824" width="24.85546875" style="4" bestFit="1" customWidth="1"/>
    <col min="2825" max="2825" width="14.42578125" style="4" bestFit="1" customWidth="1"/>
    <col min="2826" max="2826" width="20.5703125" style="4" bestFit="1" customWidth="1"/>
    <col min="2827" max="3055" width="9.140625" style="4" customWidth="1"/>
    <col min="3056" max="3057" width="4.28515625" style="4" bestFit="1" customWidth="1"/>
    <col min="3058" max="3058" width="4.28515625" style="4"/>
    <col min="3059" max="3063" width="4.85546875" style="4" bestFit="1" customWidth="1"/>
    <col min="3064" max="3064" width="55.42578125" style="4" customWidth="1"/>
    <col min="3065" max="3065" width="26.5703125" style="4" bestFit="1" customWidth="1"/>
    <col min="3066" max="3066" width="24.5703125" style="4" bestFit="1" customWidth="1"/>
    <col min="3067" max="3067" width="25.28515625" style="4" bestFit="1" customWidth="1"/>
    <col min="3068" max="3068" width="21" style="4" bestFit="1" customWidth="1"/>
    <col min="3069" max="3069" width="22.5703125" style="4" bestFit="1" customWidth="1"/>
    <col min="3070" max="3070" width="23" style="4" bestFit="1" customWidth="1"/>
    <col min="3071" max="3071" width="21.5703125" style="4" bestFit="1" customWidth="1"/>
    <col min="3072" max="3072" width="23.42578125" style="4" bestFit="1" customWidth="1"/>
    <col min="3073" max="3074" width="23" style="4" bestFit="1" customWidth="1"/>
    <col min="3075" max="3075" width="23.42578125" style="4" bestFit="1" customWidth="1"/>
    <col min="3076" max="3076" width="21.5703125" style="4" bestFit="1" customWidth="1"/>
    <col min="3077" max="3078" width="21" style="4" bestFit="1" customWidth="1"/>
    <col min="3079" max="3079" width="22.140625" style="4" bestFit="1" customWidth="1"/>
    <col min="3080" max="3080" width="24.85546875" style="4" bestFit="1" customWidth="1"/>
    <col min="3081" max="3081" width="14.42578125" style="4" bestFit="1" customWidth="1"/>
    <col min="3082" max="3082" width="20.5703125" style="4" bestFit="1" customWidth="1"/>
    <col min="3083" max="3311" width="9.140625" style="4" customWidth="1"/>
    <col min="3312" max="3313" width="4.28515625" style="4" bestFit="1" customWidth="1"/>
    <col min="3314" max="3314" width="4.28515625" style="4"/>
    <col min="3315" max="3319" width="4.85546875" style="4" bestFit="1" customWidth="1"/>
    <col min="3320" max="3320" width="55.42578125" style="4" customWidth="1"/>
    <col min="3321" max="3321" width="26.5703125" style="4" bestFit="1" customWidth="1"/>
    <col min="3322" max="3322" width="24.5703125" style="4" bestFit="1" customWidth="1"/>
    <col min="3323" max="3323" width="25.28515625" style="4" bestFit="1" customWidth="1"/>
    <col min="3324" max="3324" width="21" style="4" bestFit="1" customWidth="1"/>
    <col min="3325" max="3325" width="22.5703125" style="4" bestFit="1" customWidth="1"/>
    <col min="3326" max="3326" width="23" style="4" bestFit="1" customWidth="1"/>
    <col min="3327" max="3327" width="21.5703125" style="4" bestFit="1" customWidth="1"/>
    <col min="3328" max="3328" width="23.42578125" style="4" bestFit="1" customWidth="1"/>
    <col min="3329" max="3330" width="23" style="4" bestFit="1" customWidth="1"/>
    <col min="3331" max="3331" width="23.42578125" style="4" bestFit="1" customWidth="1"/>
    <col min="3332" max="3332" width="21.5703125" style="4" bestFit="1" customWidth="1"/>
    <col min="3333" max="3334" width="21" style="4" bestFit="1" customWidth="1"/>
    <col min="3335" max="3335" width="22.140625" style="4" bestFit="1" customWidth="1"/>
    <col min="3336" max="3336" width="24.85546875" style="4" bestFit="1" customWidth="1"/>
    <col min="3337" max="3337" width="14.42578125" style="4" bestFit="1" customWidth="1"/>
    <col min="3338" max="3338" width="20.5703125" style="4" bestFit="1" customWidth="1"/>
    <col min="3339" max="3567" width="9.140625" style="4" customWidth="1"/>
    <col min="3568" max="3569" width="4.28515625" style="4" bestFit="1" customWidth="1"/>
    <col min="3570" max="3570" width="4.28515625" style="4"/>
    <col min="3571" max="3575" width="4.85546875" style="4" bestFit="1" customWidth="1"/>
    <col min="3576" max="3576" width="55.42578125" style="4" customWidth="1"/>
    <col min="3577" max="3577" width="26.5703125" style="4" bestFit="1" customWidth="1"/>
    <col min="3578" max="3578" width="24.5703125" style="4" bestFit="1" customWidth="1"/>
    <col min="3579" max="3579" width="25.28515625" style="4" bestFit="1" customWidth="1"/>
    <col min="3580" max="3580" width="21" style="4" bestFit="1" customWidth="1"/>
    <col min="3581" max="3581" width="22.5703125" style="4" bestFit="1" customWidth="1"/>
    <col min="3582" max="3582" width="23" style="4" bestFit="1" customWidth="1"/>
    <col min="3583" max="3583" width="21.5703125" style="4" bestFit="1" customWidth="1"/>
    <col min="3584" max="3584" width="23.42578125" style="4" bestFit="1" customWidth="1"/>
    <col min="3585" max="3586" width="23" style="4" bestFit="1" customWidth="1"/>
    <col min="3587" max="3587" width="23.42578125" style="4" bestFit="1" customWidth="1"/>
    <col min="3588" max="3588" width="21.5703125" style="4" bestFit="1" customWidth="1"/>
    <col min="3589" max="3590" width="21" style="4" bestFit="1" customWidth="1"/>
    <col min="3591" max="3591" width="22.140625" style="4" bestFit="1" customWidth="1"/>
    <col min="3592" max="3592" width="24.85546875" style="4" bestFit="1" customWidth="1"/>
    <col min="3593" max="3593" width="14.42578125" style="4" bestFit="1" customWidth="1"/>
    <col min="3594" max="3594" width="20.5703125" style="4" bestFit="1" customWidth="1"/>
    <col min="3595" max="3823" width="9.140625" style="4" customWidth="1"/>
    <col min="3824" max="3825" width="4.28515625" style="4" bestFit="1" customWidth="1"/>
    <col min="3826" max="3826" width="4.28515625" style="4"/>
    <col min="3827" max="3831" width="4.85546875" style="4" bestFit="1" customWidth="1"/>
    <col min="3832" max="3832" width="55.42578125" style="4" customWidth="1"/>
    <col min="3833" max="3833" width="26.5703125" style="4" bestFit="1" customWidth="1"/>
    <col min="3834" max="3834" width="24.5703125" style="4" bestFit="1" customWidth="1"/>
    <col min="3835" max="3835" width="25.28515625" style="4" bestFit="1" customWidth="1"/>
    <col min="3836" max="3836" width="21" style="4" bestFit="1" customWidth="1"/>
    <col min="3837" max="3837" width="22.5703125" style="4" bestFit="1" customWidth="1"/>
    <col min="3838" max="3838" width="23" style="4" bestFit="1" customWidth="1"/>
    <col min="3839" max="3839" width="21.5703125" style="4" bestFit="1" customWidth="1"/>
    <col min="3840" max="3840" width="23.42578125" style="4" bestFit="1" customWidth="1"/>
    <col min="3841" max="3842" width="23" style="4" bestFit="1" customWidth="1"/>
    <col min="3843" max="3843" width="23.42578125" style="4" bestFit="1" customWidth="1"/>
    <col min="3844" max="3844" width="21.5703125" style="4" bestFit="1" customWidth="1"/>
    <col min="3845" max="3846" width="21" style="4" bestFit="1" customWidth="1"/>
    <col min="3847" max="3847" width="22.140625" style="4" bestFit="1" customWidth="1"/>
    <col min="3848" max="3848" width="24.85546875" style="4" bestFit="1" customWidth="1"/>
    <col min="3849" max="3849" width="14.42578125" style="4" bestFit="1" customWidth="1"/>
    <col min="3850" max="3850" width="20.5703125" style="4" bestFit="1" customWidth="1"/>
    <col min="3851" max="4079" width="9.140625" style="4" customWidth="1"/>
    <col min="4080" max="4081" width="4.28515625" style="4" bestFit="1" customWidth="1"/>
    <col min="4082" max="4082" width="4.28515625" style="4"/>
    <col min="4083" max="4087" width="4.85546875" style="4" bestFit="1" customWidth="1"/>
    <col min="4088" max="4088" width="55.42578125" style="4" customWidth="1"/>
    <col min="4089" max="4089" width="26.5703125" style="4" bestFit="1" customWidth="1"/>
    <col min="4090" max="4090" width="24.5703125" style="4" bestFit="1" customWidth="1"/>
    <col min="4091" max="4091" width="25.28515625" style="4" bestFit="1" customWidth="1"/>
    <col min="4092" max="4092" width="21" style="4" bestFit="1" customWidth="1"/>
    <col min="4093" max="4093" width="22.5703125" style="4" bestFit="1" customWidth="1"/>
    <col min="4094" max="4094" width="23" style="4" bestFit="1" customWidth="1"/>
    <col min="4095" max="4095" width="21.5703125" style="4" bestFit="1" customWidth="1"/>
    <col min="4096" max="4096" width="23.42578125" style="4" bestFit="1" customWidth="1"/>
    <col min="4097" max="4098" width="23" style="4" bestFit="1" customWidth="1"/>
    <col min="4099" max="4099" width="23.42578125" style="4" bestFit="1" customWidth="1"/>
    <col min="4100" max="4100" width="21.5703125" style="4" bestFit="1" customWidth="1"/>
    <col min="4101" max="4102" width="21" style="4" bestFit="1" customWidth="1"/>
    <col min="4103" max="4103" width="22.140625" style="4" bestFit="1" customWidth="1"/>
    <col min="4104" max="4104" width="24.85546875" style="4" bestFit="1" customWidth="1"/>
    <col min="4105" max="4105" width="14.42578125" style="4" bestFit="1" customWidth="1"/>
    <col min="4106" max="4106" width="20.5703125" style="4" bestFit="1" customWidth="1"/>
    <col min="4107" max="4335" width="9.140625" style="4" customWidth="1"/>
    <col min="4336" max="4337" width="4.28515625" style="4" bestFit="1" customWidth="1"/>
    <col min="4338" max="4338" width="4.28515625" style="4"/>
    <col min="4339" max="4343" width="4.85546875" style="4" bestFit="1" customWidth="1"/>
    <col min="4344" max="4344" width="55.42578125" style="4" customWidth="1"/>
    <col min="4345" max="4345" width="26.5703125" style="4" bestFit="1" customWidth="1"/>
    <col min="4346" max="4346" width="24.5703125" style="4" bestFit="1" customWidth="1"/>
    <col min="4347" max="4347" width="25.28515625" style="4" bestFit="1" customWidth="1"/>
    <col min="4348" max="4348" width="21" style="4" bestFit="1" customWidth="1"/>
    <col min="4349" max="4349" width="22.5703125" style="4" bestFit="1" customWidth="1"/>
    <col min="4350" max="4350" width="23" style="4" bestFit="1" customWidth="1"/>
    <col min="4351" max="4351" width="21.5703125" style="4" bestFit="1" customWidth="1"/>
    <col min="4352" max="4352" width="23.42578125" style="4" bestFit="1" customWidth="1"/>
    <col min="4353" max="4354" width="23" style="4" bestFit="1" customWidth="1"/>
    <col min="4355" max="4355" width="23.42578125" style="4" bestFit="1" customWidth="1"/>
    <col min="4356" max="4356" width="21.5703125" style="4" bestFit="1" customWidth="1"/>
    <col min="4357" max="4358" width="21" style="4" bestFit="1" customWidth="1"/>
    <col min="4359" max="4359" width="22.140625" style="4" bestFit="1" customWidth="1"/>
    <col min="4360" max="4360" width="24.85546875" style="4" bestFit="1" customWidth="1"/>
    <col min="4361" max="4361" width="14.42578125" style="4" bestFit="1" customWidth="1"/>
    <col min="4362" max="4362" width="20.5703125" style="4" bestFit="1" customWidth="1"/>
    <col min="4363" max="4591" width="9.140625" style="4" customWidth="1"/>
    <col min="4592" max="4593" width="4.28515625" style="4" bestFit="1" customWidth="1"/>
    <col min="4594" max="4594" width="4.28515625" style="4"/>
    <col min="4595" max="4599" width="4.85546875" style="4" bestFit="1" customWidth="1"/>
    <col min="4600" max="4600" width="55.42578125" style="4" customWidth="1"/>
    <col min="4601" max="4601" width="26.5703125" style="4" bestFit="1" customWidth="1"/>
    <col min="4602" max="4602" width="24.5703125" style="4" bestFit="1" customWidth="1"/>
    <col min="4603" max="4603" width="25.28515625" style="4" bestFit="1" customWidth="1"/>
    <col min="4604" max="4604" width="21" style="4" bestFit="1" customWidth="1"/>
    <col min="4605" max="4605" width="22.5703125" style="4" bestFit="1" customWidth="1"/>
    <col min="4606" max="4606" width="23" style="4" bestFit="1" customWidth="1"/>
    <col min="4607" max="4607" width="21.5703125" style="4" bestFit="1" customWidth="1"/>
    <col min="4608" max="4608" width="23.42578125" style="4" bestFit="1" customWidth="1"/>
    <col min="4609" max="4610" width="23" style="4" bestFit="1" customWidth="1"/>
    <col min="4611" max="4611" width="23.42578125" style="4" bestFit="1" customWidth="1"/>
    <col min="4612" max="4612" width="21.5703125" style="4" bestFit="1" customWidth="1"/>
    <col min="4613" max="4614" width="21" style="4" bestFit="1" customWidth="1"/>
    <col min="4615" max="4615" width="22.140625" style="4" bestFit="1" customWidth="1"/>
    <col min="4616" max="4616" width="24.85546875" style="4" bestFit="1" customWidth="1"/>
    <col min="4617" max="4617" width="14.42578125" style="4" bestFit="1" customWidth="1"/>
    <col min="4618" max="4618" width="20.5703125" style="4" bestFit="1" customWidth="1"/>
    <col min="4619" max="4847" width="9.140625" style="4" customWidth="1"/>
    <col min="4848" max="4849" width="4.28515625" style="4" bestFit="1" customWidth="1"/>
    <col min="4850" max="4850" width="4.28515625" style="4"/>
    <col min="4851" max="4855" width="4.85546875" style="4" bestFit="1" customWidth="1"/>
    <col min="4856" max="4856" width="55.42578125" style="4" customWidth="1"/>
    <col min="4857" max="4857" width="26.5703125" style="4" bestFit="1" customWidth="1"/>
    <col min="4858" max="4858" width="24.5703125" style="4" bestFit="1" customWidth="1"/>
    <col min="4859" max="4859" width="25.28515625" style="4" bestFit="1" customWidth="1"/>
    <col min="4860" max="4860" width="21" style="4" bestFit="1" customWidth="1"/>
    <col min="4861" max="4861" width="22.5703125" style="4" bestFit="1" customWidth="1"/>
    <col min="4862" max="4862" width="23" style="4" bestFit="1" customWidth="1"/>
    <col min="4863" max="4863" width="21.5703125" style="4" bestFit="1" customWidth="1"/>
    <col min="4864" max="4864" width="23.42578125" style="4" bestFit="1" customWidth="1"/>
    <col min="4865" max="4866" width="23" style="4" bestFit="1" customWidth="1"/>
    <col min="4867" max="4867" width="23.42578125" style="4" bestFit="1" customWidth="1"/>
    <col min="4868" max="4868" width="21.5703125" style="4" bestFit="1" customWidth="1"/>
    <col min="4869" max="4870" width="21" style="4" bestFit="1" customWidth="1"/>
    <col min="4871" max="4871" width="22.140625" style="4" bestFit="1" customWidth="1"/>
    <col min="4872" max="4872" width="24.85546875" style="4" bestFit="1" customWidth="1"/>
    <col min="4873" max="4873" width="14.42578125" style="4" bestFit="1" customWidth="1"/>
    <col min="4874" max="4874" width="20.5703125" style="4" bestFit="1" customWidth="1"/>
    <col min="4875" max="5103" width="9.140625" style="4" customWidth="1"/>
    <col min="5104" max="5105" width="4.28515625" style="4" bestFit="1" customWidth="1"/>
    <col min="5106" max="5106" width="4.28515625" style="4"/>
    <col min="5107" max="5111" width="4.85546875" style="4" bestFit="1" customWidth="1"/>
    <col min="5112" max="5112" width="55.42578125" style="4" customWidth="1"/>
    <col min="5113" max="5113" width="26.5703125" style="4" bestFit="1" customWidth="1"/>
    <col min="5114" max="5114" width="24.5703125" style="4" bestFit="1" customWidth="1"/>
    <col min="5115" max="5115" width="25.28515625" style="4" bestFit="1" customWidth="1"/>
    <col min="5116" max="5116" width="21" style="4" bestFit="1" customWidth="1"/>
    <col min="5117" max="5117" width="22.5703125" style="4" bestFit="1" customWidth="1"/>
    <col min="5118" max="5118" width="23" style="4" bestFit="1" customWidth="1"/>
    <col min="5119" max="5119" width="21.5703125" style="4" bestFit="1" customWidth="1"/>
    <col min="5120" max="5120" width="23.42578125" style="4" bestFit="1" customWidth="1"/>
    <col min="5121" max="5122" width="23" style="4" bestFit="1" customWidth="1"/>
    <col min="5123" max="5123" width="23.42578125" style="4" bestFit="1" customWidth="1"/>
    <col min="5124" max="5124" width="21.5703125" style="4" bestFit="1" customWidth="1"/>
    <col min="5125" max="5126" width="21" style="4" bestFit="1" customWidth="1"/>
    <col min="5127" max="5127" width="22.140625" style="4" bestFit="1" customWidth="1"/>
    <col min="5128" max="5128" width="24.85546875" style="4" bestFit="1" customWidth="1"/>
    <col min="5129" max="5129" width="14.42578125" style="4" bestFit="1" customWidth="1"/>
    <col min="5130" max="5130" width="20.5703125" style="4" bestFit="1" customWidth="1"/>
    <col min="5131" max="5359" width="9.140625" style="4" customWidth="1"/>
    <col min="5360" max="5361" width="4.28515625" style="4" bestFit="1" customWidth="1"/>
    <col min="5362" max="5362" width="4.28515625" style="4"/>
    <col min="5363" max="5367" width="4.85546875" style="4" bestFit="1" customWidth="1"/>
    <col min="5368" max="5368" width="55.42578125" style="4" customWidth="1"/>
    <col min="5369" max="5369" width="26.5703125" style="4" bestFit="1" customWidth="1"/>
    <col min="5370" max="5370" width="24.5703125" style="4" bestFit="1" customWidth="1"/>
    <col min="5371" max="5371" width="25.28515625" style="4" bestFit="1" customWidth="1"/>
    <col min="5372" max="5372" width="21" style="4" bestFit="1" customWidth="1"/>
    <col min="5373" max="5373" width="22.5703125" style="4" bestFit="1" customWidth="1"/>
    <col min="5374" max="5374" width="23" style="4" bestFit="1" customWidth="1"/>
    <col min="5375" max="5375" width="21.5703125" style="4" bestFit="1" customWidth="1"/>
    <col min="5376" max="5376" width="23.42578125" style="4" bestFit="1" customWidth="1"/>
    <col min="5377" max="5378" width="23" style="4" bestFit="1" customWidth="1"/>
    <col min="5379" max="5379" width="23.42578125" style="4" bestFit="1" customWidth="1"/>
    <col min="5380" max="5380" width="21.5703125" style="4" bestFit="1" customWidth="1"/>
    <col min="5381" max="5382" width="21" style="4" bestFit="1" customWidth="1"/>
    <col min="5383" max="5383" width="22.140625" style="4" bestFit="1" customWidth="1"/>
    <col min="5384" max="5384" width="24.85546875" style="4" bestFit="1" customWidth="1"/>
    <col min="5385" max="5385" width="14.42578125" style="4" bestFit="1" customWidth="1"/>
    <col min="5386" max="5386" width="20.5703125" style="4" bestFit="1" customWidth="1"/>
    <col min="5387" max="5615" width="9.140625" style="4" customWidth="1"/>
    <col min="5616" max="5617" width="4.28515625" style="4" bestFit="1" customWidth="1"/>
    <col min="5618" max="5618" width="4.28515625" style="4"/>
    <col min="5619" max="5623" width="4.85546875" style="4" bestFit="1" customWidth="1"/>
    <col min="5624" max="5624" width="55.42578125" style="4" customWidth="1"/>
    <col min="5625" max="5625" width="26.5703125" style="4" bestFit="1" customWidth="1"/>
    <col min="5626" max="5626" width="24.5703125" style="4" bestFit="1" customWidth="1"/>
    <col min="5627" max="5627" width="25.28515625" style="4" bestFit="1" customWidth="1"/>
    <col min="5628" max="5628" width="21" style="4" bestFit="1" customWidth="1"/>
    <col min="5629" max="5629" width="22.5703125" style="4" bestFit="1" customWidth="1"/>
    <col min="5630" max="5630" width="23" style="4" bestFit="1" customWidth="1"/>
    <col min="5631" max="5631" width="21.5703125" style="4" bestFit="1" customWidth="1"/>
    <col min="5632" max="5632" width="23.42578125" style="4" bestFit="1" customWidth="1"/>
    <col min="5633" max="5634" width="23" style="4" bestFit="1" customWidth="1"/>
    <col min="5635" max="5635" width="23.42578125" style="4" bestFit="1" customWidth="1"/>
    <col min="5636" max="5636" width="21.5703125" style="4" bestFit="1" customWidth="1"/>
    <col min="5637" max="5638" width="21" style="4" bestFit="1" customWidth="1"/>
    <col min="5639" max="5639" width="22.140625" style="4" bestFit="1" customWidth="1"/>
    <col min="5640" max="5640" width="24.85546875" style="4" bestFit="1" customWidth="1"/>
    <col min="5641" max="5641" width="14.42578125" style="4" bestFit="1" customWidth="1"/>
    <col min="5642" max="5642" width="20.5703125" style="4" bestFit="1" customWidth="1"/>
    <col min="5643" max="5871" width="9.140625" style="4" customWidth="1"/>
    <col min="5872" max="5873" width="4.28515625" style="4" bestFit="1" customWidth="1"/>
    <col min="5874" max="5874" width="4.28515625" style="4"/>
    <col min="5875" max="5879" width="4.85546875" style="4" bestFit="1" customWidth="1"/>
    <col min="5880" max="5880" width="55.42578125" style="4" customWidth="1"/>
    <col min="5881" max="5881" width="26.5703125" style="4" bestFit="1" customWidth="1"/>
    <col min="5882" max="5882" width="24.5703125" style="4" bestFit="1" customWidth="1"/>
    <col min="5883" max="5883" width="25.28515625" style="4" bestFit="1" customWidth="1"/>
    <col min="5884" max="5884" width="21" style="4" bestFit="1" customWidth="1"/>
    <col min="5885" max="5885" width="22.5703125" style="4" bestFit="1" customWidth="1"/>
    <col min="5886" max="5886" width="23" style="4" bestFit="1" customWidth="1"/>
    <col min="5887" max="5887" width="21.5703125" style="4" bestFit="1" customWidth="1"/>
    <col min="5888" max="5888" width="23.42578125" style="4" bestFit="1" customWidth="1"/>
    <col min="5889" max="5890" width="23" style="4" bestFit="1" customWidth="1"/>
    <col min="5891" max="5891" width="23.42578125" style="4" bestFit="1" customWidth="1"/>
    <col min="5892" max="5892" width="21.5703125" style="4" bestFit="1" customWidth="1"/>
    <col min="5893" max="5894" width="21" style="4" bestFit="1" customWidth="1"/>
    <col min="5895" max="5895" width="22.140625" style="4" bestFit="1" customWidth="1"/>
    <col min="5896" max="5896" width="24.85546875" style="4" bestFit="1" customWidth="1"/>
    <col min="5897" max="5897" width="14.42578125" style="4" bestFit="1" customWidth="1"/>
    <col min="5898" max="5898" width="20.5703125" style="4" bestFit="1" customWidth="1"/>
    <col min="5899" max="6127" width="9.140625" style="4" customWidth="1"/>
    <col min="6128" max="6129" width="4.28515625" style="4" bestFit="1" customWidth="1"/>
    <col min="6130" max="6130" width="4.28515625" style="4"/>
    <col min="6131" max="6135" width="4.85546875" style="4" bestFit="1" customWidth="1"/>
    <col min="6136" max="6136" width="55.42578125" style="4" customWidth="1"/>
    <col min="6137" max="6137" width="26.5703125" style="4" bestFit="1" customWidth="1"/>
    <col min="6138" max="6138" width="24.5703125" style="4" bestFit="1" customWidth="1"/>
    <col min="6139" max="6139" width="25.28515625" style="4" bestFit="1" customWidth="1"/>
    <col min="6140" max="6140" width="21" style="4" bestFit="1" customWidth="1"/>
    <col min="6141" max="6141" width="22.5703125" style="4" bestFit="1" customWidth="1"/>
    <col min="6142" max="6142" width="23" style="4" bestFit="1" customWidth="1"/>
    <col min="6143" max="6143" width="21.5703125" style="4" bestFit="1" customWidth="1"/>
    <col min="6144" max="6144" width="23.42578125" style="4" bestFit="1" customWidth="1"/>
    <col min="6145" max="6146" width="23" style="4" bestFit="1" customWidth="1"/>
    <col min="6147" max="6147" width="23.42578125" style="4" bestFit="1" customWidth="1"/>
    <col min="6148" max="6148" width="21.5703125" style="4" bestFit="1" customWidth="1"/>
    <col min="6149" max="6150" width="21" style="4" bestFit="1" customWidth="1"/>
    <col min="6151" max="6151" width="22.140625" style="4" bestFit="1" customWidth="1"/>
    <col min="6152" max="6152" width="24.85546875" style="4" bestFit="1" customWidth="1"/>
    <col min="6153" max="6153" width="14.42578125" style="4" bestFit="1" customWidth="1"/>
    <col min="6154" max="6154" width="20.5703125" style="4" bestFit="1" customWidth="1"/>
    <col min="6155" max="6383" width="9.140625" style="4" customWidth="1"/>
    <col min="6384" max="6385" width="4.28515625" style="4" bestFit="1" customWidth="1"/>
    <col min="6386" max="6386" width="4.28515625" style="4"/>
    <col min="6387" max="6391" width="4.85546875" style="4" bestFit="1" customWidth="1"/>
    <col min="6392" max="6392" width="55.42578125" style="4" customWidth="1"/>
    <col min="6393" max="6393" width="26.5703125" style="4" bestFit="1" customWidth="1"/>
    <col min="6394" max="6394" width="24.5703125" style="4" bestFit="1" customWidth="1"/>
    <col min="6395" max="6395" width="25.28515625" style="4" bestFit="1" customWidth="1"/>
    <col min="6396" max="6396" width="21" style="4" bestFit="1" customWidth="1"/>
    <col min="6397" max="6397" width="22.5703125" style="4" bestFit="1" customWidth="1"/>
    <col min="6398" max="6398" width="23" style="4" bestFit="1" customWidth="1"/>
    <col min="6399" max="6399" width="21.5703125" style="4" bestFit="1" customWidth="1"/>
    <col min="6400" max="6400" width="23.42578125" style="4" bestFit="1" customWidth="1"/>
    <col min="6401" max="6402" width="23" style="4" bestFit="1" customWidth="1"/>
    <col min="6403" max="6403" width="23.42578125" style="4" bestFit="1" customWidth="1"/>
    <col min="6404" max="6404" width="21.5703125" style="4" bestFit="1" customWidth="1"/>
    <col min="6405" max="6406" width="21" style="4" bestFit="1" customWidth="1"/>
    <col min="6407" max="6407" width="22.140625" style="4" bestFit="1" customWidth="1"/>
    <col min="6408" max="6408" width="24.85546875" style="4" bestFit="1" customWidth="1"/>
    <col min="6409" max="6409" width="14.42578125" style="4" bestFit="1" customWidth="1"/>
    <col min="6410" max="6410" width="20.5703125" style="4" bestFit="1" customWidth="1"/>
    <col min="6411" max="6639" width="9.140625" style="4" customWidth="1"/>
    <col min="6640" max="6641" width="4.28515625" style="4" bestFit="1" customWidth="1"/>
    <col min="6642" max="6642" width="4.28515625" style="4"/>
    <col min="6643" max="6647" width="4.85546875" style="4" bestFit="1" customWidth="1"/>
    <col min="6648" max="6648" width="55.42578125" style="4" customWidth="1"/>
    <col min="6649" max="6649" width="26.5703125" style="4" bestFit="1" customWidth="1"/>
    <col min="6650" max="6650" width="24.5703125" style="4" bestFit="1" customWidth="1"/>
    <col min="6651" max="6651" width="25.28515625" style="4" bestFit="1" customWidth="1"/>
    <col min="6652" max="6652" width="21" style="4" bestFit="1" customWidth="1"/>
    <col min="6653" max="6653" width="22.5703125" style="4" bestFit="1" customWidth="1"/>
    <col min="6654" max="6654" width="23" style="4" bestFit="1" customWidth="1"/>
    <col min="6655" max="6655" width="21.5703125" style="4" bestFit="1" customWidth="1"/>
    <col min="6656" max="6656" width="23.42578125" style="4" bestFit="1" customWidth="1"/>
    <col min="6657" max="6658" width="23" style="4" bestFit="1" customWidth="1"/>
    <col min="6659" max="6659" width="23.42578125" style="4" bestFit="1" customWidth="1"/>
    <col min="6660" max="6660" width="21.5703125" style="4" bestFit="1" customWidth="1"/>
    <col min="6661" max="6662" width="21" style="4" bestFit="1" customWidth="1"/>
    <col min="6663" max="6663" width="22.140625" style="4" bestFit="1" customWidth="1"/>
    <col min="6664" max="6664" width="24.85546875" style="4" bestFit="1" customWidth="1"/>
    <col min="6665" max="6665" width="14.42578125" style="4" bestFit="1" customWidth="1"/>
    <col min="6666" max="6666" width="20.5703125" style="4" bestFit="1" customWidth="1"/>
    <col min="6667" max="6895" width="9.140625" style="4" customWidth="1"/>
    <col min="6896" max="6897" width="4.28515625" style="4" bestFit="1" customWidth="1"/>
    <col min="6898" max="6898" width="4.28515625" style="4"/>
    <col min="6899" max="6903" width="4.85546875" style="4" bestFit="1" customWidth="1"/>
    <col min="6904" max="6904" width="55.42578125" style="4" customWidth="1"/>
    <col min="6905" max="6905" width="26.5703125" style="4" bestFit="1" customWidth="1"/>
    <col min="6906" max="6906" width="24.5703125" style="4" bestFit="1" customWidth="1"/>
    <col min="6907" max="6907" width="25.28515625" style="4" bestFit="1" customWidth="1"/>
    <col min="6908" max="6908" width="21" style="4" bestFit="1" customWidth="1"/>
    <col min="6909" max="6909" width="22.5703125" style="4" bestFit="1" customWidth="1"/>
    <col min="6910" max="6910" width="23" style="4" bestFit="1" customWidth="1"/>
    <col min="6911" max="6911" width="21.5703125" style="4" bestFit="1" customWidth="1"/>
    <col min="6912" max="6912" width="23.42578125" style="4" bestFit="1" customWidth="1"/>
    <col min="6913" max="6914" width="23" style="4" bestFit="1" customWidth="1"/>
    <col min="6915" max="6915" width="23.42578125" style="4" bestFit="1" customWidth="1"/>
    <col min="6916" max="6916" width="21.5703125" style="4" bestFit="1" customWidth="1"/>
    <col min="6917" max="6918" width="21" style="4" bestFit="1" customWidth="1"/>
    <col min="6919" max="6919" width="22.140625" style="4" bestFit="1" customWidth="1"/>
    <col min="6920" max="6920" width="24.85546875" style="4" bestFit="1" customWidth="1"/>
    <col min="6921" max="6921" width="14.42578125" style="4" bestFit="1" customWidth="1"/>
    <col min="6922" max="6922" width="20.5703125" style="4" bestFit="1" customWidth="1"/>
    <col min="6923" max="7151" width="9.140625" style="4" customWidth="1"/>
    <col min="7152" max="7153" width="4.28515625" style="4" bestFit="1" customWidth="1"/>
    <col min="7154" max="7154" width="4.28515625" style="4"/>
    <col min="7155" max="7159" width="4.85546875" style="4" bestFit="1" customWidth="1"/>
    <col min="7160" max="7160" width="55.42578125" style="4" customWidth="1"/>
    <col min="7161" max="7161" width="26.5703125" style="4" bestFit="1" customWidth="1"/>
    <col min="7162" max="7162" width="24.5703125" style="4" bestFit="1" customWidth="1"/>
    <col min="7163" max="7163" width="25.28515625" style="4" bestFit="1" customWidth="1"/>
    <col min="7164" max="7164" width="21" style="4" bestFit="1" customWidth="1"/>
    <col min="7165" max="7165" width="22.5703125" style="4" bestFit="1" customWidth="1"/>
    <col min="7166" max="7166" width="23" style="4" bestFit="1" customWidth="1"/>
    <col min="7167" max="7167" width="21.5703125" style="4" bestFit="1" customWidth="1"/>
    <col min="7168" max="7168" width="23.42578125" style="4" bestFit="1" customWidth="1"/>
    <col min="7169" max="7170" width="23" style="4" bestFit="1" customWidth="1"/>
    <col min="7171" max="7171" width="23.42578125" style="4" bestFit="1" customWidth="1"/>
    <col min="7172" max="7172" width="21.5703125" style="4" bestFit="1" customWidth="1"/>
    <col min="7173" max="7174" width="21" style="4" bestFit="1" customWidth="1"/>
    <col min="7175" max="7175" width="22.140625" style="4" bestFit="1" customWidth="1"/>
    <col min="7176" max="7176" width="24.85546875" style="4" bestFit="1" customWidth="1"/>
    <col min="7177" max="7177" width="14.42578125" style="4" bestFit="1" customWidth="1"/>
    <col min="7178" max="7178" width="20.5703125" style="4" bestFit="1" customWidth="1"/>
    <col min="7179" max="7407" width="9.140625" style="4" customWidth="1"/>
    <col min="7408" max="7409" width="4.28515625" style="4" bestFit="1" customWidth="1"/>
    <col min="7410" max="7410" width="4.28515625" style="4"/>
    <col min="7411" max="7415" width="4.85546875" style="4" bestFit="1" customWidth="1"/>
    <col min="7416" max="7416" width="55.42578125" style="4" customWidth="1"/>
    <col min="7417" max="7417" width="26.5703125" style="4" bestFit="1" customWidth="1"/>
    <col min="7418" max="7418" width="24.5703125" style="4" bestFit="1" customWidth="1"/>
    <col min="7419" max="7419" width="25.28515625" style="4" bestFit="1" customWidth="1"/>
    <col min="7420" max="7420" width="21" style="4" bestFit="1" customWidth="1"/>
    <col min="7421" max="7421" width="22.5703125" style="4" bestFit="1" customWidth="1"/>
    <col min="7422" max="7422" width="23" style="4" bestFit="1" customWidth="1"/>
    <col min="7423" max="7423" width="21.5703125" style="4" bestFit="1" customWidth="1"/>
    <col min="7424" max="7424" width="23.42578125" style="4" bestFit="1" customWidth="1"/>
    <col min="7425" max="7426" width="23" style="4" bestFit="1" customWidth="1"/>
    <col min="7427" max="7427" width="23.42578125" style="4" bestFit="1" customWidth="1"/>
    <col min="7428" max="7428" width="21.5703125" style="4" bestFit="1" customWidth="1"/>
    <col min="7429" max="7430" width="21" style="4" bestFit="1" customWidth="1"/>
    <col min="7431" max="7431" width="22.140625" style="4" bestFit="1" customWidth="1"/>
    <col min="7432" max="7432" width="24.85546875" style="4" bestFit="1" customWidth="1"/>
    <col min="7433" max="7433" width="14.42578125" style="4" bestFit="1" customWidth="1"/>
    <col min="7434" max="7434" width="20.5703125" style="4" bestFit="1" customWidth="1"/>
    <col min="7435" max="7663" width="9.140625" style="4" customWidth="1"/>
    <col min="7664" max="7665" width="4.28515625" style="4" bestFit="1" customWidth="1"/>
    <col min="7666" max="7666" width="4.28515625" style="4"/>
    <col min="7667" max="7671" width="4.85546875" style="4" bestFit="1" customWidth="1"/>
    <col min="7672" max="7672" width="55.42578125" style="4" customWidth="1"/>
    <col min="7673" max="7673" width="26.5703125" style="4" bestFit="1" customWidth="1"/>
    <col min="7674" max="7674" width="24.5703125" style="4" bestFit="1" customWidth="1"/>
    <col min="7675" max="7675" width="25.28515625" style="4" bestFit="1" customWidth="1"/>
    <col min="7676" max="7676" width="21" style="4" bestFit="1" customWidth="1"/>
    <col min="7677" max="7677" width="22.5703125" style="4" bestFit="1" customWidth="1"/>
    <col min="7678" max="7678" width="23" style="4" bestFit="1" customWidth="1"/>
    <col min="7679" max="7679" width="21.5703125" style="4" bestFit="1" customWidth="1"/>
    <col min="7680" max="7680" width="23.42578125" style="4" bestFit="1" customWidth="1"/>
    <col min="7681" max="7682" width="23" style="4" bestFit="1" customWidth="1"/>
    <col min="7683" max="7683" width="23.42578125" style="4" bestFit="1" customWidth="1"/>
    <col min="7684" max="7684" width="21.5703125" style="4" bestFit="1" customWidth="1"/>
    <col min="7685" max="7686" width="21" style="4" bestFit="1" customWidth="1"/>
    <col min="7687" max="7687" width="22.140625" style="4" bestFit="1" customWidth="1"/>
    <col min="7688" max="7688" width="24.85546875" style="4" bestFit="1" customWidth="1"/>
    <col min="7689" max="7689" width="14.42578125" style="4" bestFit="1" customWidth="1"/>
    <col min="7690" max="7690" width="20.5703125" style="4" bestFit="1" customWidth="1"/>
    <col min="7691" max="7919" width="9.140625" style="4" customWidth="1"/>
    <col min="7920" max="7921" width="4.28515625" style="4" bestFit="1" customWidth="1"/>
    <col min="7922" max="7922" width="4.28515625" style="4"/>
    <col min="7923" max="7927" width="4.85546875" style="4" bestFit="1" customWidth="1"/>
    <col min="7928" max="7928" width="55.42578125" style="4" customWidth="1"/>
    <col min="7929" max="7929" width="26.5703125" style="4" bestFit="1" customWidth="1"/>
    <col min="7930" max="7930" width="24.5703125" style="4" bestFit="1" customWidth="1"/>
    <col min="7931" max="7931" width="25.28515625" style="4" bestFit="1" customWidth="1"/>
    <col min="7932" max="7932" width="21" style="4" bestFit="1" customWidth="1"/>
    <col min="7933" max="7933" width="22.5703125" style="4" bestFit="1" customWidth="1"/>
    <col min="7934" max="7934" width="23" style="4" bestFit="1" customWidth="1"/>
    <col min="7935" max="7935" width="21.5703125" style="4" bestFit="1" customWidth="1"/>
    <col min="7936" max="7936" width="23.42578125" style="4" bestFit="1" customWidth="1"/>
    <col min="7937" max="7938" width="23" style="4" bestFit="1" customWidth="1"/>
    <col min="7939" max="7939" width="23.42578125" style="4" bestFit="1" customWidth="1"/>
    <col min="7940" max="7940" width="21.5703125" style="4" bestFit="1" customWidth="1"/>
    <col min="7941" max="7942" width="21" style="4" bestFit="1" customWidth="1"/>
    <col min="7943" max="7943" width="22.140625" style="4" bestFit="1" customWidth="1"/>
    <col min="7944" max="7944" width="24.85546875" style="4" bestFit="1" customWidth="1"/>
    <col min="7945" max="7945" width="14.42578125" style="4" bestFit="1" customWidth="1"/>
    <col min="7946" max="7946" width="20.5703125" style="4" bestFit="1" customWidth="1"/>
    <col min="7947" max="8175" width="9.140625" style="4" customWidth="1"/>
    <col min="8176" max="8177" width="4.28515625" style="4" bestFit="1" customWidth="1"/>
    <col min="8178" max="8178" width="4.28515625" style="4"/>
    <col min="8179" max="8183" width="4.85546875" style="4" bestFit="1" customWidth="1"/>
    <col min="8184" max="8184" width="55.42578125" style="4" customWidth="1"/>
    <col min="8185" max="8185" width="26.5703125" style="4" bestFit="1" customWidth="1"/>
    <col min="8186" max="8186" width="24.5703125" style="4" bestFit="1" customWidth="1"/>
    <col min="8187" max="8187" width="25.28515625" style="4" bestFit="1" customWidth="1"/>
    <col min="8188" max="8188" width="21" style="4" bestFit="1" customWidth="1"/>
    <col min="8189" max="8189" width="22.5703125" style="4" bestFit="1" customWidth="1"/>
    <col min="8190" max="8190" width="23" style="4" bestFit="1" customWidth="1"/>
    <col min="8191" max="8191" width="21.5703125" style="4" bestFit="1" customWidth="1"/>
    <col min="8192" max="8192" width="23.42578125" style="4" bestFit="1" customWidth="1"/>
    <col min="8193" max="8194" width="23" style="4" bestFit="1" customWidth="1"/>
    <col min="8195" max="8195" width="23.42578125" style="4" bestFit="1" customWidth="1"/>
    <col min="8196" max="8196" width="21.5703125" style="4" bestFit="1" customWidth="1"/>
    <col min="8197" max="8198" width="21" style="4" bestFit="1" customWidth="1"/>
    <col min="8199" max="8199" width="22.140625" style="4" bestFit="1" customWidth="1"/>
    <col min="8200" max="8200" width="24.85546875" style="4" bestFit="1" customWidth="1"/>
    <col min="8201" max="8201" width="14.42578125" style="4" bestFit="1" customWidth="1"/>
    <col min="8202" max="8202" width="20.5703125" style="4" bestFit="1" customWidth="1"/>
    <col min="8203" max="8431" width="9.140625" style="4" customWidth="1"/>
    <col min="8432" max="8433" width="4.28515625" style="4" bestFit="1" customWidth="1"/>
    <col min="8434" max="8434" width="4.28515625" style="4"/>
    <col min="8435" max="8439" width="4.85546875" style="4" bestFit="1" customWidth="1"/>
    <col min="8440" max="8440" width="55.42578125" style="4" customWidth="1"/>
    <col min="8441" max="8441" width="26.5703125" style="4" bestFit="1" customWidth="1"/>
    <col min="8442" max="8442" width="24.5703125" style="4" bestFit="1" customWidth="1"/>
    <col min="8443" max="8443" width="25.28515625" style="4" bestFit="1" customWidth="1"/>
    <col min="8444" max="8444" width="21" style="4" bestFit="1" customWidth="1"/>
    <col min="8445" max="8445" width="22.5703125" style="4" bestFit="1" customWidth="1"/>
    <col min="8446" max="8446" width="23" style="4" bestFit="1" customWidth="1"/>
    <col min="8447" max="8447" width="21.5703125" style="4" bestFit="1" customWidth="1"/>
    <col min="8448" max="8448" width="23.42578125" style="4" bestFit="1" customWidth="1"/>
    <col min="8449" max="8450" width="23" style="4" bestFit="1" customWidth="1"/>
    <col min="8451" max="8451" width="23.42578125" style="4" bestFit="1" customWidth="1"/>
    <col min="8452" max="8452" width="21.5703125" style="4" bestFit="1" customWidth="1"/>
    <col min="8453" max="8454" width="21" style="4" bestFit="1" customWidth="1"/>
    <col min="8455" max="8455" width="22.140625" style="4" bestFit="1" customWidth="1"/>
    <col min="8456" max="8456" width="24.85546875" style="4" bestFit="1" customWidth="1"/>
    <col min="8457" max="8457" width="14.42578125" style="4" bestFit="1" customWidth="1"/>
    <col min="8458" max="8458" width="20.5703125" style="4" bestFit="1" customWidth="1"/>
    <col min="8459" max="8687" width="9.140625" style="4" customWidth="1"/>
    <col min="8688" max="8689" width="4.28515625" style="4" bestFit="1" customWidth="1"/>
    <col min="8690" max="8690" width="4.28515625" style="4"/>
    <col min="8691" max="8695" width="4.85546875" style="4" bestFit="1" customWidth="1"/>
    <col min="8696" max="8696" width="55.42578125" style="4" customWidth="1"/>
    <col min="8697" max="8697" width="26.5703125" style="4" bestFit="1" customWidth="1"/>
    <col min="8698" max="8698" width="24.5703125" style="4" bestFit="1" customWidth="1"/>
    <col min="8699" max="8699" width="25.28515625" style="4" bestFit="1" customWidth="1"/>
    <col min="8700" max="8700" width="21" style="4" bestFit="1" customWidth="1"/>
    <col min="8701" max="8701" width="22.5703125" style="4" bestFit="1" customWidth="1"/>
    <col min="8702" max="8702" width="23" style="4" bestFit="1" customWidth="1"/>
    <col min="8703" max="8703" width="21.5703125" style="4" bestFit="1" customWidth="1"/>
    <col min="8704" max="8704" width="23.42578125" style="4" bestFit="1" customWidth="1"/>
    <col min="8705" max="8706" width="23" style="4" bestFit="1" customWidth="1"/>
    <col min="8707" max="8707" width="23.42578125" style="4" bestFit="1" customWidth="1"/>
    <col min="8708" max="8708" width="21.5703125" style="4" bestFit="1" customWidth="1"/>
    <col min="8709" max="8710" width="21" style="4" bestFit="1" customWidth="1"/>
    <col min="8711" max="8711" width="22.140625" style="4" bestFit="1" customWidth="1"/>
    <col min="8712" max="8712" width="24.85546875" style="4" bestFit="1" customWidth="1"/>
    <col min="8713" max="8713" width="14.42578125" style="4" bestFit="1" customWidth="1"/>
    <col min="8714" max="8714" width="20.5703125" style="4" bestFit="1" customWidth="1"/>
    <col min="8715" max="8943" width="9.140625" style="4" customWidth="1"/>
    <col min="8944" max="8945" width="4.28515625" style="4" bestFit="1" customWidth="1"/>
    <col min="8946" max="8946" width="4.28515625" style="4"/>
    <col min="8947" max="8951" width="4.85546875" style="4" bestFit="1" customWidth="1"/>
    <col min="8952" max="8952" width="55.42578125" style="4" customWidth="1"/>
    <col min="8953" max="8953" width="26.5703125" style="4" bestFit="1" customWidth="1"/>
    <col min="8954" max="8954" width="24.5703125" style="4" bestFit="1" customWidth="1"/>
    <col min="8955" max="8955" width="25.28515625" style="4" bestFit="1" customWidth="1"/>
    <col min="8956" max="8956" width="21" style="4" bestFit="1" customWidth="1"/>
    <col min="8957" max="8957" width="22.5703125" style="4" bestFit="1" customWidth="1"/>
    <col min="8958" max="8958" width="23" style="4" bestFit="1" customWidth="1"/>
    <col min="8959" max="8959" width="21.5703125" style="4" bestFit="1" customWidth="1"/>
    <col min="8960" max="8960" width="23.42578125" style="4" bestFit="1" customWidth="1"/>
    <col min="8961" max="8962" width="23" style="4" bestFit="1" customWidth="1"/>
    <col min="8963" max="8963" width="23.42578125" style="4" bestFit="1" customWidth="1"/>
    <col min="8964" max="8964" width="21.5703125" style="4" bestFit="1" customWidth="1"/>
    <col min="8965" max="8966" width="21" style="4" bestFit="1" customWidth="1"/>
    <col min="8967" max="8967" width="22.140625" style="4" bestFit="1" customWidth="1"/>
    <col min="8968" max="8968" width="24.85546875" style="4" bestFit="1" customWidth="1"/>
    <col min="8969" max="8969" width="14.42578125" style="4" bestFit="1" customWidth="1"/>
    <col min="8970" max="8970" width="20.5703125" style="4" bestFit="1" customWidth="1"/>
    <col min="8971" max="9199" width="9.140625" style="4" customWidth="1"/>
    <col min="9200" max="9201" width="4.28515625" style="4" bestFit="1" customWidth="1"/>
    <col min="9202" max="9202" width="4.28515625" style="4"/>
    <col min="9203" max="9207" width="4.85546875" style="4" bestFit="1" customWidth="1"/>
    <col min="9208" max="9208" width="55.42578125" style="4" customWidth="1"/>
    <col min="9209" max="9209" width="26.5703125" style="4" bestFit="1" customWidth="1"/>
    <col min="9210" max="9210" width="24.5703125" style="4" bestFit="1" customWidth="1"/>
    <col min="9211" max="9211" width="25.28515625" style="4" bestFit="1" customWidth="1"/>
    <col min="9212" max="9212" width="21" style="4" bestFit="1" customWidth="1"/>
    <col min="9213" max="9213" width="22.5703125" style="4" bestFit="1" customWidth="1"/>
    <col min="9214" max="9214" width="23" style="4" bestFit="1" customWidth="1"/>
    <col min="9215" max="9215" width="21.5703125" style="4" bestFit="1" customWidth="1"/>
    <col min="9216" max="9216" width="23.42578125" style="4" bestFit="1" customWidth="1"/>
    <col min="9217" max="9218" width="23" style="4" bestFit="1" customWidth="1"/>
    <col min="9219" max="9219" width="23.42578125" style="4" bestFit="1" customWidth="1"/>
    <col min="9220" max="9220" width="21.5703125" style="4" bestFit="1" customWidth="1"/>
    <col min="9221" max="9222" width="21" style="4" bestFit="1" customWidth="1"/>
    <col min="9223" max="9223" width="22.140625" style="4" bestFit="1" customWidth="1"/>
    <col min="9224" max="9224" width="24.85546875" style="4" bestFit="1" customWidth="1"/>
    <col min="9225" max="9225" width="14.42578125" style="4" bestFit="1" customWidth="1"/>
    <col min="9226" max="9226" width="20.5703125" style="4" bestFit="1" customWidth="1"/>
    <col min="9227" max="9455" width="9.140625" style="4" customWidth="1"/>
    <col min="9456" max="9457" width="4.28515625" style="4" bestFit="1" customWidth="1"/>
    <col min="9458" max="9458" width="4.28515625" style="4"/>
    <col min="9459" max="9463" width="4.85546875" style="4" bestFit="1" customWidth="1"/>
    <col min="9464" max="9464" width="55.42578125" style="4" customWidth="1"/>
    <col min="9465" max="9465" width="26.5703125" style="4" bestFit="1" customWidth="1"/>
    <col min="9466" max="9466" width="24.5703125" style="4" bestFit="1" customWidth="1"/>
    <col min="9467" max="9467" width="25.28515625" style="4" bestFit="1" customWidth="1"/>
    <col min="9468" max="9468" width="21" style="4" bestFit="1" customWidth="1"/>
    <col min="9469" max="9469" width="22.5703125" style="4" bestFit="1" customWidth="1"/>
    <col min="9470" max="9470" width="23" style="4" bestFit="1" customWidth="1"/>
    <col min="9471" max="9471" width="21.5703125" style="4" bestFit="1" customWidth="1"/>
    <col min="9472" max="9472" width="23.42578125" style="4" bestFit="1" customWidth="1"/>
    <col min="9473" max="9474" width="23" style="4" bestFit="1" customWidth="1"/>
    <col min="9475" max="9475" width="23.42578125" style="4" bestFit="1" customWidth="1"/>
    <col min="9476" max="9476" width="21.5703125" style="4" bestFit="1" customWidth="1"/>
    <col min="9477" max="9478" width="21" style="4" bestFit="1" customWidth="1"/>
    <col min="9479" max="9479" width="22.140625" style="4" bestFit="1" customWidth="1"/>
    <col min="9480" max="9480" width="24.85546875" style="4" bestFit="1" customWidth="1"/>
    <col min="9481" max="9481" width="14.42578125" style="4" bestFit="1" customWidth="1"/>
    <col min="9482" max="9482" width="20.5703125" style="4" bestFit="1" customWidth="1"/>
    <col min="9483" max="9711" width="9.140625" style="4" customWidth="1"/>
    <col min="9712" max="9713" width="4.28515625" style="4" bestFit="1" customWidth="1"/>
    <col min="9714" max="9714" width="4.28515625" style="4"/>
    <col min="9715" max="9719" width="4.85546875" style="4" bestFit="1" customWidth="1"/>
    <col min="9720" max="9720" width="55.42578125" style="4" customWidth="1"/>
    <col min="9721" max="9721" width="26.5703125" style="4" bestFit="1" customWidth="1"/>
    <col min="9722" max="9722" width="24.5703125" style="4" bestFit="1" customWidth="1"/>
    <col min="9723" max="9723" width="25.28515625" style="4" bestFit="1" customWidth="1"/>
    <col min="9724" max="9724" width="21" style="4" bestFit="1" customWidth="1"/>
    <col min="9725" max="9725" width="22.5703125" style="4" bestFit="1" customWidth="1"/>
    <col min="9726" max="9726" width="23" style="4" bestFit="1" customWidth="1"/>
    <col min="9727" max="9727" width="21.5703125" style="4" bestFit="1" customWidth="1"/>
    <col min="9728" max="9728" width="23.42578125" style="4" bestFit="1" customWidth="1"/>
    <col min="9729" max="9730" width="23" style="4" bestFit="1" customWidth="1"/>
    <col min="9731" max="9731" width="23.42578125" style="4" bestFit="1" customWidth="1"/>
    <col min="9732" max="9732" width="21.5703125" style="4" bestFit="1" customWidth="1"/>
    <col min="9733" max="9734" width="21" style="4" bestFit="1" customWidth="1"/>
    <col min="9735" max="9735" width="22.140625" style="4" bestFit="1" customWidth="1"/>
    <col min="9736" max="9736" width="24.85546875" style="4" bestFit="1" customWidth="1"/>
    <col min="9737" max="9737" width="14.42578125" style="4" bestFit="1" customWidth="1"/>
    <col min="9738" max="9738" width="20.5703125" style="4" bestFit="1" customWidth="1"/>
    <col min="9739" max="9967" width="9.140625" style="4" customWidth="1"/>
    <col min="9968" max="9969" width="4.28515625" style="4" bestFit="1" customWidth="1"/>
    <col min="9970" max="9970" width="4.28515625" style="4"/>
    <col min="9971" max="9975" width="4.85546875" style="4" bestFit="1" customWidth="1"/>
    <col min="9976" max="9976" width="55.42578125" style="4" customWidth="1"/>
    <col min="9977" max="9977" width="26.5703125" style="4" bestFit="1" customWidth="1"/>
    <col min="9978" max="9978" width="24.5703125" style="4" bestFit="1" customWidth="1"/>
    <col min="9979" max="9979" width="25.28515625" style="4" bestFit="1" customWidth="1"/>
    <col min="9980" max="9980" width="21" style="4" bestFit="1" customWidth="1"/>
    <col min="9981" max="9981" width="22.5703125" style="4" bestFit="1" customWidth="1"/>
    <col min="9982" max="9982" width="23" style="4" bestFit="1" customWidth="1"/>
    <col min="9983" max="9983" width="21.5703125" style="4" bestFit="1" customWidth="1"/>
    <col min="9984" max="9984" width="23.42578125" style="4" bestFit="1" customWidth="1"/>
    <col min="9985" max="9986" width="23" style="4" bestFit="1" customWidth="1"/>
    <col min="9987" max="9987" width="23.42578125" style="4" bestFit="1" customWidth="1"/>
    <col min="9988" max="9988" width="21.5703125" style="4" bestFit="1" customWidth="1"/>
    <col min="9989" max="9990" width="21" style="4" bestFit="1" customWidth="1"/>
    <col min="9991" max="9991" width="22.140625" style="4" bestFit="1" customWidth="1"/>
    <col min="9992" max="9992" width="24.85546875" style="4" bestFit="1" customWidth="1"/>
    <col min="9993" max="9993" width="14.42578125" style="4" bestFit="1" customWidth="1"/>
    <col min="9994" max="9994" width="20.5703125" style="4" bestFit="1" customWidth="1"/>
    <col min="9995" max="10223" width="9.140625" style="4" customWidth="1"/>
    <col min="10224" max="10225" width="4.28515625" style="4" bestFit="1" customWidth="1"/>
    <col min="10226" max="10226" width="4.28515625" style="4"/>
    <col min="10227" max="10231" width="4.85546875" style="4" bestFit="1" customWidth="1"/>
    <col min="10232" max="10232" width="55.42578125" style="4" customWidth="1"/>
    <col min="10233" max="10233" width="26.5703125" style="4" bestFit="1" customWidth="1"/>
    <col min="10234" max="10234" width="24.5703125" style="4" bestFit="1" customWidth="1"/>
    <col min="10235" max="10235" width="25.28515625" style="4" bestFit="1" customWidth="1"/>
    <col min="10236" max="10236" width="21" style="4" bestFit="1" customWidth="1"/>
    <col min="10237" max="10237" width="22.5703125" style="4" bestFit="1" customWidth="1"/>
    <col min="10238" max="10238" width="23" style="4" bestFit="1" customWidth="1"/>
    <col min="10239" max="10239" width="21.5703125" style="4" bestFit="1" customWidth="1"/>
    <col min="10240" max="10240" width="23.42578125" style="4" bestFit="1" customWidth="1"/>
    <col min="10241" max="10242" width="23" style="4" bestFit="1" customWidth="1"/>
    <col min="10243" max="10243" width="23.42578125" style="4" bestFit="1" customWidth="1"/>
    <col min="10244" max="10244" width="21.5703125" style="4" bestFit="1" customWidth="1"/>
    <col min="10245" max="10246" width="21" style="4" bestFit="1" customWidth="1"/>
    <col min="10247" max="10247" width="22.140625" style="4" bestFit="1" customWidth="1"/>
    <col min="10248" max="10248" width="24.85546875" style="4" bestFit="1" customWidth="1"/>
    <col min="10249" max="10249" width="14.42578125" style="4" bestFit="1" customWidth="1"/>
    <col min="10250" max="10250" width="20.5703125" style="4" bestFit="1" customWidth="1"/>
    <col min="10251" max="10479" width="9.140625" style="4" customWidth="1"/>
    <col min="10480" max="10481" width="4.28515625" style="4" bestFit="1" customWidth="1"/>
    <col min="10482" max="10482" width="4.28515625" style="4"/>
    <col min="10483" max="10487" width="4.85546875" style="4" bestFit="1" customWidth="1"/>
    <col min="10488" max="10488" width="55.42578125" style="4" customWidth="1"/>
    <col min="10489" max="10489" width="26.5703125" style="4" bestFit="1" customWidth="1"/>
    <col min="10490" max="10490" width="24.5703125" style="4" bestFit="1" customWidth="1"/>
    <col min="10491" max="10491" width="25.28515625" style="4" bestFit="1" customWidth="1"/>
    <col min="10492" max="10492" width="21" style="4" bestFit="1" customWidth="1"/>
    <col min="10493" max="10493" width="22.5703125" style="4" bestFit="1" customWidth="1"/>
    <col min="10494" max="10494" width="23" style="4" bestFit="1" customWidth="1"/>
    <col min="10495" max="10495" width="21.5703125" style="4" bestFit="1" customWidth="1"/>
    <col min="10496" max="10496" width="23.42578125" style="4" bestFit="1" customWidth="1"/>
    <col min="10497" max="10498" width="23" style="4" bestFit="1" customWidth="1"/>
    <col min="10499" max="10499" width="23.42578125" style="4" bestFit="1" customWidth="1"/>
    <col min="10500" max="10500" width="21.5703125" style="4" bestFit="1" customWidth="1"/>
    <col min="10501" max="10502" width="21" style="4" bestFit="1" customWidth="1"/>
    <col min="10503" max="10503" width="22.140625" style="4" bestFit="1" customWidth="1"/>
    <col min="10504" max="10504" width="24.85546875" style="4" bestFit="1" customWidth="1"/>
    <col min="10505" max="10505" width="14.42578125" style="4" bestFit="1" customWidth="1"/>
    <col min="10506" max="10506" width="20.5703125" style="4" bestFit="1" customWidth="1"/>
    <col min="10507" max="10735" width="9.140625" style="4" customWidth="1"/>
    <col min="10736" max="10737" width="4.28515625" style="4" bestFit="1" customWidth="1"/>
    <col min="10738" max="10738" width="4.28515625" style="4"/>
    <col min="10739" max="10743" width="4.85546875" style="4" bestFit="1" customWidth="1"/>
    <col min="10744" max="10744" width="55.42578125" style="4" customWidth="1"/>
    <col min="10745" max="10745" width="26.5703125" style="4" bestFit="1" customWidth="1"/>
    <col min="10746" max="10746" width="24.5703125" style="4" bestFit="1" customWidth="1"/>
    <col min="10747" max="10747" width="25.28515625" style="4" bestFit="1" customWidth="1"/>
    <col min="10748" max="10748" width="21" style="4" bestFit="1" customWidth="1"/>
    <col min="10749" max="10749" width="22.5703125" style="4" bestFit="1" customWidth="1"/>
    <col min="10750" max="10750" width="23" style="4" bestFit="1" customWidth="1"/>
    <col min="10751" max="10751" width="21.5703125" style="4" bestFit="1" customWidth="1"/>
    <col min="10752" max="10752" width="23.42578125" style="4" bestFit="1" customWidth="1"/>
    <col min="10753" max="10754" width="23" style="4" bestFit="1" customWidth="1"/>
    <col min="10755" max="10755" width="23.42578125" style="4" bestFit="1" customWidth="1"/>
    <col min="10756" max="10756" width="21.5703125" style="4" bestFit="1" customWidth="1"/>
    <col min="10757" max="10758" width="21" style="4" bestFit="1" customWidth="1"/>
    <col min="10759" max="10759" width="22.140625" style="4" bestFit="1" customWidth="1"/>
    <col min="10760" max="10760" width="24.85546875" style="4" bestFit="1" customWidth="1"/>
    <col min="10761" max="10761" width="14.42578125" style="4" bestFit="1" customWidth="1"/>
    <col min="10762" max="10762" width="20.5703125" style="4" bestFit="1" customWidth="1"/>
    <col min="10763" max="10991" width="9.140625" style="4" customWidth="1"/>
    <col min="10992" max="10993" width="4.28515625" style="4" bestFit="1" customWidth="1"/>
    <col min="10994" max="10994" width="4.28515625" style="4"/>
    <col min="10995" max="10999" width="4.85546875" style="4" bestFit="1" customWidth="1"/>
    <col min="11000" max="11000" width="55.42578125" style="4" customWidth="1"/>
    <col min="11001" max="11001" width="26.5703125" style="4" bestFit="1" customWidth="1"/>
    <col min="11002" max="11002" width="24.5703125" style="4" bestFit="1" customWidth="1"/>
    <col min="11003" max="11003" width="25.28515625" style="4" bestFit="1" customWidth="1"/>
    <col min="11004" max="11004" width="21" style="4" bestFit="1" customWidth="1"/>
    <col min="11005" max="11005" width="22.5703125" style="4" bestFit="1" customWidth="1"/>
    <col min="11006" max="11006" width="23" style="4" bestFit="1" customWidth="1"/>
    <col min="11007" max="11007" width="21.5703125" style="4" bestFit="1" customWidth="1"/>
    <col min="11008" max="11008" width="23.42578125" style="4" bestFit="1" customWidth="1"/>
    <col min="11009" max="11010" width="23" style="4" bestFit="1" customWidth="1"/>
    <col min="11011" max="11011" width="23.42578125" style="4" bestFit="1" customWidth="1"/>
    <col min="11012" max="11012" width="21.5703125" style="4" bestFit="1" customWidth="1"/>
    <col min="11013" max="11014" width="21" style="4" bestFit="1" customWidth="1"/>
    <col min="11015" max="11015" width="22.140625" style="4" bestFit="1" customWidth="1"/>
    <col min="11016" max="11016" width="24.85546875" style="4" bestFit="1" customWidth="1"/>
    <col min="11017" max="11017" width="14.42578125" style="4" bestFit="1" customWidth="1"/>
    <col min="11018" max="11018" width="20.5703125" style="4" bestFit="1" customWidth="1"/>
    <col min="11019" max="11247" width="9.140625" style="4" customWidth="1"/>
    <col min="11248" max="11249" width="4.28515625" style="4" bestFit="1" customWidth="1"/>
    <col min="11250" max="11250" width="4.28515625" style="4"/>
    <col min="11251" max="11255" width="4.85546875" style="4" bestFit="1" customWidth="1"/>
    <col min="11256" max="11256" width="55.42578125" style="4" customWidth="1"/>
    <col min="11257" max="11257" width="26.5703125" style="4" bestFit="1" customWidth="1"/>
    <col min="11258" max="11258" width="24.5703125" style="4" bestFit="1" customWidth="1"/>
    <col min="11259" max="11259" width="25.28515625" style="4" bestFit="1" customWidth="1"/>
    <col min="11260" max="11260" width="21" style="4" bestFit="1" customWidth="1"/>
    <col min="11261" max="11261" width="22.5703125" style="4" bestFit="1" customWidth="1"/>
    <col min="11262" max="11262" width="23" style="4" bestFit="1" customWidth="1"/>
    <col min="11263" max="11263" width="21.5703125" style="4" bestFit="1" customWidth="1"/>
    <col min="11264" max="11264" width="23.42578125" style="4" bestFit="1" customWidth="1"/>
    <col min="11265" max="11266" width="23" style="4" bestFit="1" customWidth="1"/>
    <col min="11267" max="11267" width="23.42578125" style="4" bestFit="1" customWidth="1"/>
    <col min="11268" max="11268" width="21.5703125" style="4" bestFit="1" customWidth="1"/>
    <col min="11269" max="11270" width="21" style="4" bestFit="1" customWidth="1"/>
    <col min="11271" max="11271" width="22.140625" style="4" bestFit="1" customWidth="1"/>
    <col min="11272" max="11272" width="24.85546875" style="4" bestFit="1" customWidth="1"/>
    <col min="11273" max="11273" width="14.42578125" style="4" bestFit="1" customWidth="1"/>
    <col min="11274" max="11274" width="20.5703125" style="4" bestFit="1" customWidth="1"/>
    <col min="11275" max="11503" width="9.140625" style="4" customWidth="1"/>
    <col min="11504" max="11505" width="4.28515625" style="4" bestFit="1" customWidth="1"/>
    <col min="11506" max="11506" width="4.28515625" style="4"/>
    <col min="11507" max="11511" width="4.85546875" style="4" bestFit="1" customWidth="1"/>
    <col min="11512" max="11512" width="55.42578125" style="4" customWidth="1"/>
    <col min="11513" max="11513" width="26.5703125" style="4" bestFit="1" customWidth="1"/>
    <col min="11514" max="11514" width="24.5703125" style="4" bestFit="1" customWidth="1"/>
    <col min="11515" max="11515" width="25.28515625" style="4" bestFit="1" customWidth="1"/>
    <col min="11516" max="11516" width="21" style="4" bestFit="1" customWidth="1"/>
    <col min="11517" max="11517" width="22.5703125" style="4" bestFit="1" customWidth="1"/>
    <col min="11518" max="11518" width="23" style="4" bestFit="1" customWidth="1"/>
    <col min="11519" max="11519" width="21.5703125" style="4" bestFit="1" customWidth="1"/>
    <col min="11520" max="11520" width="23.42578125" style="4" bestFit="1" customWidth="1"/>
    <col min="11521" max="11522" width="23" style="4" bestFit="1" customWidth="1"/>
    <col min="11523" max="11523" width="23.42578125" style="4" bestFit="1" customWidth="1"/>
    <col min="11524" max="11524" width="21.5703125" style="4" bestFit="1" customWidth="1"/>
    <col min="11525" max="11526" width="21" style="4" bestFit="1" customWidth="1"/>
    <col min="11527" max="11527" width="22.140625" style="4" bestFit="1" customWidth="1"/>
    <col min="11528" max="11528" width="24.85546875" style="4" bestFit="1" customWidth="1"/>
    <col min="11529" max="11529" width="14.42578125" style="4" bestFit="1" customWidth="1"/>
    <col min="11530" max="11530" width="20.5703125" style="4" bestFit="1" customWidth="1"/>
    <col min="11531" max="11759" width="9.140625" style="4" customWidth="1"/>
    <col min="11760" max="11761" width="4.28515625" style="4" bestFit="1" customWidth="1"/>
    <col min="11762" max="11762" width="4.28515625" style="4"/>
    <col min="11763" max="11767" width="4.85546875" style="4" bestFit="1" customWidth="1"/>
    <col min="11768" max="11768" width="55.42578125" style="4" customWidth="1"/>
    <col min="11769" max="11769" width="26.5703125" style="4" bestFit="1" customWidth="1"/>
    <col min="11770" max="11770" width="24.5703125" style="4" bestFit="1" customWidth="1"/>
    <col min="11771" max="11771" width="25.28515625" style="4" bestFit="1" customWidth="1"/>
    <col min="11772" max="11772" width="21" style="4" bestFit="1" customWidth="1"/>
    <col min="11773" max="11773" width="22.5703125" style="4" bestFit="1" customWidth="1"/>
    <col min="11774" max="11774" width="23" style="4" bestFit="1" customWidth="1"/>
    <col min="11775" max="11775" width="21.5703125" style="4" bestFit="1" customWidth="1"/>
    <col min="11776" max="11776" width="23.42578125" style="4" bestFit="1" customWidth="1"/>
    <col min="11777" max="11778" width="23" style="4" bestFit="1" customWidth="1"/>
    <col min="11779" max="11779" width="23.42578125" style="4" bestFit="1" customWidth="1"/>
    <col min="11780" max="11780" width="21.5703125" style="4" bestFit="1" customWidth="1"/>
    <col min="11781" max="11782" width="21" style="4" bestFit="1" customWidth="1"/>
    <col min="11783" max="11783" width="22.140625" style="4" bestFit="1" customWidth="1"/>
    <col min="11784" max="11784" width="24.85546875" style="4" bestFit="1" customWidth="1"/>
    <col min="11785" max="11785" width="14.42578125" style="4" bestFit="1" customWidth="1"/>
    <col min="11786" max="11786" width="20.5703125" style="4" bestFit="1" customWidth="1"/>
    <col min="11787" max="12015" width="9.140625" style="4" customWidth="1"/>
    <col min="12016" max="12017" width="4.28515625" style="4" bestFit="1" customWidth="1"/>
    <col min="12018" max="12018" width="4.28515625" style="4"/>
    <col min="12019" max="12023" width="4.85546875" style="4" bestFit="1" customWidth="1"/>
    <col min="12024" max="12024" width="55.42578125" style="4" customWidth="1"/>
    <col min="12025" max="12025" width="26.5703125" style="4" bestFit="1" customWidth="1"/>
    <col min="12026" max="12026" width="24.5703125" style="4" bestFit="1" customWidth="1"/>
    <col min="12027" max="12027" width="25.28515625" style="4" bestFit="1" customWidth="1"/>
    <col min="12028" max="12028" width="21" style="4" bestFit="1" customWidth="1"/>
    <col min="12029" max="12029" width="22.5703125" style="4" bestFit="1" customWidth="1"/>
    <col min="12030" max="12030" width="23" style="4" bestFit="1" customWidth="1"/>
    <col min="12031" max="12031" width="21.5703125" style="4" bestFit="1" customWidth="1"/>
    <col min="12032" max="12032" width="23.42578125" style="4" bestFit="1" customWidth="1"/>
    <col min="12033" max="12034" width="23" style="4" bestFit="1" customWidth="1"/>
    <col min="12035" max="12035" width="23.42578125" style="4" bestFit="1" customWidth="1"/>
    <col min="12036" max="12036" width="21.5703125" style="4" bestFit="1" customWidth="1"/>
    <col min="12037" max="12038" width="21" style="4" bestFit="1" customWidth="1"/>
    <col min="12039" max="12039" width="22.140625" style="4" bestFit="1" customWidth="1"/>
    <col min="12040" max="12040" width="24.85546875" style="4" bestFit="1" customWidth="1"/>
    <col min="12041" max="12041" width="14.42578125" style="4" bestFit="1" customWidth="1"/>
    <col min="12042" max="12042" width="20.5703125" style="4" bestFit="1" customWidth="1"/>
    <col min="12043" max="12271" width="9.140625" style="4" customWidth="1"/>
    <col min="12272" max="12273" width="4.28515625" style="4" bestFit="1" customWidth="1"/>
    <col min="12274" max="12274" width="4.28515625" style="4"/>
    <col min="12275" max="12279" width="4.85546875" style="4" bestFit="1" customWidth="1"/>
    <col min="12280" max="12280" width="55.42578125" style="4" customWidth="1"/>
    <col min="12281" max="12281" width="26.5703125" style="4" bestFit="1" customWidth="1"/>
    <col min="12282" max="12282" width="24.5703125" style="4" bestFit="1" customWidth="1"/>
    <col min="12283" max="12283" width="25.28515625" style="4" bestFit="1" customWidth="1"/>
    <col min="12284" max="12284" width="21" style="4" bestFit="1" customWidth="1"/>
    <col min="12285" max="12285" width="22.5703125" style="4" bestFit="1" customWidth="1"/>
    <col min="12286" max="12286" width="23" style="4" bestFit="1" customWidth="1"/>
    <col min="12287" max="12287" width="21.5703125" style="4" bestFit="1" customWidth="1"/>
    <col min="12288" max="12288" width="23.42578125" style="4" bestFit="1" customWidth="1"/>
    <col min="12289" max="12290" width="23" style="4" bestFit="1" customWidth="1"/>
    <col min="12291" max="12291" width="23.42578125" style="4" bestFit="1" customWidth="1"/>
    <col min="12292" max="12292" width="21.5703125" style="4" bestFit="1" customWidth="1"/>
    <col min="12293" max="12294" width="21" style="4" bestFit="1" customWidth="1"/>
    <col min="12295" max="12295" width="22.140625" style="4" bestFit="1" customWidth="1"/>
    <col min="12296" max="12296" width="24.85546875" style="4" bestFit="1" customWidth="1"/>
    <col min="12297" max="12297" width="14.42578125" style="4" bestFit="1" customWidth="1"/>
    <col min="12298" max="12298" width="20.5703125" style="4" bestFit="1" customWidth="1"/>
    <col min="12299" max="12527" width="9.140625" style="4" customWidth="1"/>
    <col min="12528" max="12529" width="4.28515625" style="4" bestFit="1" customWidth="1"/>
    <col min="12530" max="12530" width="4.28515625" style="4"/>
    <col min="12531" max="12535" width="4.85546875" style="4" bestFit="1" customWidth="1"/>
    <col min="12536" max="12536" width="55.42578125" style="4" customWidth="1"/>
    <col min="12537" max="12537" width="26.5703125" style="4" bestFit="1" customWidth="1"/>
    <col min="12538" max="12538" width="24.5703125" style="4" bestFit="1" customWidth="1"/>
    <col min="12539" max="12539" width="25.28515625" style="4" bestFit="1" customWidth="1"/>
    <col min="12540" max="12540" width="21" style="4" bestFit="1" customWidth="1"/>
    <col min="12541" max="12541" width="22.5703125" style="4" bestFit="1" customWidth="1"/>
    <col min="12542" max="12542" width="23" style="4" bestFit="1" customWidth="1"/>
    <col min="12543" max="12543" width="21.5703125" style="4" bestFit="1" customWidth="1"/>
    <col min="12544" max="12544" width="23.42578125" style="4" bestFit="1" customWidth="1"/>
    <col min="12545" max="12546" width="23" style="4" bestFit="1" customWidth="1"/>
    <col min="12547" max="12547" width="23.42578125" style="4" bestFit="1" customWidth="1"/>
    <col min="12548" max="12548" width="21.5703125" style="4" bestFit="1" customWidth="1"/>
    <col min="12549" max="12550" width="21" style="4" bestFit="1" customWidth="1"/>
    <col min="12551" max="12551" width="22.140625" style="4" bestFit="1" customWidth="1"/>
    <col min="12552" max="12552" width="24.85546875" style="4" bestFit="1" customWidth="1"/>
    <col min="12553" max="12553" width="14.42578125" style="4" bestFit="1" customWidth="1"/>
    <col min="12554" max="12554" width="20.5703125" style="4" bestFit="1" customWidth="1"/>
    <col min="12555" max="12783" width="9.140625" style="4" customWidth="1"/>
    <col min="12784" max="12785" width="4.28515625" style="4" bestFit="1" customWidth="1"/>
    <col min="12786" max="12786" width="4.28515625" style="4"/>
    <col min="12787" max="12791" width="4.85546875" style="4" bestFit="1" customWidth="1"/>
    <col min="12792" max="12792" width="55.42578125" style="4" customWidth="1"/>
    <col min="12793" max="12793" width="26.5703125" style="4" bestFit="1" customWidth="1"/>
    <col min="12794" max="12794" width="24.5703125" style="4" bestFit="1" customWidth="1"/>
    <col min="12795" max="12795" width="25.28515625" style="4" bestFit="1" customWidth="1"/>
    <col min="12796" max="12796" width="21" style="4" bestFit="1" customWidth="1"/>
    <col min="12797" max="12797" width="22.5703125" style="4" bestFit="1" customWidth="1"/>
    <col min="12798" max="12798" width="23" style="4" bestFit="1" customWidth="1"/>
    <col min="12799" max="12799" width="21.5703125" style="4" bestFit="1" customWidth="1"/>
    <col min="12800" max="12800" width="23.42578125" style="4" bestFit="1" customWidth="1"/>
    <col min="12801" max="12802" width="23" style="4" bestFit="1" customWidth="1"/>
    <col min="12803" max="12803" width="23.42578125" style="4" bestFit="1" customWidth="1"/>
    <col min="12804" max="12804" width="21.5703125" style="4" bestFit="1" customWidth="1"/>
    <col min="12805" max="12806" width="21" style="4" bestFit="1" customWidth="1"/>
    <col min="12807" max="12807" width="22.140625" style="4" bestFit="1" customWidth="1"/>
    <col min="12808" max="12808" width="24.85546875" style="4" bestFit="1" customWidth="1"/>
    <col min="12809" max="12809" width="14.42578125" style="4" bestFit="1" customWidth="1"/>
    <col min="12810" max="12810" width="20.5703125" style="4" bestFit="1" customWidth="1"/>
    <col min="12811" max="13039" width="9.140625" style="4" customWidth="1"/>
    <col min="13040" max="13041" width="4.28515625" style="4" bestFit="1" customWidth="1"/>
    <col min="13042" max="13042" width="4.28515625" style="4"/>
    <col min="13043" max="13047" width="4.85546875" style="4" bestFit="1" customWidth="1"/>
    <col min="13048" max="13048" width="55.42578125" style="4" customWidth="1"/>
    <col min="13049" max="13049" width="26.5703125" style="4" bestFit="1" customWidth="1"/>
    <col min="13050" max="13050" width="24.5703125" style="4" bestFit="1" customWidth="1"/>
    <col min="13051" max="13051" width="25.28515625" style="4" bestFit="1" customWidth="1"/>
    <col min="13052" max="13052" width="21" style="4" bestFit="1" customWidth="1"/>
    <col min="13053" max="13053" width="22.5703125" style="4" bestFit="1" customWidth="1"/>
    <col min="13054" max="13054" width="23" style="4" bestFit="1" customWidth="1"/>
    <col min="13055" max="13055" width="21.5703125" style="4" bestFit="1" customWidth="1"/>
    <col min="13056" max="13056" width="23.42578125" style="4" bestFit="1" customWidth="1"/>
    <col min="13057" max="13058" width="23" style="4" bestFit="1" customWidth="1"/>
    <col min="13059" max="13059" width="23.42578125" style="4" bestFit="1" customWidth="1"/>
    <col min="13060" max="13060" width="21.5703125" style="4" bestFit="1" customWidth="1"/>
    <col min="13061" max="13062" width="21" style="4" bestFit="1" customWidth="1"/>
    <col min="13063" max="13063" width="22.140625" style="4" bestFit="1" customWidth="1"/>
    <col min="13064" max="13064" width="24.85546875" style="4" bestFit="1" customWidth="1"/>
    <col min="13065" max="13065" width="14.42578125" style="4" bestFit="1" customWidth="1"/>
    <col min="13066" max="13066" width="20.5703125" style="4" bestFit="1" customWidth="1"/>
    <col min="13067" max="13295" width="9.140625" style="4" customWidth="1"/>
    <col min="13296" max="13297" width="4.28515625" style="4" bestFit="1" customWidth="1"/>
    <col min="13298" max="13298" width="4.28515625" style="4"/>
    <col min="13299" max="13303" width="4.85546875" style="4" bestFit="1" customWidth="1"/>
    <col min="13304" max="13304" width="55.42578125" style="4" customWidth="1"/>
    <col min="13305" max="13305" width="26.5703125" style="4" bestFit="1" customWidth="1"/>
    <col min="13306" max="13306" width="24.5703125" style="4" bestFit="1" customWidth="1"/>
    <col min="13307" max="13307" width="25.28515625" style="4" bestFit="1" customWidth="1"/>
    <col min="13308" max="13308" width="21" style="4" bestFit="1" customWidth="1"/>
    <col min="13309" max="13309" width="22.5703125" style="4" bestFit="1" customWidth="1"/>
    <col min="13310" max="13310" width="23" style="4" bestFit="1" customWidth="1"/>
    <col min="13311" max="13311" width="21.5703125" style="4" bestFit="1" customWidth="1"/>
    <col min="13312" max="13312" width="23.42578125" style="4" bestFit="1" customWidth="1"/>
    <col min="13313" max="13314" width="23" style="4" bestFit="1" customWidth="1"/>
    <col min="13315" max="13315" width="23.42578125" style="4" bestFit="1" customWidth="1"/>
    <col min="13316" max="13316" width="21.5703125" style="4" bestFit="1" customWidth="1"/>
    <col min="13317" max="13318" width="21" style="4" bestFit="1" customWidth="1"/>
    <col min="13319" max="13319" width="22.140625" style="4" bestFit="1" customWidth="1"/>
    <col min="13320" max="13320" width="24.85546875" style="4" bestFit="1" customWidth="1"/>
    <col min="13321" max="13321" width="14.42578125" style="4" bestFit="1" customWidth="1"/>
    <col min="13322" max="13322" width="20.5703125" style="4" bestFit="1" customWidth="1"/>
    <col min="13323" max="13551" width="9.140625" style="4" customWidth="1"/>
    <col min="13552" max="13553" width="4.28515625" style="4" bestFit="1" customWidth="1"/>
    <col min="13554" max="13554" width="4.28515625" style="4"/>
    <col min="13555" max="13559" width="4.85546875" style="4" bestFit="1" customWidth="1"/>
    <col min="13560" max="13560" width="55.42578125" style="4" customWidth="1"/>
    <col min="13561" max="13561" width="26.5703125" style="4" bestFit="1" customWidth="1"/>
    <col min="13562" max="13562" width="24.5703125" style="4" bestFit="1" customWidth="1"/>
    <col min="13563" max="13563" width="25.28515625" style="4" bestFit="1" customWidth="1"/>
    <col min="13564" max="13564" width="21" style="4" bestFit="1" customWidth="1"/>
    <col min="13565" max="13565" width="22.5703125" style="4" bestFit="1" customWidth="1"/>
    <col min="13566" max="13566" width="23" style="4" bestFit="1" customWidth="1"/>
    <col min="13567" max="13567" width="21.5703125" style="4" bestFit="1" customWidth="1"/>
    <col min="13568" max="13568" width="23.42578125" style="4" bestFit="1" customWidth="1"/>
    <col min="13569" max="13570" width="23" style="4" bestFit="1" customWidth="1"/>
    <col min="13571" max="13571" width="23.42578125" style="4" bestFit="1" customWidth="1"/>
    <col min="13572" max="13572" width="21.5703125" style="4" bestFit="1" customWidth="1"/>
    <col min="13573" max="13574" width="21" style="4" bestFit="1" customWidth="1"/>
    <col min="13575" max="13575" width="22.140625" style="4" bestFit="1" customWidth="1"/>
    <col min="13576" max="13576" width="24.85546875" style="4" bestFit="1" customWidth="1"/>
    <col min="13577" max="13577" width="14.42578125" style="4" bestFit="1" customWidth="1"/>
    <col min="13578" max="13578" width="20.5703125" style="4" bestFit="1" customWidth="1"/>
    <col min="13579" max="13807" width="9.140625" style="4" customWidth="1"/>
    <col min="13808" max="13809" width="4.28515625" style="4" bestFit="1" customWidth="1"/>
    <col min="13810" max="13810" width="4.28515625" style="4"/>
    <col min="13811" max="13815" width="4.85546875" style="4" bestFit="1" customWidth="1"/>
    <col min="13816" max="13816" width="55.42578125" style="4" customWidth="1"/>
    <col min="13817" max="13817" width="26.5703125" style="4" bestFit="1" customWidth="1"/>
    <col min="13818" max="13818" width="24.5703125" style="4" bestFit="1" customWidth="1"/>
    <col min="13819" max="13819" width="25.28515625" style="4" bestFit="1" customWidth="1"/>
    <col min="13820" max="13820" width="21" style="4" bestFit="1" customWidth="1"/>
    <col min="13821" max="13821" width="22.5703125" style="4" bestFit="1" customWidth="1"/>
    <col min="13822" max="13822" width="23" style="4" bestFit="1" customWidth="1"/>
    <col min="13823" max="13823" width="21.5703125" style="4" bestFit="1" customWidth="1"/>
    <col min="13824" max="13824" width="23.42578125" style="4" bestFit="1" customWidth="1"/>
    <col min="13825" max="13826" width="23" style="4" bestFit="1" customWidth="1"/>
    <col min="13827" max="13827" width="23.42578125" style="4" bestFit="1" customWidth="1"/>
    <col min="13828" max="13828" width="21.5703125" style="4" bestFit="1" customWidth="1"/>
    <col min="13829" max="13830" width="21" style="4" bestFit="1" customWidth="1"/>
    <col min="13831" max="13831" width="22.140625" style="4" bestFit="1" customWidth="1"/>
    <col min="13832" max="13832" width="24.85546875" style="4" bestFit="1" customWidth="1"/>
    <col min="13833" max="13833" width="14.42578125" style="4" bestFit="1" customWidth="1"/>
    <col min="13834" max="13834" width="20.5703125" style="4" bestFit="1" customWidth="1"/>
    <col min="13835" max="14063" width="9.140625" style="4" customWidth="1"/>
    <col min="14064" max="14065" width="4.28515625" style="4" bestFit="1" customWidth="1"/>
    <col min="14066" max="14066" width="4.28515625" style="4"/>
    <col min="14067" max="14071" width="4.85546875" style="4" bestFit="1" customWidth="1"/>
    <col min="14072" max="14072" width="55.42578125" style="4" customWidth="1"/>
    <col min="14073" max="14073" width="26.5703125" style="4" bestFit="1" customWidth="1"/>
    <col min="14074" max="14074" width="24.5703125" style="4" bestFit="1" customWidth="1"/>
    <col min="14075" max="14075" width="25.28515625" style="4" bestFit="1" customWidth="1"/>
    <col min="14076" max="14076" width="21" style="4" bestFit="1" customWidth="1"/>
    <col min="14077" max="14077" width="22.5703125" style="4" bestFit="1" customWidth="1"/>
    <col min="14078" max="14078" width="23" style="4" bestFit="1" customWidth="1"/>
    <col min="14079" max="14079" width="21.5703125" style="4" bestFit="1" customWidth="1"/>
    <col min="14080" max="14080" width="23.42578125" style="4" bestFit="1" customWidth="1"/>
    <col min="14081" max="14082" width="23" style="4" bestFit="1" customWidth="1"/>
    <col min="14083" max="14083" width="23.42578125" style="4" bestFit="1" customWidth="1"/>
    <col min="14084" max="14084" width="21.5703125" style="4" bestFit="1" customWidth="1"/>
    <col min="14085" max="14086" width="21" style="4" bestFit="1" customWidth="1"/>
    <col min="14087" max="14087" width="22.140625" style="4" bestFit="1" customWidth="1"/>
    <col min="14088" max="14088" width="24.85546875" style="4" bestFit="1" customWidth="1"/>
    <col min="14089" max="14089" width="14.42578125" style="4" bestFit="1" customWidth="1"/>
    <col min="14090" max="14090" width="20.5703125" style="4" bestFit="1" customWidth="1"/>
    <col min="14091" max="14319" width="9.140625" style="4" customWidth="1"/>
    <col min="14320" max="14321" width="4.28515625" style="4" bestFit="1" customWidth="1"/>
    <col min="14322" max="14322" width="4.28515625" style="4"/>
    <col min="14323" max="14327" width="4.85546875" style="4" bestFit="1" customWidth="1"/>
    <col min="14328" max="14328" width="55.42578125" style="4" customWidth="1"/>
    <col min="14329" max="14329" width="26.5703125" style="4" bestFit="1" customWidth="1"/>
    <col min="14330" max="14330" width="24.5703125" style="4" bestFit="1" customWidth="1"/>
    <col min="14331" max="14331" width="25.28515625" style="4" bestFit="1" customWidth="1"/>
    <col min="14332" max="14332" width="21" style="4" bestFit="1" customWidth="1"/>
    <col min="14333" max="14333" width="22.5703125" style="4" bestFit="1" customWidth="1"/>
    <col min="14334" max="14334" width="23" style="4" bestFit="1" customWidth="1"/>
    <col min="14335" max="14335" width="21.5703125" style="4" bestFit="1" customWidth="1"/>
    <col min="14336" max="14336" width="23.42578125" style="4" bestFit="1" customWidth="1"/>
    <col min="14337" max="14338" width="23" style="4" bestFit="1" customWidth="1"/>
    <col min="14339" max="14339" width="23.42578125" style="4" bestFit="1" customWidth="1"/>
    <col min="14340" max="14340" width="21.5703125" style="4" bestFit="1" customWidth="1"/>
    <col min="14341" max="14342" width="21" style="4" bestFit="1" customWidth="1"/>
    <col min="14343" max="14343" width="22.140625" style="4" bestFit="1" customWidth="1"/>
    <col min="14344" max="14344" width="24.85546875" style="4" bestFit="1" customWidth="1"/>
    <col min="14345" max="14345" width="14.42578125" style="4" bestFit="1" customWidth="1"/>
    <col min="14346" max="14346" width="20.5703125" style="4" bestFit="1" customWidth="1"/>
    <col min="14347" max="14575" width="9.140625" style="4" customWidth="1"/>
    <col min="14576" max="14577" width="4.28515625" style="4" bestFit="1" customWidth="1"/>
    <col min="14578" max="14578" width="4.28515625" style="4"/>
    <col min="14579" max="14583" width="4.85546875" style="4" bestFit="1" customWidth="1"/>
    <col min="14584" max="14584" width="55.42578125" style="4" customWidth="1"/>
    <col min="14585" max="14585" width="26.5703125" style="4" bestFit="1" customWidth="1"/>
    <col min="14586" max="14586" width="24.5703125" style="4" bestFit="1" customWidth="1"/>
    <col min="14587" max="14587" width="25.28515625" style="4" bestFit="1" customWidth="1"/>
    <col min="14588" max="14588" width="21" style="4" bestFit="1" customWidth="1"/>
    <col min="14589" max="14589" width="22.5703125" style="4" bestFit="1" customWidth="1"/>
    <col min="14590" max="14590" width="23" style="4" bestFit="1" customWidth="1"/>
    <col min="14591" max="14591" width="21.5703125" style="4" bestFit="1" customWidth="1"/>
    <col min="14592" max="14592" width="23.42578125" style="4" bestFit="1" customWidth="1"/>
    <col min="14593" max="14594" width="23" style="4" bestFit="1" customWidth="1"/>
    <col min="14595" max="14595" width="23.42578125" style="4" bestFit="1" customWidth="1"/>
    <col min="14596" max="14596" width="21.5703125" style="4" bestFit="1" customWidth="1"/>
    <col min="14597" max="14598" width="21" style="4" bestFit="1" customWidth="1"/>
    <col min="14599" max="14599" width="22.140625" style="4" bestFit="1" customWidth="1"/>
    <col min="14600" max="14600" width="24.85546875" style="4" bestFit="1" customWidth="1"/>
    <col min="14601" max="14601" width="14.42578125" style="4" bestFit="1" customWidth="1"/>
    <col min="14602" max="14602" width="20.5703125" style="4" bestFit="1" customWidth="1"/>
    <col min="14603" max="14831" width="9.140625" style="4" customWidth="1"/>
    <col min="14832" max="14833" width="4.28515625" style="4" bestFit="1" customWidth="1"/>
    <col min="14834" max="14834" width="4.28515625" style="4"/>
    <col min="14835" max="14839" width="4.85546875" style="4" bestFit="1" customWidth="1"/>
    <col min="14840" max="14840" width="55.42578125" style="4" customWidth="1"/>
    <col min="14841" max="14841" width="26.5703125" style="4" bestFit="1" customWidth="1"/>
    <col min="14842" max="14842" width="24.5703125" style="4" bestFit="1" customWidth="1"/>
    <col min="14843" max="14843" width="25.28515625" style="4" bestFit="1" customWidth="1"/>
    <col min="14844" max="14844" width="21" style="4" bestFit="1" customWidth="1"/>
    <col min="14845" max="14845" width="22.5703125" style="4" bestFit="1" customWidth="1"/>
    <col min="14846" max="14846" width="23" style="4" bestFit="1" customWidth="1"/>
    <col min="14847" max="14847" width="21.5703125" style="4" bestFit="1" customWidth="1"/>
    <col min="14848" max="14848" width="23.42578125" style="4" bestFit="1" customWidth="1"/>
    <col min="14849" max="14850" width="23" style="4" bestFit="1" customWidth="1"/>
    <col min="14851" max="14851" width="23.42578125" style="4" bestFit="1" customWidth="1"/>
    <col min="14852" max="14852" width="21.5703125" style="4" bestFit="1" customWidth="1"/>
    <col min="14853" max="14854" width="21" style="4" bestFit="1" customWidth="1"/>
    <col min="14855" max="14855" width="22.140625" style="4" bestFit="1" customWidth="1"/>
    <col min="14856" max="14856" width="24.85546875" style="4" bestFit="1" customWidth="1"/>
    <col min="14857" max="14857" width="14.42578125" style="4" bestFit="1" customWidth="1"/>
    <col min="14858" max="14858" width="20.5703125" style="4" bestFit="1" customWidth="1"/>
    <col min="14859" max="15087" width="9.140625" style="4" customWidth="1"/>
    <col min="15088" max="15089" width="4.28515625" style="4" bestFit="1" customWidth="1"/>
    <col min="15090" max="15090" width="4.28515625" style="4"/>
    <col min="15091" max="15095" width="4.85546875" style="4" bestFit="1" customWidth="1"/>
    <col min="15096" max="15096" width="55.42578125" style="4" customWidth="1"/>
    <col min="15097" max="15097" width="26.5703125" style="4" bestFit="1" customWidth="1"/>
    <col min="15098" max="15098" width="24.5703125" style="4" bestFit="1" customWidth="1"/>
    <col min="15099" max="15099" width="25.28515625" style="4" bestFit="1" customWidth="1"/>
    <col min="15100" max="15100" width="21" style="4" bestFit="1" customWidth="1"/>
    <col min="15101" max="15101" width="22.5703125" style="4" bestFit="1" customWidth="1"/>
    <col min="15102" max="15102" width="23" style="4" bestFit="1" customWidth="1"/>
    <col min="15103" max="15103" width="21.5703125" style="4" bestFit="1" customWidth="1"/>
    <col min="15104" max="15104" width="23.42578125" style="4" bestFit="1" customWidth="1"/>
    <col min="15105" max="15106" width="23" style="4" bestFit="1" customWidth="1"/>
    <col min="15107" max="15107" width="23.42578125" style="4" bestFit="1" customWidth="1"/>
    <col min="15108" max="15108" width="21.5703125" style="4" bestFit="1" customWidth="1"/>
    <col min="15109" max="15110" width="21" style="4" bestFit="1" customWidth="1"/>
    <col min="15111" max="15111" width="22.140625" style="4" bestFit="1" customWidth="1"/>
    <col min="15112" max="15112" width="24.85546875" style="4" bestFit="1" customWidth="1"/>
    <col min="15113" max="15113" width="14.42578125" style="4" bestFit="1" customWidth="1"/>
    <col min="15114" max="15114" width="20.5703125" style="4" bestFit="1" customWidth="1"/>
    <col min="15115" max="15343" width="9.140625" style="4" customWidth="1"/>
    <col min="15344" max="15345" width="4.28515625" style="4" bestFit="1" customWidth="1"/>
    <col min="15346" max="15346" width="4.28515625" style="4"/>
    <col min="15347" max="15351" width="4.85546875" style="4" bestFit="1" customWidth="1"/>
    <col min="15352" max="15352" width="55.42578125" style="4" customWidth="1"/>
    <col min="15353" max="15353" width="26.5703125" style="4" bestFit="1" customWidth="1"/>
    <col min="15354" max="15354" width="24.5703125" style="4" bestFit="1" customWidth="1"/>
    <col min="15355" max="15355" width="25.28515625" style="4" bestFit="1" customWidth="1"/>
    <col min="15356" max="15356" width="21" style="4" bestFit="1" customWidth="1"/>
    <col min="15357" max="15357" width="22.5703125" style="4" bestFit="1" customWidth="1"/>
    <col min="15358" max="15358" width="23" style="4" bestFit="1" customWidth="1"/>
    <col min="15359" max="15359" width="21.5703125" style="4" bestFit="1" customWidth="1"/>
    <col min="15360" max="15360" width="23.42578125" style="4" bestFit="1" customWidth="1"/>
    <col min="15361" max="15362" width="23" style="4" bestFit="1" customWidth="1"/>
    <col min="15363" max="15363" width="23.42578125" style="4" bestFit="1" customWidth="1"/>
    <col min="15364" max="15364" width="21.5703125" style="4" bestFit="1" customWidth="1"/>
    <col min="15365" max="15366" width="21" style="4" bestFit="1" customWidth="1"/>
    <col min="15367" max="15367" width="22.140625" style="4" bestFit="1" customWidth="1"/>
    <col min="15368" max="15368" width="24.85546875" style="4" bestFit="1" customWidth="1"/>
    <col min="15369" max="15369" width="14.42578125" style="4" bestFit="1" customWidth="1"/>
    <col min="15370" max="15370" width="20.5703125" style="4" bestFit="1" customWidth="1"/>
    <col min="15371" max="15599" width="9.140625" style="4" customWidth="1"/>
    <col min="15600" max="15601" width="4.28515625" style="4" bestFit="1" customWidth="1"/>
    <col min="15602" max="15602" width="4.28515625" style="4"/>
    <col min="15603" max="15607" width="4.85546875" style="4" bestFit="1" customWidth="1"/>
    <col min="15608" max="15608" width="55.42578125" style="4" customWidth="1"/>
    <col min="15609" max="15609" width="26.5703125" style="4" bestFit="1" customWidth="1"/>
    <col min="15610" max="15610" width="24.5703125" style="4" bestFit="1" customWidth="1"/>
    <col min="15611" max="15611" width="25.28515625" style="4" bestFit="1" customWidth="1"/>
    <col min="15612" max="15612" width="21" style="4" bestFit="1" customWidth="1"/>
    <col min="15613" max="15613" width="22.5703125" style="4" bestFit="1" customWidth="1"/>
    <col min="15614" max="15614" width="23" style="4" bestFit="1" customWidth="1"/>
    <col min="15615" max="15615" width="21.5703125" style="4" bestFit="1" customWidth="1"/>
    <col min="15616" max="15616" width="23.42578125" style="4" bestFit="1" customWidth="1"/>
    <col min="15617" max="15618" width="23" style="4" bestFit="1" customWidth="1"/>
    <col min="15619" max="15619" width="23.42578125" style="4" bestFit="1" customWidth="1"/>
    <col min="15620" max="15620" width="21.5703125" style="4" bestFit="1" customWidth="1"/>
    <col min="15621" max="15622" width="21" style="4" bestFit="1" customWidth="1"/>
    <col min="15623" max="15623" width="22.140625" style="4" bestFit="1" customWidth="1"/>
    <col min="15624" max="15624" width="24.85546875" style="4" bestFit="1" customWidth="1"/>
    <col min="15625" max="15625" width="14.42578125" style="4" bestFit="1" customWidth="1"/>
    <col min="15626" max="15626" width="20.5703125" style="4" bestFit="1" customWidth="1"/>
    <col min="15627" max="15855" width="9.140625" style="4" customWidth="1"/>
    <col min="15856" max="15857" width="4.28515625" style="4" bestFit="1" customWidth="1"/>
    <col min="15858" max="15858" width="4.28515625" style="4"/>
    <col min="15859" max="15863" width="4.85546875" style="4" bestFit="1" customWidth="1"/>
    <col min="15864" max="15864" width="55.42578125" style="4" customWidth="1"/>
    <col min="15865" max="15865" width="26.5703125" style="4" bestFit="1" customWidth="1"/>
    <col min="15866" max="15866" width="24.5703125" style="4" bestFit="1" customWidth="1"/>
    <col min="15867" max="15867" width="25.28515625" style="4" bestFit="1" customWidth="1"/>
    <col min="15868" max="15868" width="21" style="4" bestFit="1" customWidth="1"/>
    <col min="15869" max="15869" width="22.5703125" style="4" bestFit="1" customWidth="1"/>
    <col min="15870" max="15870" width="23" style="4" bestFit="1" customWidth="1"/>
    <col min="15871" max="15871" width="21.5703125" style="4" bestFit="1" customWidth="1"/>
    <col min="15872" max="15872" width="23.42578125" style="4" bestFit="1" customWidth="1"/>
    <col min="15873" max="15874" width="23" style="4" bestFit="1" customWidth="1"/>
    <col min="15875" max="15875" width="23.42578125" style="4" bestFit="1" customWidth="1"/>
    <col min="15876" max="15876" width="21.5703125" style="4" bestFit="1" customWidth="1"/>
    <col min="15877" max="15878" width="21" style="4" bestFit="1" customWidth="1"/>
    <col min="15879" max="15879" width="22.140625" style="4" bestFit="1" customWidth="1"/>
    <col min="15880" max="15880" width="24.85546875" style="4" bestFit="1" customWidth="1"/>
    <col min="15881" max="15881" width="14.42578125" style="4" bestFit="1" customWidth="1"/>
    <col min="15882" max="15882" width="20.5703125" style="4" bestFit="1" customWidth="1"/>
    <col min="15883" max="16111" width="9.140625" style="4" customWidth="1"/>
    <col min="16112" max="16113" width="4.28515625" style="4" bestFit="1" customWidth="1"/>
    <col min="16114" max="16114" width="4.28515625" style="4"/>
    <col min="16115" max="16119" width="4.85546875" style="4" bestFit="1" customWidth="1"/>
    <col min="16120" max="16120" width="55.42578125" style="4" customWidth="1"/>
    <col min="16121" max="16121" width="26.5703125" style="4" bestFit="1" customWidth="1"/>
    <col min="16122" max="16122" width="24.5703125" style="4" bestFit="1" customWidth="1"/>
    <col min="16123" max="16123" width="25.28515625" style="4" bestFit="1" customWidth="1"/>
    <col min="16124" max="16124" width="21" style="4" bestFit="1" customWidth="1"/>
    <col min="16125" max="16125" width="22.5703125" style="4" bestFit="1" customWidth="1"/>
    <col min="16126" max="16126" width="23" style="4" bestFit="1" customWidth="1"/>
    <col min="16127" max="16127" width="21.5703125" style="4" bestFit="1" customWidth="1"/>
    <col min="16128" max="16128" width="23.42578125" style="4" bestFit="1" customWidth="1"/>
    <col min="16129" max="16130" width="23" style="4" bestFit="1" customWidth="1"/>
    <col min="16131" max="16131" width="23.42578125" style="4" bestFit="1" customWidth="1"/>
    <col min="16132" max="16132" width="21.5703125" style="4" bestFit="1" customWidth="1"/>
    <col min="16133" max="16134" width="21" style="4" bestFit="1" customWidth="1"/>
    <col min="16135" max="16135" width="22.140625" style="4" bestFit="1" customWidth="1"/>
    <col min="16136" max="16136" width="24.85546875" style="4" bestFit="1" customWidth="1"/>
    <col min="16137" max="16137" width="14.42578125" style="4" bestFit="1" customWidth="1"/>
    <col min="16138" max="16138" width="20.5703125" style="4" bestFit="1" customWidth="1"/>
    <col min="16139" max="16367" width="9.140625" style="4" customWidth="1"/>
    <col min="16368" max="16369" width="4.28515625" style="4" bestFit="1" customWidth="1"/>
    <col min="16370" max="16384" width="4.28515625" style="4"/>
  </cols>
  <sheetData>
    <row r="1" spans="1:12" x14ac:dyDescent="0.25">
      <c r="A1" s="1"/>
      <c r="B1" s="1"/>
      <c r="C1" s="1"/>
      <c r="D1" s="1"/>
      <c r="E1" s="57"/>
      <c r="F1" s="2"/>
      <c r="G1" s="1"/>
      <c r="H1" s="1"/>
      <c r="I1" s="1"/>
      <c r="J1" s="1"/>
      <c r="K1" s="3"/>
    </row>
    <row r="2" spans="1:12" x14ac:dyDescent="0.25">
      <c r="A2" s="1"/>
      <c r="B2" s="1"/>
      <c r="C2" s="1"/>
      <c r="D2" s="1"/>
      <c r="E2" s="57"/>
      <c r="F2" s="2"/>
      <c r="G2" s="1"/>
      <c r="H2" s="1"/>
      <c r="I2" s="1"/>
      <c r="J2" s="1"/>
      <c r="K2" s="3"/>
    </row>
    <row r="3" spans="1:12" x14ac:dyDescent="0.25">
      <c r="A3" s="1"/>
      <c r="B3" s="1"/>
      <c r="C3" s="1"/>
      <c r="D3" s="1"/>
      <c r="E3" s="57"/>
      <c r="F3" s="2"/>
      <c r="G3" s="1"/>
      <c r="H3" s="1"/>
      <c r="I3" s="1"/>
      <c r="J3" s="1"/>
      <c r="K3" s="3"/>
    </row>
    <row r="4" spans="1:12" x14ac:dyDescent="0.25">
      <c r="A4" s="1"/>
      <c r="B4" s="1"/>
      <c r="C4" s="1"/>
      <c r="D4" s="1"/>
      <c r="E4" s="57"/>
      <c r="F4" s="2"/>
      <c r="G4" s="1"/>
      <c r="H4" s="1"/>
      <c r="I4" s="1"/>
      <c r="J4" s="1"/>
      <c r="K4" s="3"/>
    </row>
    <row r="5" spans="1:12" x14ac:dyDescent="0.25">
      <c r="A5" s="1"/>
      <c r="B5" s="1"/>
      <c r="C5" s="1"/>
      <c r="D5" s="1"/>
      <c r="E5" s="57"/>
      <c r="F5" s="2"/>
      <c r="G5" s="1"/>
      <c r="H5" s="1"/>
      <c r="I5" s="1"/>
      <c r="J5" s="1"/>
      <c r="K5" s="3"/>
    </row>
    <row r="6" spans="1:12" ht="15.75" x14ac:dyDescent="0.25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2" ht="15.75" x14ac:dyDescent="0.25">
      <c r="A7" s="98" t="s">
        <v>185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2" ht="15.75" x14ac:dyDescent="0.25">
      <c r="A8" s="99" t="s">
        <v>276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2" ht="15.75" x14ac:dyDescent="0.25">
      <c r="A9" s="100" t="s">
        <v>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2" ht="15.75" thickBot="1" x14ac:dyDescent="0.3">
      <c r="H10" s="6">
        <v>100</v>
      </c>
      <c r="I10" s="6"/>
      <c r="J10" s="6"/>
    </row>
    <row r="11" spans="1:12" ht="64.5" customHeight="1" thickBot="1" x14ac:dyDescent="0.3">
      <c r="A11" s="85" t="s">
        <v>2</v>
      </c>
      <c r="B11" s="85" t="s">
        <v>3</v>
      </c>
      <c r="C11" s="85" t="s">
        <v>4</v>
      </c>
      <c r="D11" s="85" t="s">
        <v>5</v>
      </c>
      <c r="E11" s="86" t="s">
        <v>6</v>
      </c>
      <c r="F11" s="87" t="s">
        <v>204</v>
      </c>
      <c r="G11" s="88" t="s">
        <v>7</v>
      </c>
      <c r="H11" s="92" t="s">
        <v>255</v>
      </c>
      <c r="I11" s="92" t="s">
        <v>8</v>
      </c>
      <c r="J11" s="93" t="s">
        <v>9</v>
      </c>
      <c r="K11" s="89" t="s">
        <v>284</v>
      </c>
    </row>
    <row r="12" spans="1:12" ht="15.75" thickBot="1" x14ac:dyDescent="0.3">
      <c r="A12" s="8"/>
      <c r="B12" s="9"/>
      <c r="C12" s="9"/>
      <c r="D12" s="9"/>
      <c r="E12" s="59"/>
      <c r="F12" s="10"/>
      <c r="G12" s="11" t="s">
        <v>10</v>
      </c>
      <c r="H12" s="12">
        <f>SUM(H13:H45)</f>
        <v>810002519</v>
      </c>
      <c r="I12" s="12">
        <f>SUM(I13:I45)</f>
        <v>1199999.9999999963</v>
      </c>
      <c r="J12" s="13">
        <f>SUM(J13:J45)</f>
        <v>811202519</v>
      </c>
      <c r="K12" s="14">
        <f>SUM(K13:K45)</f>
        <v>60571784.369999997</v>
      </c>
    </row>
    <row r="13" spans="1:12" x14ac:dyDescent="0.25">
      <c r="A13" s="15">
        <v>2</v>
      </c>
      <c r="B13" s="16">
        <v>1</v>
      </c>
      <c r="C13" s="16">
        <v>1</v>
      </c>
      <c r="D13" s="16">
        <v>1</v>
      </c>
      <c r="E13" s="60" t="s">
        <v>11</v>
      </c>
      <c r="F13" s="75" t="s">
        <v>217</v>
      </c>
      <c r="G13" s="16" t="s">
        <v>12</v>
      </c>
      <c r="H13" s="18">
        <f>IFERROR(VLOOKUP($F13,Sheet2!$A:$E,3,0),0)</f>
        <v>411685089</v>
      </c>
      <c r="I13" s="18">
        <f>IFERROR(VLOOKUP($F13,Sheet2!$A:$F,4,0),0)</f>
        <v>-92092834.959999993</v>
      </c>
      <c r="J13" s="18">
        <f>IFERROR(VLOOKUP(F13,Sheet2!A:E,5,0),0)</f>
        <v>319592254.04000002</v>
      </c>
      <c r="K13" s="72">
        <f>IFERROR(VLOOKUP(F13,Sheet3!A:C,3,0),0)</f>
        <v>25189817.960000001</v>
      </c>
      <c r="L13" s="77" t="str">
        <f>VLOOKUP(F13,Sheet2!A:A,1,0)</f>
        <v>211101</v>
      </c>
    </row>
    <row r="14" spans="1:12" x14ac:dyDescent="0.25">
      <c r="A14" s="67">
        <v>2</v>
      </c>
      <c r="B14" s="34">
        <v>1</v>
      </c>
      <c r="C14" s="34">
        <v>1</v>
      </c>
      <c r="D14" s="34">
        <v>1</v>
      </c>
      <c r="E14" s="68" t="s">
        <v>21</v>
      </c>
      <c r="F14" s="17">
        <v>211108</v>
      </c>
      <c r="G14" s="34" t="s">
        <v>167</v>
      </c>
      <c r="H14" s="18">
        <f>IFERROR(VLOOKUP($F14,Sheet2!$A:$E,3,0),0)</f>
        <v>24216770</v>
      </c>
      <c r="I14" s="18">
        <f>IFERROR(VLOOKUP($F14,Sheet2!$A:$E,4,0),0)</f>
        <v>0</v>
      </c>
      <c r="J14" s="18">
        <f>IFERROR(VLOOKUP(F14,Sheet2!A:E,5,0),0)</f>
        <v>24216770</v>
      </c>
      <c r="K14" s="72">
        <f>IFERROR(VLOOKUP(F14,Sheet3!A:C,3,0),0)</f>
        <v>0</v>
      </c>
      <c r="L14" s="77">
        <f>VLOOKUP(F14,Sheet2!A:A,1,0)</f>
        <v>211108</v>
      </c>
    </row>
    <row r="15" spans="1:12" x14ac:dyDescent="0.25">
      <c r="A15" s="67">
        <v>2</v>
      </c>
      <c r="B15" s="34">
        <v>1</v>
      </c>
      <c r="C15" s="34">
        <v>1</v>
      </c>
      <c r="D15" s="34">
        <v>2</v>
      </c>
      <c r="E15" s="68">
        <v>1</v>
      </c>
      <c r="F15" s="17">
        <v>211201</v>
      </c>
      <c r="G15" s="34" t="s">
        <v>256</v>
      </c>
      <c r="H15" s="18">
        <f>IFERROR(VLOOKUP($F15,Sheet2!$A:$E,3,0),0)</f>
        <v>0</v>
      </c>
      <c r="I15" s="18">
        <f>IFERROR(VLOOKUP($F15,Sheet2!$A:$E,4,0),0)</f>
        <v>0</v>
      </c>
      <c r="J15" s="18">
        <f>IFERROR(VLOOKUP(F15,Sheet2!A:E,5,0),0)</f>
        <v>0</v>
      </c>
      <c r="K15" s="72">
        <f>IFERROR(VLOOKUP(F15,Sheet3!A:C,3,0),0)</f>
        <v>0</v>
      </c>
      <c r="L15" s="77">
        <f>VLOOKUP(F15,Sheet2!A:A,1,0)</f>
        <v>211201</v>
      </c>
    </row>
    <row r="16" spans="1:12" x14ac:dyDescent="0.25">
      <c r="A16" s="19">
        <v>2</v>
      </c>
      <c r="B16" s="20">
        <v>1</v>
      </c>
      <c r="C16" s="20">
        <v>1</v>
      </c>
      <c r="D16" s="20">
        <v>2</v>
      </c>
      <c r="E16" s="56" t="s">
        <v>29</v>
      </c>
      <c r="F16" s="21">
        <v>211203</v>
      </c>
      <c r="G16" s="20" t="s">
        <v>202</v>
      </c>
      <c r="H16" s="18">
        <f>IFERROR(VLOOKUP($F16,Sheet2!$A:$E,3,0),0)</f>
        <v>2549134</v>
      </c>
      <c r="I16" s="18">
        <f>IFERROR(VLOOKUP($F16,Sheet2!$A:$E,4,0),0)</f>
        <v>0</v>
      </c>
      <c r="J16" s="18">
        <f>IFERROR(VLOOKUP(F16,Sheet2!A:E,5,0),0)</f>
        <v>2549134</v>
      </c>
      <c r="K16" s="72">
        <f>IFERROR(VLOOKUP(F16,Sheet3!A:C,3,0),0)</f>
        <v>0</v>
      </c>
      <c r="L16" s="77">
        <f>VLOOKUP(F16,Sheet2!A:A,1,0)</f>
        <v>211203</v>
      </c>
    </row>
    <row r="17" spans="1:12" x14ac:dyDescent="0.25">
      <c r="A17" s="19">
        <v>2</v>
      </c>
      <c r="B17" s="20">
        <v>1</v>
      </c>
      <c r="C17" s="20">
        <v>1</v>
      </c>
      <c r="D17" s="20">
        <v>2</v>
      </c>
      <c r="E17" s="56" t="s">
        <v>18</v>
      </c>
      <c r="F17" s="21">
        <v>211205</v>
      </c>
      <c r="G17" s="20" t="s">
        <v>203</v>
      </c>
      <c r="H17" s="18">
        <f>IFERROR(VLOOKUP($F17,Sheet2!$A:$E,3,0),0)</f>
        <v>12745669</v>
      </c>
      <c r="I17" s="18">
        <f>IFERROR(VLOOKUP($F17,Sheet2!$A:$E,4,0),0)</f>
        <v>0</v>
      </c>
      <c r="J17" s="18">
        <f>IFERROR(VLOOKUP(F17,Sheet2!A:E,5,0),0)</f>
        <v>12745669</v>
      </c>
      <c r="K17" s="72">
        <f>IFERROR(VLOOKUP(F17,Sheet3!A:C,3,0),0)</f>
        <v>0</v>
      </c>
      <c r="L17" s="77">
        <f>VLOOKUP(F17,Sheet2!A:A,1,0)</f>
        <v>211205</v>
      </c>
    </row>
    <row r="18" spans="1:12" x14ac:dyDescent="0.25">
      <c r="A18" s="19">
        <v>2</v>
      </c>
      <c r="B18" s="20">
        <v>1</v>
      </c>
      <c r="C18" s="20">
        <v>1</v>
      </c>
      <c r="D18" s="20">
        <v>2</v>
      </c>
      <c r="E18" s="56">
        <v>6</v>
      </c>
      <c r="F18" s="21">
        <v>211206</v>
      </c>
      <c r="G18" s="20" t="s">
        <v>257</v>
      </c>
      <c r="H18" s="18">
        <f>IFERROR(VLOOKUP($F18,Sheet2!$A:$E,3,0),0)</f>
        <v>0</v>
      </c>
      <c r="I18" s="18">
        <f>IFERROR(VLOOKUP($F18,Sheet2!$A:$E,4,0),0)</f>
        <v>3140478.24</v>
      </c>
      <c r="J18" s="18">
        <f>IFERROR(VLOOKUP(F18,Sheet2!A:E,5,0),0)</f>
        <v>3140478.24</v>
      </c>
      <c r="K18" s="72">
        <f>IFERROR(VLOOKUP(F18,Sheet3!A:C,3,0),0)</f>
        <v>0</v>
      </c>
      <c r="L18" s="77">
        <f>VLOOKUP(F18,Sheet2!A:A,1,0)</f>
        <v>211206</v>
      </c>
    </row>
    <row r="19" spans="1:12" x14ac:dyDescent="0.25">
      <c r="A19" s="19">
        <v>2</v>
      </c>
      <c r="B19" s="20">
        <v>1</v>
      </c>
      <c r="C19" s="20">
        <v>1</v>
      </c>
      <c r="D19" s="20">
        <v>2</v>
      </c>
      <c r="E19" s="56" t="s">
        <v>21</v>
      </c>
      <c r="F19" s="21">
        <v>211208</v>
      </c>
      <c r="G19" s="20" t="s">
        <v>237</v>
      </c>
      <c r="H19" s="18">
        <f>IFERROR(VLOOKUP($F19,Sheet2!$A:$E,3,0),0)</f>
        <v>89219679</v>
      </c>
      <c r="I19" s="18">
        <f>IFERROR(VLOOKUP($F19,Sheet2!$A:$E,4,0),0)</f>
        <v>79784325.519999996</v>
      </c>
      <c r="J19" s="18">
        <f>IFERROR(VLOOKUP(F19,Sheet2!A:E,5,0),0)</f>
        <v>169004004.52000001</v>
      </c>
      <c r="K19" s="72">
        <f>IFERROR(VLOOKUP(F19,Sheet3!A:C,3,0),0)</f>
        <v>20437266.670000002</v>
      </c>
      <c r="L19" s="77">
        <f>VLOOKUP(F19,Sheet2!A:A,1,0)</f>
        <v>211208</v>
      </c>
    </row>
    <row r="20" spans="1:12" x14ac:dyDescent="0.25">
      <c r="A20" s="19">
        <v>2</v>
      </c>
      <c r="B20" s="20">
        <v>1</v>
      </c>
      <c r="C20" s="20">
        <v>1</v>
      </c>
      <c r="D20" s="20">
        <v>2</v>
      </c>
      <c r="E20" s="56" t="s">
        <v>23</v>
      </c>
      <c r="F20" s="21">
        <v>211209</v>
      </c>
      <c r="G20" s="20" t="s">
        <v>229</v>
      </c>
      <c r="H20" s="18">
        <f>IFERROR(VLOOKUP($F20,Sheet2!$A:$E,3,0),0)</f>
        <v>0</v>
      </c>
      <c r="I20" s="18">
        <f>IFERROR(VLOOKUP($F20,Sheet2!$A:$E,4,0),0)</f>
        <v>2064031.2</v>
      </c>
      <c r="J20" s="18">
        <f>IFERROR(VLOOKUP(F20,Sheet2!A:E,5,0),0)</f>
        <v>2064031.2</v>
      </c>
      <c r="K20" s="72">
        <f>IFERROR(VLOOKUP(F20,Sheet3!A:C,3,0),0)</f>
        <v>1200000</v>
      </c>
      <c r="L20" s="77">
        <f>VLOOKUP(F20,Sheet2!A:A,1,0)</f>
        <v>211209</v>
      </c>
    </row>
    <row r="21" spans="1:12" x14ac:dyDescent="0.25">
      <c r="A21" s="19">
        <v>2</v>
      </c>
      <c r="B21" s="20">
        <v>1</v>
      </c>
      <c r="C21" s="20">
        <v>1</v>
      </c>
      <c r="D21" s="20">
        <v>2</v>
      </c>
      <c r="E21" s="56">
        <v>10</v>
      </c>
      <c r="F21" s="21">
        <v>211210</v>
      </c>
      <c r="G21" s="20" t="s">
        <v>258</v>
      </c>
      <c r="H21" s="18">
        <f>IFERROR(VLOOKUP($F21,Sheet2!$A:$E,3,0),0)</f>
        <v>0</v>
      </c>
      <c r="I21" s="18">
        <f>IFERROR(VLOOKUP($F21,Sheet2!$A:$E,4,0),0)</f>
        <v>0</v>
      </c>
      <c r="J21" s="18">
        <f>IFERROR(VLOOKUP(F21,Sheet2!A:E,5,0),0)</f>
        <v>0</v>
      </c>
      <c r="K21" s="72">
        <f>IFERROR(VLOOKUP(F21,Sheet3!A:C,3,0),0)</f>
        <v>0</v>
      </c>
      <c r="L21" s="77">
        <f>VLOOKUP(F21,Sheet2!A:A,1,0)</f>
        <v>211210</v>
      </c>
    </row>
    <row r="22" spans="1:12" x14ac:dyDescent="0.25">
      <c r="A22" s="19">
        <v>2</v>
      </c>
      <c r="B22" s="20">
        <v>1</v>
      </c>
      <c r="C22" s="20">
        <v>1</v>
      </c>
      <c r="D22" s="20">
        <v>2</v>
      </c>
      <c r="E22" s="56" t="s">
        <v>230</v>
      </c>
      <c r="F22" s="21">
        <v>211211</v>
      </c>
      <c r="G22" s="20" t="s">
        <v>247</v>
      </c>
      <c r="H22" s="18">
        <f>IFERROR(VLOOKUP($F22,Sheet2!$A:$E,3,0),0)</f>
        <v>0</v>
      </c>
      <c r="I22" s="18">
        <f>IFERROR(VLOOKUP($F22,Sheet2!$A:$E,4,0),0)</f>
        <v>7104000</v>
      </c>
      <c r="J22" s="18">
        <f>IFERROR(VLOOKUP(F22,Sheet2!A:E,5,0),0)</f>
        <v>7104000</v>
      </c>
      <c r="K22" s="72">
        <f>IFERROR(VLOOKUP(F22,Sheet3!A:C,3,0),0)</f>
        <v>132000</v>
      </c>
      <c r="L22" s="77">
        <f>VLOOKUP(F22,Sheet2!A:A,1,0)</f>
        <v>211211</v>
      </c>
    </row>
    <row r="23" spans="1:12" x14ac:dyDescent="0.25">
      <c r="A23" s="19">
        <v>2</v>
      </c>
      <c r="B23" s="20">
        <v>1</v>
      </c>
      <c r="C23" s="20">
        <v>1</v>
      </c>
      <c r="D23" s="20">
        <v>3</v>
      </c>
      <c r="E23" s="56">
        <v>1</v>
      </c>
      <c r="F23" s="21">
        <v>211301</v>
      </c>
      <c r="G23" s="20" t="s">
        <v>220</v>
      </c>
      <c r="H23" s="18">
        <f>IFERROR(VLOOKUP($F23,Sheet2!$A:$E,3,0),0)</f>
        <v>12745669</v>
      </c>
      <c r="I23" s="18">
        <f>IFERROR(VLOOKUP($F23,Sheet2!$A:$E,4,0),0)</f>
        <v>0</v>
      </c>
      <c r="J23" s="18">
        <f>IFERROR(VLOOKUP(F23,Sheet2!A:E,5,0),0)</f>
        <v>12745669</v>
      </c>
      <c r="K23" s="72">
        <f>IFERROR(VLOOKUP(F23,Sheet3!A:C,3,0),0)</f>
        <v>536038.80000000005</v>
      </c>
      <c r="L23" s="77">
        <f>VLOOKUP(F23,Sheet2!A:A,1,0)</f>
        <v>211301</v>
      </c>
    </row>
    <row r="24" spans="1:12" x14ac:dyDescent="0.25">
      <c r="A24" s="19">
        <v>2</v>
      </c>
      <c r="B24" s="20">
        <v>1</v>
      </c>
      <c r="C24" s="20">
        <v>1</v>
      </c>
      <c r="D24" s="20">
        <v>4</v>
      </c>
      <c r="E24" s="56" t="s">
        <v>11</v>
      </c>
      <c r="F24" s="21">
        <v>211401</v>
      </c>
      <c r="G24" s="20" t="s">
        <v>14</v>
      </c>
      <c r="H24" s="18">
        <f>IFERROR(VLOOKUP($F24,Sheet2!$A:$E,3,0),0)</f>
        <v>45671978</v>
      </c>
      <c r="I24" s="18">
        <f>IFERROR(VLOOKUP($F24,Sheet2!$A:$E,4,0),0)</f>
        <v>0</v>
      </c>
      <c r="J24" s="18">
        <f>IFERROR(VLOOKUP(F24,Sheet2!A:E,5,0),0)</f>
        <v>45671978</v>
      </c>
      <c r="K24" s="72">
        <f>IFERROR(VLOOKUP(F24,Sheet3!A:C,3,0),0)</f>
        <v>0</v>
      </c>
      <c r="L24" s="77">
        <f>VLOOKUP(F24,Sheet2!A:A,1,0)</f>
        <v>211401</v>
      </c>
    </row>
    <row r="25" spans="1:12" x14ac:dyDescent="0.25">
      <c r="A25" s="19">
        <v>2</v>
      </c>
      <c r="B25" s="20">
        <v>1</v>
      </c>
      <c r="C25" s="20">
        <v>1</v>
      </c>
      <c r="D25" s="20">
        <v>5</v>
      </c>
      <c r="E25" s="56" t="s">
        <v>29</v>
      </c>
      <c r="F25" s="21">
        <v>211503</v>
      </c>
      <c r="G25" s="20" t="s">
        <v>183</v>
      </c>
      <c r="H25" s="18">
        <f>IFERROR(VLOOKUP($F25,Sheet2!$A:$E,3,0),0)</f>
        <v>7410859</v>
      </c>
      <c r="I25" s="18">
        <f>IFERROR(VLOOKUP($F25,Sheet2!$A:$E,4,0),0)</f>
        <v>0</v>
      </c>
      <c r="J25" s="18">
        <f>IFERROR(VLOOKUP(F25,Sheet2!A:E,5,0),0)</f>
        <v>7410859</v>
      </c>
      <c r="K25" s="72">
        <f>IFERROR(VLOOKUP(F25,Sheet3!A:C,3,0),0)</f>
        <v>825800</v>
      </c>
      <c r="L25" s="77">
        <f>VLOOKUP(F25,Sheet2!A:A,1,0)</f>
        <v>211503</v>
      </c>
    </row>
    <row r="26" spans="1:12" x14ac:dyDescent="0.25">
      <c r="A26" s="19">
        <v>2</v>
      </c>
      <c r="B26" s="20">
        <v>1</v>
      </c>
      <c r="C26" s="20">
        <v>1</v>
      </c>
      <c r="D26" s="20">
        <v>5</v>
      </c>
      <c r="E26" s="56" t="s">
        <v>13</v>
      </c>
      <c r="F26" s="21">
        <v>211504</v>
      </c>
      <c r="G26" s="20" t="s">
        <v>184</v>
      </c>
      <c r="H26" s="18">
        <f>IFERROR(VLOOKUP($F26,Sheet2!$A:$E,3,0),0)</f>
        <v>7410859</v>
      </c>
      <c r="I26" s="18">
        <f>IFERROR(VLOOKUP($F26,Sheet2!$A:$E,4,0),0)</f>
        <v>0</v>
      </c>
      <c r="J26" s="18">
        <f>IFERROR(VLOOKUP(F26,Sheet2!A:E,5,0),0)</f>
        <v>7410859</v>
      </c>
      <c r="K26" s="72">
        <f>IFERROR(VLOOKUP(F26,Sheet3!A:C,3,0),0)</f>
        <v>1292362.7</v>
      </c>
      <c r="L26" s="77">
        <f>VLOOKUP(F26,Sheet2!A:A,1,0)</f>
        <v>211504</v>
      </c>
    </row>
    <row r="27" spans="1:12" x14ac:dyDescent="0.25">
      <c r="A27" s="19">
        <v>2</v>
      </c>
      <c r="B27" s="20">
        <v>1</v>
      </c>
      <c r="C27" s="20">
        <v>2</v>
      </c>
      <c r="D27" s="20">
        <v>2</v>
      </c>
      <c r="E27" s="56" t="s">
        <v>11</v>
      </c>
      <c r="F27" s="21">
        <v>212201</v>
      </c>
      <c r="G27" s="20" t="s">
        <v>15</v>
      </c>
      <c r="H27" s="18">
        <f>IFERROR(VLOOKUP($F27,Sheet2!$A:$E,3,0),0)</f>
        <v>0</v>
      </c>
      <c r="I27" s="18">
        <f>IFERROR(VLOOKUP($F27,Sheet2!$A:$E,4,0),0)</f>
        <v>1200000</v>
      </c>
      <c r="J27" s="18">
        <f>IFERROR(VLOOKUP(F27,Sheet2!A:E,5,0),0)</f>
        <v>1200000</v>
      </c>
      <c r="K27" s="72">
        <f>IFERROR(VLOOKUP(F27,Sheet3!A:C,3,0),0)</f>
        <v>0</v>
      </c>
      <c r="L27" s="77">
        <f>VLOOKUP(F27,Sheet2!A:A,1,0)</f>
        <v>212201</v>
      </c>
    </row>
    <row r="28" spans="1:12" x14ac:dyDescent="0.25">
      <c r="A28" s="19">
        <v>2</v>
      </c>
      <c r="B28" s="20">
        <v>1</v>
      </c>
      <c r="C28" s="20">
        <v>2</v>
      </c>
      <c r="D28" s="20">
        <v>2</v>
      </c>
      <c r="E28" s="56" t="s">
        <v>29</v>
      </c>
      <c r="F28" s="21">
        <v>212203</v>
      </c>
      <c r="G28" s="20" t="s">
        <v>186</v>
      </c>
      <c r="H28" s="18">
        <f>IFERROR(VLOOKUP($F28,Sheet2!$A:$E,3,0),0)</f>
        <v>25491337</v>
      </c>
      <c r="I28" s="18">
        <f>IFERROR(VLOOKUP($F28,Sheet2!$A:$E,4,0),0)</f>
        <v>0</v>
      </c>
      <c r="J28" s="18">
        <f>IFERROR(VLOOKUP(F28,Sheet2!A:E,5,0),0)</f>
        <v>25491337</v>
      </c>
      <c r="K28" s="72">
        <f>IFERROR(VLOOKUP(F28,Sheet3!A:C,3,0),0)</f>
        <v>3434313.89</v>
      </c>
      <c r="L28" s="77">
        <f>VLOOKUP(F28,Sheet2!A:A,1,0)</f>
        <v>212203</v>
      </c>
    </row>
    <row r="29" spans="1:12" x14ac:dyDescent="0.25">
      <c r="A29" s="19">
        <v>2</v>
      </c>
      <c r="B29" s="20">
        <v>1</v>
      </c>
      <c r="C29" s="20">
        <v>2</v>
      </c>
      <c r="D29" s="20">
        <v>2</v>
      </c>
      <c r="E29" s="56" t="s">
        <v>13</v>
      </c>
      <c r="F29" s="21">
        <v>212204</v>
      </c>
      <c r="G29" s="20" t="s">
        <v>17</v>
      </c>
      <c r="H29" s="18">
        <f>IFERROR(VLOOKUP($F29,Sheet2!$A:$E,3,0),0)</f>
        <v>0</v>
      </c>
      <c r="I29" s="18">
        <f>IFERROR(VLOOKUP($F29,Sheet2!$A:$E,4,0),0)</f>
        <v>0</v>
      </c>
      <c r="J29" s="18">
        <f>IFERROR(VLOOKUP(F29,Sheet2!A:E,5,0),0)</f>
        <v>0</v>
      </c>
      <c r="K29" s="72">
        <f>IFERROR(VLOOKUP(F29,Sheet3!A:C,3,0),0)</f>
        <v>0</v>
      </c>
      <c r="L29" s="77" t="e">
        <f>VLOOKUP(F29,Sheet2!A:A,1,0)</f>
        <v>#N/A</v>
      </c>
    </row>
    <row r="30" spans="1:12" x14ac:dyDescent="0.25">
      <c r="A30" s="19">
        <v>2</v>
      </c>
      <c r="B30" s="20">
        <v>1</v>
      </c>
      <c r="C30" s="20">
        <v>2</v>
      </c>
      <c r="D30" s="20">
        <v>2</v>
      </c>
      <c r="E30" s="56" t="s">
        <v>18</v>
      </c>
      <c r="F30" s="21">
        <v>212205</v>
      </c>
      <c r="G30" s="20" t="s">
        <v>19</v>
      </c>
      <c r="H30" s="18">
        <f>IFERROR(VLOOKUP($F30,Sheet2!$A:$E,3,0),0)</f>
        <v>3823701</v>
      </c>
      <c r="I30" s="18">
        <f>IFERROR(VLOOKUP($F30,Sheet2!$A:$E,4,0),0)</f>
        <v>0</v>
      </c>
      <c r="J30" s="18">
        <f>IFERROR(VLOOKUP(F30,Sheet2!A:E,5,0),0)</f>
        <v>3823701</v>
      </c>
      <c r="K30" s="72">
        <f>IFERROR(VLOOKUP(F30,Sheet3!A:C,3,0),0)</f>
        <v>320038.8</v>
      </c>
      <c r="L30" s="77">
        <f>VLOOKUP(F30,Sheet2!A:A,1,0)</f>
        <v>212205</v>
      </c>
    </row>
    <row r="31" spans="1:12" x14ac:dyDescent="0.25">
      <c r="A31" s="19">
        <v>2</v>
      </c>
      <c r="B31" s="20">
        <v>1</v>
      </c>
      <c r="C31" s="20">
        <v>2</v>
      </c>
      <c r="D31" s="20">
        <v>2</v>
      </c>
      <c r="E31" s="56" t="s">
        <v>20</v>
      </c>
      <c r="F31" s="21">
        <v>212206</v>
      </c>
      <c r="G31" s="20" t="s">
        <v>196</v>
      </c>
      <c r="H31" s="18">
        <f>IFERROR(VLOOKUP($F31,Sheet2!$A:$E,3,0),0)</f>
        <v>29739893</v>
      </c>
      <c r="I31" s="18">
        <f>IFERROR(VLOOKUP($F31,Sheet2!$A:$E,4,0),0)</f>
        <v>7503500</v>
      </c>
      <c r="J31" s="18">
        <f>IFERROR(VLOOKUP(F31,Sheet2!A:E,5,0),0)</f>
        <v>37243393</v>
      </c>
      <c r="K31" s="72">
        <f>IFERROR(VLOOKUP(F31,Sheet3!A:C,3,0),0)</f>
        <v>0</v>
      </c>
      <c r="L31" s="77">
        <f>VLOOKUP(F31,Sheet2!A:A,1,0)</f>
        <v>212206</v>
      </c>
    </row>
    <row r="32" spans="1:12" x14ac:dyDescent="0.25">
      <c r="A32" s="19">
        <v>2</v>
      </c>
      <c r="B32" s="20">
        <v>1</v>
      </c>
      <c r="C32" s="20">
        <v>2</v>
      </c>
      <c r="D32" s="20">
        <v>2</v>
      </c>
      <c r="E32" s="56" t="s">
        <v>21</v>
      </c>
      <c r="F32" s="21">
        <v>212208</v>
      </c>
      <c r="G32" s="20" t="s">
        <v>22</v>
      </c>
      <c r="H32" s="18">
        <f>IFERROR(VLOOKUP($F32,Sheet2!$A:$E,3,0),0)</f>
        <v>0</v>
      </c>
      <c r="I32" s="18">
        <f>IFERROR(VLOOKUP($F32,Sheet2!$A:$E,4,0),0)</f>
        <v>0</v>
      </c>
      <c r="J32" s="18">
        <f>IFERROR(VLOOKUP(F32,Sheet2!A:E,5,0),0)</f>
        <v>0</v>
      </c>
      <c r="K32" s="72">
        <f>IFERROR(VLOOKUP(F32,Sheet3!A:C,3,0),0)</f>
        <v>0</v>
      </c>
      <c r="L32" s="77" t="e">
        <f>VLOOKUP(F32,Sheet2!A:A,1,0)</f>
        <v>#N/A</v>
      </c>
    </row>
    <row r="33" spans="1:12" x14ac:dyDescent="0.25">
      <c r="A33" s="19">
        <v>2</v>
      </c>
      <c r="B33" s="20">
        <v>1</v>
      </c>
      <c r="C33" s="20">
        <v>2</v>
      </c>
      <c r="D33" s="20">
        <v>2</v>
      </c>
      <c r="E33" s="56" t="s">
        <v>23</v>
      </c>
      <c r="F33" s="21">
        <v>212209</v>
      </c>
      <c r="G33" s="20" t="s">
        <v>24</v>
      </c>
      <c r="H33" s="18">
        <f>IFERROR(VLOOKUP($F33,Sheet2!$A:$E,3,0),0)</f>
        <v>0</v>
      </c>
      <c r="I33" s="18">
        <f>IFERROR(VLOOKUP($F33,Sheet2!$A:$E,4,0),0)</f>
        <v>0</v>
      </c>
      <c r="J33" s="18">
        <f>IFERROR(VLOOKUP(F33,Sheet2!A:E,5,0),0)</f>
        <v>0</v>
      </c>
      <c r="K33" s="72">
        <f>IFERROR(VLOOKUP(F33,Sheet3!A:C,3,0),0)</f>
        <v>0</v>
      </c>
      <c r="L33" s="77" t="e">
        <f>VLOOKUP(F33,Sheet2!A:A,1,0)</f>
        <v>#N/A</v>
      </c>
    </row>
    <row r="34" spans="1:12" x14ac:dyDescent="0.25">
      <c r="A34" s="19">
        <v>2</v>
      </c>
      <c r="B34" s="20">
        <v>1</v>
      </c>
      <c r="C34" s="20">
        <v>2</v>
      </c>
      <c r="D34" s="20">
        <v>2</v>
      </c>
      <c r="E34" s="56">
        <v>10</v>
      </c>
      <c r="F34" s="21">
        <v>212210</v>
      </c>
      <c r="G34" s="4" t="s">
        <v>211</v>
      </c>
      <c r="H34" s="18">
        <f>IFERROR(VLOOKUP($F34,Sheet2!$A:$E,3,0),0)</f>
        <v>40361283</v>
      </c>
      <c r="I34" s="18">
        <f>IFERROR(VLOOKUP($F34,Sheet2!$A:$E,4,0),0)</f>
        <v>-7503500</v>
      </c>
      <c r="J34" s="18">
        <f>IFERROR(VLOOKUP(F34,Sheet2!A:E,5,0),0)</f>
        <v>32857783</v>
      </c>
      <c r="K34" s="72">
        <f>IFERROR(VLOOKUP(F34,Sheet3!A:C,3,0),0)</f>
        <v>0</v>
      </c>
      <c r="L34" s="77">
        <f>VLOOKUP(F34,Sheet2!A:A,1,0)</f>
        <v>212210</v>
      </c>
    </row>
    <row r="35" spans="1:12" x14ac:dyDescent="0.25">
      <c r="A35" s="19">
        <v>2</v>
      </c>
      <c r="B35" s="20">
        <v>1</v>
      </c>
      <c r="C35" s="20">
        <v>3</v>
      </c>
      <c r="D35" s="20">
        <v>1</v>
      </c>
      <c r="E35" s="56">
        <v>1</v>
      </c>
      <c r="F35" s="21">
        <v>213101</v>
      </c>
      <c r="G35" s="20" t="s">
        <v>189</v>
      </c>
      <c r="H35" s="18">
        <f>IFERROR(VLOOKUP($F35,Sheet2!$A:$E,3,0),0)</f>
        <v>0</v>
      </c>
      <c r="I35" s="18">
        <f>IFERROR(VLOOKUP($F35,Sheet2!$A:$E,4,0),0)</f>
        <v>0</v>
      </c>
      <c r="J35" s="18">
        <f>IFERROR(VLOOKUP(F35,Sheet2!A:E,5,0),0)</f>
        <v>0</v>
      </c>
      <c r="K35" s="72">
        <f>IFERROR(VLOOKUP(F35,Sheet3!A:C,3,0),0)</f>
        <v>0</v>
      </c>
      <c r="L35" s="77" t="e">
        <f>VLOOKUP(F35,Sheet2!A:A,1,0)</f>
        <v>#N/A</v>
      </c>
    </row>
    <row r="36" spans="1:12" x14ac:dyDescent="0.25">
      <c r="A36" s="19">
        <v>2</v>
      </c>
      <c r="B36" s="20">
        <v>1</v>
      </c>
      <c r="C36" s="20">
        <v>3</v>
      </c>
      <c r="D36" s="20">
        <v>2</v>
      </c>
      <c r="E36" s="56" t="s">
        <v>11</v>
      </c>
      <c r="F36" s="21">
        <v>213201</v>
      </c>
      <c r="G36" s="20" t="s">
        <v>25</v>
      </c>
      <c r="H36" s="18">
        <f>IFERROR(VLOOKUP($F36,Sheet2!$A:$E,3,0),0)</f>
        <v>3186417</v>
      </c>
      <c r="I36" s="18">
        <f>IFERROR(VLOOKUP($F36,Sheet2!$A:$E,4,0),0)</f>
        <v>0</v>
      </c>
      <c r="J36" s="18">
        <f>IFERROR(VLOOKUP(F36,Sheet2!A:E,5,0),0)</f>
        <v>3186417</v>
      </c>
      <c r="K36" s="72">
        <f>IFERROR(VLOOKUP(F36,Sheet3!A:C,3,0),0)</f>
        <v>0</v>
      </c>
      <c r="L36" s="77">
        <f>VLOOKUP(F36,Sheet2!A:A,1,0)</f>
        <v>213201</v>
      </c>
    </row>
    <row r="37" spans="1:12" x14ac:dyDescent="0.25">
      <c r="A37" s="19">
        <v>2</v>
      </c>
      <c r="B37" s="20">
        <v>1</v>
      </c>
      <c r="C37" s="20">
        <v>3</v>
      </c>
      <c r="D37" s="20">
        <v>2</v>
      </c>
      <c r="E37" s="56" t="s">
        <v>16</v>
      </c>
      <c r="F37" s="21">
        <v>213202</v>
      </c>
      <c r="G37" s="20" t="s">
        <v>26</v>
      </c>
      <c r="H37" s="18">
        <f>IFERROR(VLOOKUP($F37,Sheet2!$A:$E,3,0),0)</f>
        <v>3186417</v>
      </c>
      <c r="I37" s="18">
        <f>IFERROR(VLOOKUP($F37,Sheet2!$A:$E,4,0),0)</f>
        <v>0</v>
      </c>
      <c r="J37" s="18">
        <f>IFERROR(VLOOKUP(F37,Sheet2!A:E,5,0),0)</f>
        <v>3186417</v>
      </c>
      <c r="K37" s="72">
        <f>IFERROR(VLOOKUP(F37,Sheet3!A:C,3,0),0)</f>
        <v>0</v>
      </c>
      <c r="L37" s="77">
        <f>VLOOKUP(F37,Sheet2!A:A,1,0)</f>
        <v>213202</v>
      </c>
    </row>
    <row r="38" spans="1:12" x14ac:dyDescent="0.25">
      <c r="A38" s="19">
        <v>2</v>
      </c>
      <c r="B38" s="20">
        <v>1</v>
      </c>
      <c r="C38" s="20">
        <v>4</v>
      </c>
      <c r="D38" s="20">
        <v>2</v>
      </c>
      <c r="E38" s="56" t="s">
        <v>11</v>
      </c>
      <c r="F38" s="21">
        <v>214201</v>
      </c>
      <c r="G38" s="20" t="s">
        <v>27</v>
      </c>
      <c r="H38" s="18">
        <f>IFERROR(VLOOKUP($F38,Sheet2!$A:$E,3,0),0)</f>
        <v>0</v>
      </c>
      <c r="I38" s="18">
        <f>IFERROR(VLOOKUP($F38,Sheet2!$A:$E,4,0),0)</f>
        <v>0</v>
      </c>
      <c r="J38" s="18">
        <f>IFERROR(VLOOKUP(F38,Sheet2!A:E,5,0),0)</f>
        <v>0</v>
      </c>
      <c r="K38" s="72">
        <f>IFERROR(VLOOKUP(F38,Sheet3!A:C,3,0),0)</f>
        <v>0</v>
      </c>
      <c r="L38" s="77" t="e">
        <f>VLOOKUP(F38,Sheet2!A:A,1,0)</f>
        <v>#N/A</v>
      </c>
    </row>
    <row r="39" spans="1:12" x14ac:dyDescent="0.25">
      <c r="A39" s="19">
        <v>2</v>
      </c>
      <c r="B39" s="20">
        <v>1</v>
      </c>
      <c r="C39" s="20">
        <v>4</v>
      </c>
      <c r="D39" s="20">
        <v>2</v>
      </c>
      <c r="E39" s="56" t="s">
        <v>16</v>
      </c>
      <c r="F39" s="21">
        <v>214202</v>
      </c>
      <c r="G39" s="20" t="s">
        <v>28</v>
      </c>
      <c r="H39" s="18">
        <f>IFERROR(VLOOKUP($F39,Sheet2!$A:$E,3,0),0)</f>
        <v>637283</v>
      </c>
      <c r="I39" s="18">
        <f>IFERROR(VLOOKUP($F39,Sheet2!$A:$E,4,0),0)</f>
        <v>0</v>
      </c>
      <c r="J39" s="18">
        <f>IFERROR(VLOOKUP(F39,Sheet2!A:E,5,0),0)</f>
        <v>637283</v>
      </c>
      <c r="K39" s="72">
        <f>IFERROR(VLOOKUP(F39,Sheet3!A:C,3,0),0)</f>
        <v>0</v>
      </c>
      <c r="L39" s="77">
        <f>VLOOKUP(F39,Sheet2!A:A,1,0)</f>
        <v>214202</v>
      </c>
    </row>
    <row r="40" spans="1:12" x14ac:dyDescent="0.25">
      <c r="A40" s="19">
        <v>2</v>
      </c>
      <c r="B40" s="20">
        <v>1</v>
      </c>
      <c r="C40" s="20">
        <v>4</v>
      </c>
      <c r="D40" s="20">
        <v>2</v>
      </c>
      <c r="E40" s="56" t="s">
        <v>29</v>
      </c>
      <c r="F40" s="21">
        <v>214203</v>
      </c>
      <c r="G40" s="20" t="s">
        <v>30</v>
      </c>
      <c r="H40" s="18">
        <f>IFERROR(VLOOKUP($F40,Sheet2!$A:$E,3,0),0)</f>
        <v>0</v>
      </c>
      <c r="I40" s="18">
        <f>IFERROR(VLOOKUP($F40,Sheet2!$A:$E,4,0),0)</f>
        <v>0</v>
      </c>
      <c r="J40" s="18">
        <f>IFERROR(VLOOKUP(F40,Sheet2!A:E,5,0),0)</f>
        <v>0</v>
      </c>
      <c r="K40" s="72">
        <f>IFERROR(VLOOKUP(F40,Sheet3!A:C,3,0),0)</f>
        <v>0</v>
      </c>
      <c r="L40" s="77" t="e">
        <f>VLOOKUP(F40,Sheet2!A:A,1,0)</f>
        <v>#N/A</v>
      </c>
    </row>
    <row r="41" spans="1:12" x14ac:dyDescent="0.25">
      <c r="A41" s="19">
        <v>2</v>
      </c>
      <c r="B41" s="20">
        <v>1</v>
      </c>
      <c r="C41" s="20">
        <v>4</v>
      </c>
      <c r="D41" s="20">
        <v>2</v>
      </c>
      <c r="E41" s="56" t="s">
        <v>13</v>
      </c>
      <c r="F41" s="21">
        <v>214204</v>
      </c>
      <c r="G41" s="20" t="s">
        <v>31</v>
      </c>
      <c r="H41" s="18">
        <f>IFERROR(VLOOKUP($F41,Sheet2!$A:$E,3,0),0)</f>
        <v>5310695</v>
      </c>
      <c r="I41" s="18">
        <f>IFERROR(VLOOKUP($F41,Sheet2!$A:$E,4,0),0)</f>
        <v>0</v>
      </c>
      <c r="J41" s="18">
        <f>IFERROR(VLOOKUP(F41,Sheet2!A:E,5,0),0)</f>
        <v>5310695</v>
      </c>
      <c r="K41" s="72">
        <f>IFERROR(VLOOKUP(F41,Sheet3!A:C,3,0),0)</f>
        <v>0</v>
      </c>
      <c r="L41" s="77">
        <f>VLOOKUP(F41,Sheet2!A:A,1,0)</f>
        <v>214204</v>
      </c>
    </row>
    <row r="42" spans="1:12" x14ac:dyDescent="0.25">
      <c r="A42" s="19">
        <v>2</v>
      </c>
      <c r="B42" s="20">
        <v>1</v>
      </c>
      <c r="C42" s="20">
        <v>5</v>
      </c>
      <c r="D42" s="20">
        <v>1</v>
      </c>
      <c r="E42" s="56" t="s">
        <v>11</v>
      </c>
      <c r="F42" s="21">
        <v>215101</v>
      </c>
      <c r="G42" s="20" t="s">
        <v>32</v>
      </c>
      <c r="H42" s="18">
        <f>IFERROR(VLOOKUP($F42,Sheet2!$A:$E,3,0),0)</f>
        <v>38945094</v>
      </c>
      <c r="I42" s="18">
        <f>IFERROR(VLOOKUP($F42,Sheet2!$A:$E,4,0),0)</f>
        <v>0</v>
      </c>
      <c r="J42" s="18">
        <f>IFERROR(VLOOKUP(F42,Sheet2!A:E,5,0),0)</f>
        <v>38945094</v>
      </c>
      <c r="K42" s="72">
        <f>IFERROR(VLOOKUP(F42,Sheet3!A:C,3,0),0)</f>
        <v>3323792.12</v>
      </c>
      <c r="L42" s="77">
        <f>VLOOKUP(F42,Sheet2!A:A,1,0)</f>
        <v>215101</v>
      </c>
    </row>
    <row r="43" spans="1:12" x14ac:dyDescent="0.25">
      <c r="A43" s="19">
        <v>2</v>
      </c>
      <c r="B43" s="20">
        <v>1</v>
      </c>
      <c r="C43" s="20">
        <v>5</v>
      </c>
      <c r="D43" s="20">
        <v>2</v>
      </c>
      <c r="E43" s="56" t="s">
        <v>11</v>
      </c>
      <c r="F43" s="21">
        <v>215201</v>
      </c>
      <c r="G43" s="20" t="s">
        <v>33</v>
      </c>
      <c r="H43" s="18">
        <f>IFERROR(VLOOKUP($F43,Sheet2!$A:$E,3,0),0)</f>
        <v>39000024</v>
      </c>
      <c r="I43" s="18">
        <f>IFERROR(VLOOKUP($F43,Sheet2!$A:$E,4,0),0)</f>
        <v>0</v>
      </c>
      <c r="J43" s="18">
        <f>IFERROR(VLOOKUP(F43,Sheet2!A:E,5,0),0)</f>
        <v>39000024</v>
      </c>
      <c r="K43" s="72">
        <f>IFERROR(VLOOKUP(F43,Sheet3!A:C,3,0),0)</f>
        <v>3372153.62</v>
      </c>
      <c r="L43" s="77">
        <f>VLOOKUP(F43,Sheet2!A:A,1,0)</f>
        <v>215201</v>
      </c>
    </row>
    <row r="44" spans="1:12" x14ac:dyDescent="0.25">
      <c r="A44" s="19">
        <v>2</v>
      </c>
      <c r="B44" s="20">
        <v>1</v>
      </c>
      <c r="C44" s="20">
        <v>5</v>
      </c>
      <c r="D44" s="20">
        <v>3</v>
      </c>
      <c r="E44" s="56" t="s">
        <v>11</v>
      </c>
      <c r="F44" s="21">
        <v>215301</v>
      </c>
      <c r="G44" s="20" t="s">
        <v>34</v>
      </c>
      <c r="H44" s="18">
        <f>IFERROR(VLOOKUP($F44,Sheet2!$A:$E,3,0),0)</f>
        <v>6181178</v>
      </c>
      <c r="I44" s="18">
        <f>IFERROR(VLOOKUP($F44,Sheet2!$A:$E,4,0),0)</f>
        <v>0</v>
      </c>
      <c r="J44" s="18">
        <f>IFERROR(VLOOKUP(F44,Sheet2!A:E,5,0),0)</f>
        <v>6181178</v>
      </c>
      <c r="K44" s="72">
        <f>IFERROR(VLOOKUP(F44,Sheet3!A:C,3,0),0)</f>
        <v>467666.04</v>
      </c>
      <c r="L44" s="77">
        <f>VLOOKUP(F44,Sheet2!A:A,1,0)</f>
        <v>215301</v>
      </c>
    </row>
    <row r="45" spans="1:12" ht="15.75" thickBot="1" x14ac:dyDescent="0.3">
      <c r="A45" s="22">
        <v>2</v>
      </c>
      <c r="B45" s="23">
        <v>1</v>
      </c>
      <c r="C45" s="23">
        <v>5</v>
      </c>
      <c r="D45" s="23">
        <v>4</v>
      </c>
      <c r="E45" s="61" t="s">
        <v>11</v>
      </c>
      <c r="F45" s="24">
        <v>215401</v>
      </c>
      <c r="G45" s="25" t="s">
        <v>35</v>
      </c>
      <c r="H45" s="18">
        <f>IFERROR(VLOOKUP($F45,Sheet2!$A:$E,3,0),0)</f>
        <v>483491</v>
      </c>
      <c r="I45" s="18">
        <f>IFERROR(VLOOKUP($F45,Sheet2!$A:$E,4,0),0)</f>
        <v>0</v>
      </c>
      <c r="J45" s="18">
        <f>IFERROR(VLOOKUP(F45,Sheet2!A:E,5,0),0)</f>
        <v>483491</v>
      </c>
      <c r="K45" s="72">
        <f>IFERROR(VLOOKUP(F45,Sheet3!A:C,3,0),0)</f>
        <v>40533.769999999997</v>
      </c>
      <c r="L45" s="77">
        <f>VLOOKUP(F45,Sheet2!A:A,1,0)</f>
        <v>215401</v>
      </c>
    </row>
    <row r="46" spans="1:12" ht="15.75" thickBot="1" x14ac:dyDescent="0.3">
      <c r="A46" s="26"/>
      <c r="B46" s="27"/>
      <c r="C46" s="27"/>
      <c r="D46" s="27"/>
      <c r="E46" s="62"/>
      <c r="F46" s="28"/>
      <c r="G46" s="29" t="s">
        <v>36</v>
      </c>
      <c r="H46" s="30">
        <f>SUM(H47:H108)</f>
        <v>25352751683</v>
      </c>
      <c r="I46" s="30">
        <f>SUM(I47:I108)</f>
        <v>-111848347.87</v>
      </c>
      <c r="J46" s="30">
        <f>SUM(J47:J108)</f>
        <v>25240903335.129997</v>
      </c>
      <c r="K46" s="32">
        <f>SUM(K47:K108)</f>
        <v>3401557424.9899998</v>
      </c>
      <c r="L46" s="77" t="e">
        <f>VLOOKUP(F46,Sheet2!A:A,1,0)</f>
        <v>#N/A</v>
      </c>
    </row>
    <row r="47" spans="1:12" x14ac:dyDescent="0.25">
      <c r="A47" s="15">
        <v>2</v>
      </c>
      <c r="B47" s="16">
        <v>2</v>
      </c>
      <c r="C47" s="16">
        <v>1</v>
      </c>
      <c r="D47" s="16">
        <v>2</v>
      </c>
      <c r="E47" s="60" t="s">
        <v>11</v>
      </c>
      <c r="F47" s="33">
        <v>221201</v>
      </c>
      <c r="G47" s="34" t="s">
        <v>37</v>
      </c>
      <c r="H47" s="18">
        <f>IFERROR(VLOOKUP($F47,Sheet2!$A:$E,3,0),0)</f>
        <v>0</v>
      </c>
      <c r="I47" s="18">
        <f>IFERROR(VLOOKUP($F47,Sheet2!$A:$E,4,0),0)</f>
        <v>0</v>
      </c>
      <c r="J47" s="18">
        <f>IFERROR(VLOOKUP(F47,Sheet2!A:E,5,0),0)</f>
        <v>0</v>
      </c>
      <c r="K47" s="72">
        <f>IFERROR(VLOOKUP(F47,Sheet3!A:C,3,0),0)</f>
        <v>0</v>
      </c>
      <c r="L47" s="77" t="e">
        <f>VLOOKUP(F47,Sheet2!A:A,1,0)</f>
        <v>#N/A</v>
      </c>
    </row>
    <row r="48" spans="1:12" x14ac:dyDescent="0.25">
      <c r="A48" s="19">
        <v>2</v>
      </c>
      <c r="B48" s="20">
        <v>2</v>
      </c>
      <c r="C48" s="20">
        <v>1</v>
      </c>
      <c r="D48" s="20">
        <v>3</v>
      </c>
      <c r="E48" s="56" t="s">
        <v>11</v>
      </c>
      <c r="F48" s="35">
        <v>221301</v>
      </c>
      <c r="G48" s="20" t="s">
        <v>38</v>
      </c>
      <c r="H48" s="18">
        <f>IFERROR(VLOOKUP($F48,Sheet2!$A:$E,3,0),0)</f>
        <v>10376494</v>
      </c>
      <c r="I48" s="18">
        <f>IFERROR(VLOOKUP($F48,Sheet2!$A:$E,4,0),0)</f>
        <v>163476.67000000001</v>
      </c>
      <c r="J48" s="18">
        <f>IFERROR(VLOOKUP(F48,Sheet2!A:E,5,0),0)</f>
        <v>10539970.67</v>
      </c>
      <c r="K48" s="72">
        <f>IFERROR(VLOOKUP(F48,Sheet3!A:C,3,0),0)</f>
        <v>1353267.07</v>
      </c>
      <c r="L48" s="77">
        <f>VLOOKUP(F48,Sheet2!A:A,1,0)</f>
        <v>221301</v>
      </c>
    </row>
    <row r="49" spans="1:12" x14ac:dyDescent="0.25">
      <c r="A49" s="19">
        <v>2</v>
      </c>
      <c r="B49" s="20">
        <v>2</v>
      </c>
      <c r="C49" s="20">
        <v>1</v>
      </c>
      <c r="D49" s="20">
        <v>5</v>
      </c>
      <c r="E49" s="56" t="s">
        <v>11</v>
      </c>
      <c r="F49" s="35">
        <v>221501</v>
      </c>
      <c r="G49" s="20" t="s">
        <v>39</v>
      </c>
      <c r="H49" s="18">
        <f>IFERROR(VLOOKUP($F49,Sheet2!$A:$E,3,0),0)</f>
        <v>26755817</v>
      </c>
      <c r="I49" s="18">
        <f>IFERROR(VLOOKUP($F49,Sheet2!$A:$E,4,0),0)</f>
        <v>-3489206.62</v>
      </c>
      <c r="J49" s="18">
        <f>IFERROR(VLOOKUP(F49,Sheet2!A:E,5,0),0)</f>
        <v>23266610.379999999</v>
      </c>
      <c r="K49" s="72">
        <f>IFERROR(VLOOKUP(F49,Sheet3!A:C,3,0),0)</f>
        <v>666368.68000000005</v>
      </c>
      <c r="L49" s="77">
        <f>VLOOKUP(F49,Sheet2!A:A,1,0)</f>
        <v>221501</v>
      </c>
    </row>
    <row r="50" spans="1:12" x14ac:dyDescent="0.25">
      <c r="A50" s="19">
        <v>2</v>
      </c>
      <c r="B50" s="20">
        <v>2</v>
      </c>
      <c r="C50" s="20">
        <v>1</v>
      </c>
      <c r="D50" s="20">
        <v>6</v>
      </c>
      <c r="E50" s="56" t="s">
        <v>11</v>
      </c>
      <c r="F50" s="35">
        <v>221601</v>
      </c>
      <c r="G50" s="20" t="s">
        <v>40</v>
      </c>
      <c r="H50" s="18">
        <f>IFERROR(VLOOKUP($F50,Sheet2!$A:$E,3,0),0)</f>
        <v>8157254</v>
      </c>
      <c r="I50" s="18">
        <f>IFERROR(VLOOKUP($F50,Sheet2!$A:$E,4,0),0)</f>
        <v>5137746</v>
      </c>
      <c r="J50" s="18">
        <f>IFERROR(VLOOKUP(F50,Sheet2!A:E,5,0),0)</f>
        <v>13295000</v>
      </c>
      <c r="K50" s="72">
        <f>IFERROR(VLOOKUP(F50,Sheet3!A:C,3,0),0)</f>
        <v>1002067.51</v>
      </c>
      <c r="L50" s="77">
        <f>VLOOKUP(F50,Sheet2!A:A,1,0)</f>
        <v>221601</v>
      </c>
    </row>
    <row r="51" spans="1:12" x14ac:dyDescent="0.25">
      <c r="A51" s="19">
        <v>2</v>
      </c>
      <c r="B51" s="20">
        <v>2</v>
      </c>
      <c r="C51" s="20">
        <v>1</v>
      </c>
      <c r="D51" s="20">
        <v>7</v>
      </c>
      <c r="E51" s="56" t="s">
        <v>11</v>
      </c>
      <c r="F51" s="35">
        <v>221701</v>
      </c>
      <c r="G51" s="20" t="s">
        <v>41</v>
      </c>
      <c r="H51" s="18">
        <f>IFERROR(VLOOKUP($F51,Sheet2!$A:$E,3,0),0)</f>
        <v>174798</v>
      </c>
      <c r="I51" s="18">
        <f>IFERROR(VLOOKUP($F51,Sheet2!$A:$E,4,0),0)</f>
        <v>-54798</v>
      </c>
      <c r="J51" s="18">
        <f>IFERROR(VLOOKUP(F51,Sheet2!A:E,5,0),0)</f>
        <v>120000</v>
      </c>
      <c r="K51" s="72">
        <f>IFERROR(VLOOKUP(F51,Sheet3!A:C,3,0),0)</f>
        <v>65204</v>
      </c>
      <c r="L51" s="77">
        <f>VLOOKUP(F51,Sheet2!A:A,1,0)</f>
        <v>221701</v>
      </c>
    </row>
    <row r="52" spans="1:12" x14ac:dyDescent="0.25">
      <c r="A52" s="19">
        <v>2</v>
      </c>
      <c r="B52" s="20">
        <v>2</v>
      </c>
      <c r="C52" s="20">
        <v>1</v>
      </c>
      <c r="D52" s="20">
        <v>8</v>
      </c>
      <c r="E52" s="56" t="s">
        <v>11</v>
      </c>
      <c r="F52" s="35">
        <v>221801</v>
      </c>
      <c r="G52" s="20" t="s">
        <v>42</v>
      </c>
      <c r="H52" s="18">
        <f>IFERROR(VLOOKUP($F52,Sheet2!$A:$E,3,0),0)</f>
        <v>0</v>
      </c>
      <c r="I52" s="18">
        <f>IFERROR(VLOOKUP($F52,Sheet2!$A:$E,4,0),0)</f>
        <v>142000</v>
      </c>
      <c r="J52" s="18">
        <f>IFERROR(VLOOKUP(F52,Sheet2!A:E,5,0),0)</f>
        <v>142000</v>
      </c>
      <c r="K52" s="72">
        <f>IFERROR(VLOOKUP(F52,Sheet3!A:C,3,0),0)</f>
        <v>76439</v>
      </c>
      <c r="L52" s="77">
        <f>VLOOKUP(F52,Sheet2!A:A,1,0)</f>
        <v>221801</v>
      </c>
    </row>
    <row r="53" spans="1:12" x14ac:dyDescent="0.25">
      <c r="A53" s="19">
        <v>2</v>
      </c>
      <c r="B53" s="20">
        <v>2</v>
      </c>
      <c r="C53" s="20">
        <v>2</v>
      </c>
      <c r="D53" s="20">
        <v>1</v>
      </c>
      <c r="E53" s="56" t="s">
        <v>11</v>
      </c>
      <c r="F53" s="35">
        <v>222101</v>
      </c>
      <c r="G53" s="20" t="s">
        <v>43</v>
      </c>
      <c r="H53" s="18">
        <f>IFERROR(VLOOKUP($F53,Sheet2!$A:$E,3,0),0)</f>
        <v>37608145</v>
      </c>
      <c r="I53" s="18">
        <f>IFERROR(VLOOKUP($F53,Sheet2!$A:$E,4,0),0)</f>
        <v>-30585436</v>
      </c>
      <c r="J53" s="18">
        <f>IFERROR(VLOOKUP(F53,Sheet2!A:E,5,0),0)</f>
        <v>7022709</v>
      </c>
      <c r="K53" s="72">
        <f>IFERROR(VLOOKUP(F53,Sheet3!A:C,3,0),0)</f>
        <v>799397.38</v>
      </c>
      <c r="L53" s="77">
        <f>VLOOKUP(F53,Sheet2!A:A,1,0)</f>
        <v>222101</v>
      </c>
    </row>
    <row r="54" spans="1:12" x14ac:dyDescent="0.25">
      <c r="A54" s="19">
        <v>2</v>
      </c>
      <c r="B54" s="20">
        <v>2</v>
      </c>
      <c r="C54" s="20">
        <v>2</v>
      </c>
      <c r="D54" s="20">
        <v>2</v>
      </c>
      <c r="E54" s="56" t="s">
        <v>11</v>
      </c>
      <c r="F54" s="35">
        <v>222201</v>
      </c>
      <c r="G54" s="20" t="s">
        <v>44</v>
      </c>
      <c r="H54" s="18">
        <f>IFERROR(VLOOKUP($F54,Sheet2!$A:$E,3,0),0)</f>
        <v>16775746</v>
      </c>
      <c r="I54" s="18">
        <f>IFERROR(VLOOKUP($F54,Sheet2!$A:$E,4,0),0)</f>
        <v>12993519.32</v>
      </c>
      <c r="J54" s="18">
        <f>IFERROR(VLOOKUP(F54,Sheet2!A:E,5,0),0)</f>
        <v>29769265.32</v>
      </c>
      <c r="K54" s="72">
        <f>IFERROR(VLOOKUP(F54,Sheet3!A:C,3,0),0)</f>
        <v>138650</v>
      </c>
      <c r="L54" s="77">
        <f>VLOOKUP(F54,Sheet2!A:A,1,0)</f>
        <v>222201</v>
      </c>
    </row>
    <row r="55" spans="1:12" x14ac:dyDescent="0.25">
      <c r="A55" s="19">
        <v>2</v>
      </c>
      <c r="B55" s="20">
        <v>2</v>
      </c>
      <c r="C55" s="20">
        <v>3</v>
      </c>
      <c r="D55" s="20">
        <v>1</v>
      </c>
      <c r="E55" s="56" t="s">
        <v>11</v>
      </c>
      <c r="F55" s="35">
        <v>223101</v>
      </c>
      <c r="G55" s="20" t="s">
        <v>45</v>
      </c>
      <c r="H55" s="18">
        <f>IFERROR(VLOOKUP($F55,Sheet2!$A:$E,3,0),0)</f>
        <v>60090586</v>
      </c>
      <c r="I55" s="18">
        <f>IFERROR(VLOOKUP($F55,Sheet2!$A:$E,4,0),0)</f>
        <v>23312491.09</v>
      </c>
      <c r="J55" s="18">
        <f>IFERROR(VLOOKUP(F55,Sheet2!A:E,5,0),0)</f>
        <v>83403077.090000004</v>
      </c>
      <c r="K55" s="72">
        <f>IFERROR(VLOOKUP(F55,Sheet3!A:C,3,0),0)</f>
        <v>1338690.5</v>
      </c>
      <c r="L55" s="77">
        <f>VLOOKUP(F55,Sheet2!A:A,1,0)</f>
        <v>223101</v>
      </c>
    </row>
    <row r="56" spans="1:12" x14ac:dyDescent="0.25">
      <c r="A56" s="19">
        <v>2</v>
      </c>
      <c r="B56" s="20">
        <v>2</v>
      </c>
      <c r="C56" s="20">
        <v>3</v>
      </c>
      <c r="D56" s="20">
        <v>2</v>
      </c>
      <c r="E56" s="56" t="s">
        <v>11</v>
      </c>
      <c r="F56" s="35">
        <v>223201</v>
      </c>
      <c r="G56" s="20" t="s">
        <v>46</v>
      </c>
      <c r="H56" s="18">
        <f>IFERROR(VLOOKUP($F56,Sheet2!$A:$E,3,0),0)</f>
        <v>0</v>
      </c>
      <c r="I56" s="18">
        <f>IFERROR(VLOOKUP($F56,Sheet2!$A:$E,4,0),0)</f>
        <v>79849</v>
      </c>
      <c r="J56" s="18">
        <f>IFERROR(VLOOKUP(F56,Sheet2!A:E,5,0),0)</f>
        <v>79849</v>
      </c>
      <c r="K56" s="72">
        <f>IFERROR(VLOOKUP(F56,Sheet3!A:C,3,0),0)</f>
        <v>0</v>
      </c>
      <c r="L56" s="77">
        <f>VLOOKUP(F56,Sheet2!A:A,1,0)</f>
        <v>223201</v>
      </c>
    </row>
    <row r="57" spans="1:12" x14ac:dyDescent="0.25">
      <c r="A57" s="19">
        <v>2</v>
      </c>
      <c r="B57" s="20">
        <v>2</v>
      </c>
      <c r="C57" s="20">
        <v>3</v>
      </c>
      <c r="D57" s="20">
        <v>3</v>
      </c>
      <c r="E57" s="56">
        <v>1</v>
      </c>
      <c r="F57" s="35">
        <v>223301</v>
      </c>
      <c r="G57" s="20" t="s">
        <v>190</v>
      </c>
      <c r="H57" s="18">
        <f>IFERROR(VLOOKUP($F57,Sheet2!$A:$E,3,0),0)</f>
        <v>0</v>
      </c>
      <c r="I57" s="18">
        <f>IFERROR(VLOOKUP($F57,Sheet2!$A:$E,4,0),0)</f>
        <v>0</v>
      </c>
      <c r="J57" s="18">
        <f>IFERROR(VLOOKUP(F57,Sheet2!A:E,5,0),0)</f>
        <v>0</v>
      </c>
      <c r="K57" s="72">
        <f>IFERROR(VLOOKUP(F57,Sheet3!A:C,3,0),0)</f>
        <v>0</v>
      </c>
      <c r="L57" s="77" t="e">
        <f>VLOOKUP(F57,Sheet2!A:A,1,0)</f>
        <v>#N/A</v>
      </c>
    </row>
    <row r="58" spans="1:12" x14ac:dyDescent="0.25">
      <c r="A58" s="19">
        <v>2</v>
      </c>
      <c r="B58" s="20">
        <v>2</v>
      </c>
      <c r="C58" s="20">
        <v>4</v>
      </c>
      <c r="D58" s="20">
        <v>1</v>
      </c>
      <c r="E58" s="56" t="s">
        <v>11</v>
      </c>
      <c r="F58" s="35">
        <v>224101</v>
      </c>
      <c r="G58" s="20" t="s">
        <v>197</v>
      </c>
      <c r="H58" s="18">
        <f>IFERROR(VLOOKUP($F58,Sheet2!$A:$E,3,0),0)</f>
        <v>12882270</v>
      </c>
      <c r="I58" s="18">
        <f>IFERROR(VLOOKUP($F58,Sheet2!$A:$E,4,0),0)</f>
        <v>-3924423.09</v>
      </c>
      <c r="J58" s="18">
        <f>IFERROR(VLOOKUP(F58,Sheet2!A:E,5,0),0)</f>
        <v>8957846.9100000001</v>
      </c>
      <c r="K58" s="72">
        <f>IFERROR(VLOOKUP(F58,Sheet3!A:C,3,0),0)</f>
        <v>63950</v>
      </c>
      <c r="L58" s="77">
        <f>VLOOKUP(F58,Sheet2!A:A,1,0)</f>
        <v>224101</v>
      </c>
    </row>
    <row r="59" spans="1:12" x14ac:dyDescent="0.25">
      <c r="A59" s="19">
        <v>2</v>
      </c>
      <c r="B59" s="20">
        <v>2</v>
      </c>
      <c r="C59" s="20">
        <v>4</v>
      </c>
      <c r="D59" s="20">
        <v>2</v>
      </c>
      <c r="E59" s="56" t="s">
        <v>11</v>
      </c>
      <c r="F59" s="35">
        <v>224201</v>
      </c>
      <c r="G59" s="20" t="s">
        <v>47</v>
      </c>
      <c r="H59" s="18">
        <f>IFERROR(VLOOKUP($F59,Sheet2!$A:$E,3,0),0)</f>
        <v>5539450</v>
      </c>
      <c r="I59" s="18">
        <f>IFERROR(VLOOKUP($F59,Sheet2!$A:$E,4,0),0)</f>
        <v>3917550</v>
      </c>
      <c r="J59" s="18">
        <f>IFERROR(VLOOKUP(F59,Sheet2!A:E,5,0),0)</f>
        <v>9457000</v>
      </c>
      <c r="K59" s="72">
        <f>IFERROR(VLOOKUP(F59,Sheet3!A:C,3,0),0)</f>
        <v>0</v>
      </c>
      <c r="L59" s="77">
        <f>VLOOKUP(F59,Sheet2!A:A,1,0)</f>
        <v>224201</v>
      </c>
    </row>
    <row r="60" spans="1:12" x14ac:dyDescent="0.25">
      <c r="A60" s="19">
        <v>2</v>
      </c>
      <c r="B60" s="20">
        <v>2</v>
      </c>
      <c r="C60" s="20">
        <v>4</v>
      </c>
      <c r="D60" s="20">
        <v>4</v>
      </c>
      <c r="E60" s="56" t="s">
        <v>11</v>
      </c>
      <c r="F60" s="35">
        <v>224401</v>
      </c>
      <c r="G60" s="20" t="s">
        <v>48</v>
      </c>
      <c r="H60" s="18">
        <f>IFERROR(VLOOKUP($F60,Sheet2!$A:$E,3,0),0)</f>
        <v>1295173</v>
      </c>
      <c r="I60" s="18">
        <f>IFERROR(VLOOKUP($F60,Sheet2!$A:$E,4,0),0)</f>
        <v>-138048.13</v>
      </c>
      <c r="J60" s="18">
        <f>IFERROR(VLOOKUP(F60,Sheet2!A:E,5,0),0)</f>
        <v>1157124.8700000001</v>
      </c>
      <c r="K60" s="72">
        <f>IFERROR(VLOOKUP(F60,Sheet3!A:C,3,0),0)</f>
        <v>0</v>
      </c>
      <c r="L60" s="77">
        <f>VLOOKUP(F60,Sheet2!A:A,1,0)</f>
        <v>224401</v>
      </c>
    </row>
    <row r="61" spans="1:12" x14ac:dyDescent="0.25">
      <c r="A61" s="19">
        <v>2</v>
      </c>
      <c r="B61" s="20">
        <v>2</v>
      </c>
      <c r="C61" s="20">
        <v>5</v>
      </c>
      <c r="D61" s="20">
        <v>1</v>
      </c>
      <c r="E61" s="56" t="s">
        <v>11</v>
      </c>
      <c r="F61" s="35">
        <v>225101</v>
      </c>
      <c r="G61" s="20" t="s">
        <v>49</v>
      </c>
      <c r="H61" s="18">
        <f>IFERROR(VLOOKUP($F61,Sheet2!$A:$E,3,0),0)</f>
        <v>30330442</v>
      </c>
      <c r="I61" s="18">
        <f>IFERROR(VLOOKUP($F61,Sheet2!$A:$E,4,0),0)</f>
        <v>25993530.75</v>
      </c>
      <c r="J61" s="18">
        <f>IFERROR(VLOOKUP(F61,Sheet2!A:E,5,0),0)</f>
        <v>56323972.75</v>
      </c>
      <c r="K61" s="72">
        <f>IFERROR(VLOOKUP(F61,Sheet3!A:C,3,0),0)</f>
        <v>6653482.5999999996</v>
      </c>
      <c r="L61" s="77">
        <f>VLOOKUP(F61,Sheet2!A:A,1,0)</f>
        <v>225101</v>
      </c>
    </row>
    <row r="62" spans="1:12" x14ac:dyDescent="0.25">
      <c r="A62" s="19">
        <v>2</v>
      </c>
      <c r="B62" s="20">
        <v>2</v>
      </c>
      <c r="C62" s="20">
        <v>5</v>
      </c>
      <c r="D62" s="20">
        <v>3</v>
      </c>
      <c r="E62" s="56" t="s">
        <v>16</v>
      </c>
      <c r="F62" s="35">
        <v>225302</v>
      </c>
      <c r="G62" s="20" t="s">
        <v>50</v>
      </c>
      <c r="H62" s="18">
        <f>IFERROR(VLOOKUP($F62,Sheet2!$A:$E,3,0),0)</f>
        <v>0</v>
      </c>
      <c r="I62" s="18">
        <f>IFERROR(VLOOKUP($F62,Sheet2!$A:$E,4,0),0)</f>
        <v>200000</v>
      </c>
      <c r="J62" s="18">
        <f>IFERROR(VLOOKUP(F62,Sheet2!A:E,5,0),0)</f>
        <v>200000</v>
      </c>
      <c r="K62" s="72">
        <f>IFERROR(VLOOKUP(F62,Sheet3!A:C,3,0),0)</f>
        <v>0</v>
      </c>
      <c r="L62" s="77">
        <f>VLOOKUP(F62,Sheet2!A:A,1,0)</f>
        <v>225302</v>
      </c>
    </row>
    <row r="63" spans="1:12" x14ac:dyDescent="0.25">
      <c r="A63" s="19">
        <v>2</v>
      </c>
      <c r="B63" s="20">
        <v>2</v>
      </c>
      <c r="C63" s="20">
        <v>5</v>
      </c>
      <c r="D63" s="20">
        <v>3</v>
      </c>
      <c r="E63" s="56" t="s">
        <v>29</v>
      </c>
      <c r="F63" s="35">
        <v>225303</v>
      </c>
      <c r="G63" s="20" t="s">
        <v>51</v>
      </c>
      <c r="H63" s="18">
        <f>IFERROR(VLOOKUP($F63,Sheet2!$A:$E,3,0),0)</f>
        <v>0</v>
      </c>
      <c r="I63" s="18">
        <f>IFERROR(VLOOKUP($F63,Sheet2!$A:$E,4,0),0)</f>
        <v>0</v>
      </c>
      <c r="J63" s="18">
        <f>IFERROR(VLOOKUP(F63,Sheet2!A:E,5,0),0)</f>
        <v>0</v>
      </c>
      <c r="K63" s="72">
        <f>IFERROR(VLOOKUP(F63,Sheet3!A:C,3,0),0)</f>
        <v>0</v>
      </c>
      <c r="L63" s="77" t="e">
        <f>VLOOKUP(F63,Sheet2!A:A,1,0)</f>
        <v>#N/A</v>
      </c>
    </row>
    <row r="64" spans="1:12" x14ac:dyDescent="0.25">
      <c r="A64" s="19">
        <v>2</v>
      </c>
      <c r="B64" s="20">
        <v>2</v>
      </c>
      <c r="C64" s="20">
        <v>5</v>
      </c>
      <c r="D64" s="20">
        <v>3</v>
      </c>
      <c r="E64" s="56" t="s">
        <v>13</v>
      </c>
      <c r="F64" s="35">
        <v>225304</v>
      </c>
      <c r="G64" s="20" t="s">
        <v>231</v>
      </c>
      <c r="H64" s="18">
        <f>IFERROR(VLOOKUP($F64,Sheet2!$A:$E,3,0),0)</f>
        <v>0</v>
      </c>
      <c r="I64" s="18">
        <f>IFERROR(VLOOKUP($F64,Sheet2!$A:$E,4,0),0)</f>
        <v>594720</v>
      </c>
      <c r="J64" s="18">
        <f>IFERROR(VLOOKUP(F64,Sheet2!A:E,5,0),0)</f>
        <v>594720</v>
      </c>
      <c r="K64" s="72">
        <f>IFERROR(VLOOKUP(F64,Sheet3!A:C,3,0),0)</f>
        <v>0</v>
      </c>
      <c r="L64" s="77">
        <f>VLOOKUP(F64,Sheet2!A:A,1,0)</f>
        <v>225304</v>
      </c>
    </row>
    <row r="65" spans="1:12" x14ac:dyDescent="0.25">
      <c r="A65" s="19">
        <v>2</v>
      </c>
      <c r="B65" s="20">
        <v>2</v>
      </c>
      <c r="C65" s="20">
        <v>5</v>
      </c>
      <c r="D65" s="20">
        <v>4</v>
      </c>
      <c r="E65" s="56" t="s">
        <v>11</v>
      </c>
      <c r="F65" s="35">
        <v>225401</v>
      </c>
      <c r="G65" s="20" t="s">
        <v>52</v>
      </c>
      <c r="H65" s="18">
        <f>IFERROR(VLOOKUP($F65,Sheet2!$A:$E,3,0),0)</f>
        <v>664810</v>
      </c>
      <c r="I65" s="18">
        <f>IFERROR(VLOOKUP($F65,Sheet2!$A:$E,4,0),0)</f>
        <v>1443190</v>
      </c>
      <c r="J65" s="18">
        <f>IFERROR(VLOOKUP(F65,Sheet2!A:E,5,0),0)</f>
        <v>2108000</v>
      </c>
      <c r="K65" s="72">
        <f>IFERROR(VLOOKUP(F65,Sheet3!A:C,3,0),0)</f>
        <v>191000</v>
      </c>
      <c r="L65" s="77">
        <f>VLOOKUP(F65,Sheet2!A:A,1,0)</f>
        <v>225401</v>
      </c>
    </row>
    <row r="66" spans="1:12" x14ac:dyDescent="0.25">
      <c r="A66" s="19">
        <v>2</v>
      </c>
      <c r="B66" s="20">
        <v>2</v>
      </c>
      <c r="C66" s="20">
        <v>5</v>
      </c>
      <c r="D66" s="20">
        <v>6</v>
      </c>
      <c r="E66" s="56" t="s">
        <v>11</v>
      </c>
      <c r="F66" s="35">
        <v>225601</v>
      </c>
      <c r="G66" s="20" t="s">
        <v>208</v>
      </c>
      <c r="H66" s="18">
        <f>IFERROR(VLOOKUP($F66,Sheet2!$A:$E,3,0),0)</f>
        <v>0</v>
      </c>
      <c r="I66" s="18">
        <f>IFERROR(VLOOKUP($F66,Sheet2!$A:$E,4,0),0)</f>
        <v>0</v>
      </c>
      <c r="J66" s="18">
        <f>IFERROR(VLOOKUP(F66,Sheet2!A:E,5,0),0)</f>
        <v>0</v>
      </c>
      <c r="K66" s="72">
        <f>IFERROR(VLOOKUP(F66,Sheet3!A:C,3,0),0)</f>
        <v>0</v>
      </c>
      <c r="L66" s="77" t="e">
        <f>VLOOKUP(F66,Sheet2!A:A,1,0)</f>
        <v>#N/A</v>
      </c>
    </row>
    <row r="67" spans="1:12" x14ac:dyDescent="0.25">
      <c r="A67" s="19">
        <v>2</v>
      </c>
      <c r="B67" s="20">
        <v>2</v>
      </c>
      <c r="C67" s="20">
        <v>5</v>
      </c>
      <c r="D67" s="20">
        <v>8</v>
      </c>
      <c r="E67" s="56" t="s">
        <v>11</v>
      </c>
      <c r="F67" s="35">
        <v>225801</v>
      </c>
      <c r="G67" s="20" t="s">
        <v>53</v>
      </c>
      <c r="H67" s="18">
        <f>IFERROR(VLOOKUP($F67,Sheet2!$A:$E,3,0),0)</f>
        <v>0</v>
      </c>
      <c r="I67" s="18">
        <f>IFERROR(VLOOKUP($F67,Sheet2!$A:$E,4,0),0)</f>
        <v>0</v>
      </c>
      <c r="J67" s="18">
        <f>IFERROR(VLOOKUP(F67,Sheet2!A:E,5,0),0)</f>
        <v>0</v>
      </c>
      <c r="K67" s="72">
        <f>IFERROR(VLOOKUP(F67,Sheet3!A:C,3,0),0)</f>
        <v>0</v>
      </c>
      <c r="L67" s="77" t="e">
        <f>VLOOKUP(F67,Sheet2!A:A,1,0)</f>
        <v>#N/A</v>
      </c>
    </row>
    <row r="68" spans="1:12" x14ac:dyDescent="0.25">
      <c r="A68" s="19">
        <v>2</v>
      </c>
      <c r="B68" s="20">
        <v>2</v>
      </c>
      <c r="C68" s="20">
        <v>5</v>
      </c>
      <c r="D68" s="20">
        <v>9</v>
      </c>
      <c r="E68" s="56">
        <v>1</v>
      </c>
      <c r="F68" s="35">
        <v>225901</v>
      </c>
      <c r="G68" s="20" t="s">
        <v>210</v>
      </c>
      <c r="H68" s="18">
        <f>IFERROR(VLOOKUP($F68,Sheet2!$A:$E,3,0),0)</f>
        <v>0</v>
      </c>
      <c r="I68" s="18">
        <f>IFERROR(VLOOKUP($F68,Sheet2!$A:$E,4,0),0)</f>
        <v>594820</v>
      </c>
      <c r="J68" s="18">
        <f>IFERROR(VLOOKUP(F68,Sheet2!A:E,5,0),0)</f>
        <v>594820</v>
      </c>
      <c r="K68" s="72">
        <f>IFERROR(VLOOKUP(F68,Sheet3!A:C,3,0),0)</f>
        <v>0</v>
      </c>
      <c r="L68" s="77">
        <f>VLOOKUP(F68,Sheet2!A:A,1,0)</f>
        <v>225901</v>
      </c>
    </row>
    <row r="69" spans="1:12" x14ac:dyDescent="0.25">
      <c r="A69" s="19">
        <v>2</v>
      </c>
      <c r="B69" s="20">
        <v>2</v>
      </c>
      <c r="C69" s="20">
        <v>6</v>
      </c>
      <c r="D69" s="20">
        <v>1</v>
      </c>
      <c r="E69" s="56" t="s">
        <v>11</v>
      </c>
      <c r="F69" s="35">
        <v>226101</v>
      </c>
      <c r="G69" s="20" t="s">
        <v>54</v>
      </c>
      <c r="H69" s="18">
        <f>IFERROR(VLOOKUP($F69,Sheet2!$A:$E,3,0),0)</f>
        <v>1747984</v>
      </c>
      <c r="I69" s="18">
        <f>IFERROR(VLOOKUP($F69,Sheet2!$A:$E,4,0),0)</f>
        <v>2952016</v>
      </c>
      <c r="J69" s="18">
        <f>IFERROR(VLOOKUP(F69,Sheet2!A:E,5,0),0)</f>
        <v>4700000</v>
      </c>
      <c r="K69" s="72">
        <f>IFERROR(VLOOKUP(F69,Sheet3!A:C,3,0),0)</f>
        <v>0</v>
      </c>
      <c r="L69" s="77">
        <f>VLOOKUP(F69,Sheet2!A:A,1,0)</f>
        <v>226101</v>
      </c>
    </row>
    <row r="70" spans="1:12" x14ac:dyDescent="0.25">
      <c r="A70" s="19">
        <v>2</v>
      </c>
      <c r="B70" s="20">
        <v>2</v>
      </c>
      <c r="C70" s="20">
        <v>6</v>
      </c>
      <c r="D70" s="20">
        <v>2</v>
      </c>
      <c r="E70" s="56" t="s">
        <v>11</v>
      </c>
      <c r="F70" s="35">
        <v>226201</v>
      </c>
      <c r="G70" s="20" t="s">
        <v>55</v>
      </c>
      <c r="H70" s="18">
        <f>IFERROR(VLOOKUP($F70,Sheet2!$A:$E,3,0),0)</f>
        <v>0</v>
      </c>
      <c r="I70" s="18">
        <f>IFERROR(VLOOKUP($F70,Sheet2!$A:$E,4,0),0)</f>
        <v>4000000</v>
      </c>
      <c r="J70" s="18">
        <f>IFERROR(VLOOKUP(F70,Sheet2!A:E,5,0),0)</f>
        <v>4000000</v>
      </c>
      <c r="K70" s="72">
        <f>IFERROR(VLOOKUP(F70,Sheet3!A:C,3,0),0)</f>
        <v>0</v>
      </c>
      <c r="L70" s="77">
        <f>VLOOKUP(F70,Sheet2!A:A,1,0)</f>
        <v>226201</v>
      </c>
    </row>
    <row r="71" spans="1:12" x14ac:dyDescent="0.25">
      <c r="A71" s="19">
        <v>2</v>
      </c>
      <c r="B71" s="20">
        <v>2</v>
      </c>
      <c r="C71" s="20">
        <v>6</v>
      </c>
      <c r="D71" s="20">
        <v>3</v>
      </c>
      <c r="E71" s="56" t="s">
        <v>11</v>
      </c>
      <c r="F71" s="35">
        <v>226301</v>
      </c>
      <c r="G71" s="20" t="s">
        <v>182</v>
      </c>
      <c r="H71" s="18">
        <f>IFERROR(VLOOKUP($F71,Sheet2!$A:$E,3,0),0)</f>
        <v>12745668</v>
      </c>
      <c r="I71" s="18">
        <f>IFERROR(VLOOKUP($F71,Sheet2!$A:$E,4,0),0)</f>
        <v>11254332</v>
      </c>
      <c r="J71" s="18">
        <f>IFERROR(VLOOKUP(F71,Sheet2!A:E,5,0),0)</f>
        <v>24000000</v>
      </c>
      <c r="K71" s="72">
        <f>IFERROR(VLOOKUP(F71,Sheet3!A:C,3,0),0)</f>
        <v>419348.46</v>
      </c>
      <c r="L71" s="77">
        <f>VLOOKUP(F71,Sheet2!A:A,1,0)</f>
        <v>226301</v>
      </c>
    </row>
    <row r="72" spans="1:12" x14ac:dyDescent="0.25">
      <c r="A72" s="19">
        <v>2</v>
      </c>
      <c r="B72" s="20">
        <v>2</v>
      </c>
      <c r="C72" s="20">
        <v>7</v>
      </c>
      <c r="D72" s="20">
        <v>1</v>
      </c>
      <c r="E72" s="56" t="s">
        <v>11</v>
      </c>
      <c r="F72" s="35">
        <v>227101</v>
      </c>
      <c r="G72" s="20" t="s">
        <v>56</v>
      </c>
      <c r="H72" s="18">
        <f>IFERROR(VLOOKUP($F72,Sheet2!$A:$E,3,0),0)</f>
        <v>0</v>
      </c>
      <c r="I72" s="18">
        <f>IFERROR(VLOOKUP($F72,Sheet2!$A:$E,4,0),0)</f>
        <v>960000</v>
      </c>
      <c r="J72" s="18">
        <f>IFERROR(VLOOKUP(F72,Sheet2!A:E,5,0),0)</f>
        <v>960000</v>
      </c>
      <c r="K72" s="72">
        <f>IFERROR(VLOOKUP(F72,Sheet3!A:C,3,0),0)</f>
        <v>229979.64</v>
      </c>
      <c r="L72" s="77">
        <f>VLOOKUP(F72,Sheet2!A:A,1,0)</f>
        <v>227101</v>
      </c>
    </row>
    <row r="73" spans="1:12" x14ac:dyDescent="0.25">
      <c r="A73" s="19">
        <v>2</v>
      </c>
      <c r="B73" s="20">
        <v>2</v>
      </c>
      <c r="C73" s="20">
        <v>7</v>
      </c>
      <c r="D73" s="20">
        <v>1</v>
      </c>
      <c r="E73" s="56" t="s">
        <v>16</v>
      </c>
      <c r="F73" s="35">
        <v>227102</v>
      </c>
      <c r="G73" s="20" t="s">
        <v>57</v>
      </c>
      <c r="H73" s="18">
        <f>IFERROR(VLOOKUP($F73,Sheet2!$A:$E,3,0),0)</f>
        <v>0</v>
      </c>
      <c r="I73" s="18">
        <f>IFERROR(VLOOKUP($F73,Sheet2!$A:$E,4,0),0)</f>
        <v>0</v>
      </c>
      <c r="J73" s="18">
        <f>IFERROR(VLOOKUP(F73,Sheet2!A:E,5,0),0)</f>
        <v>0</v>
      </c>
      <c r="K73" s="72">
        <f>IFERROR(VLOOKUP(F73,Sheet3!A:C,3,0),0)</f>
        <v>0</v>
      </c>
      <c r="L73" s="77" t="e">
        <f>VLOOKUP(F73,Sheet2!A:A,1,0)</f>
        <v>#N/A</v>
      </c>
    </row>
    <row r="74" spans="1:12" x14ac:dyDescent="0.25">
      <c r="A74" s="19">
        <v>2</v>
      </c>
      <c r="B74" s="20">
        <v>2</v>
      </c>
      <c r="C74" s="20">
        <v>7</v>
      </c>
      <c r="D74" s="20">
        <v>1</v>
      </c>
      <c r="E74" s="56" t="s">
        <v>29</v>
      </c>
      <c r="F74" s="35">
        <v>227103</v>
      </c>
      <c r="G74" s="20" t="s">
        <v>161</v>
      </c>
      <c r="H74" s="18">
        <f>IFERROR(VLOOKUP($F74,Sheet2!$A:$E,3,0),0)</f>
        <v>0</v>
      </c>
      <c r="I74" s="18">
        <f>IFERROR(VLOOKUP($F74,Sheet2!$A:$E,4,0),0)</f>
        <v>0</v>
      </c>
      <c r="J74" s="18">
        <f>IFERROR(VLOOKUP(F74,Sheet2!A:E,5,0),0)</f>
        <v>0</v>
      </c>
      <c r="K74" s="72">
        <f>IFERROR(VLOOKUP(F74,Sheet3!A:C,3,0),0)</f>
        <v>0</v>
      </c>
      <c r="L74" s="77" t="e">
        <f>VLOOKUP(F74,Sheet2!A:A,1,0)</f>
        <v>#N/A</v>
      </c>
    </row>
    <row r="75" spans="1:12" x14ac:dyDescent="0.25">
      <c r="A75" s="19">
        <v>2</v>
      </c>
      <c r="B75" s="20">
        <v>2</v>
      </c>
      <c r="C75" s="20">
        <v>7</v>
      </c>
      <c r="D75" s="20">
        <v>1</v>
      </c>
      <c r="E75" s="56" t="s">
        <v>13</v>
      </c>
      <c r="F75" s="35">
        <v>227104</v>
      </c>
      <c r="G75" s="20" t="s">
        <v>58</v>
      </c>
      <c r="H75" s="18">
        <f>IFERROR(VLOOKUP($F75,Sheet2!$A:$E,3,0),0)</f>
        <v>0</v>
      </c>
      <c r="I75" s="18">
        <f>IFERROR(VLOOKUP($F75,Sheet2!$A:$E,4,0),0)</f>
        <v>0</v>
      </c>
      <c r="J75" s="18">
        <f>IFERROR(VLOOKUP(F75,Sheet2!A:E,5,0),0)</f>
        <v>0</v>
      </c>
      <c r="K75" s="72">
        <f>IFERROR(VLOOKUP(F75,Sheet3!A:C,3,0),0)</f>
        <v>0</v>
      </c>
      <c r="L75" s="77" t="e">
        <f>VLOOKUP(F75,Sheet2!A:A,1,0)</f>
        <v>#N/A</v>
      </c>
    </row>
    <row r="76" spans="1:12" x14ac:dyDescent="0.25">
      <c r="A76" s="19">
        <v>2</v>
      </c>
      <c r="B76" s="20">
        <v>2</v>
      </c>
      <c r="C76" s="20">
        <v>7</v>
      </c>
      <c r="D76" s="20">
        <v>1</v>
      </c>
      <c r="E76" s="56" t="s">
        <v>20</v>
      </c>
      <c r="F76" s="35">
        <v>227106</v>
      </c>
      <c r="G76" s="20" t="s">
        <v>59</v>
      </c>
      <c r="H76" s="18">
        <f>IFERROR(VLOOKUP($F76,Sheet2!$A:$E,3,0),0)</f>
        <v>0</v>
      </c>
      <c r="I76" s="18">
        <f>IFERROR(VLOOKUP($F76,Sheet2!$A:$E,4,0),0)</f>
        <v>0</v>
      </c>
      <c r="J76" s="18">
        <f>IFERROR(VLOOKUP(F76,Sheet2!A:E,5,0),0)</f>
        <v>0</v>
      </c>
      <c r="K76" s="72">
        <f>IFERROR(VLOOKUP(F76,Sheet3!A:C,3,0),0)</f>
        <v>0</v>
      </c>
      <c r="L76" s="77" t="e">
        <f>VLOOKUP(F76,Sheet2!A:A,1,0)</f>
        <v>#N/A</v>
      </c>
    </row>
    <row r="77" spans="1:12" x14ac:dyDescent="0.25">
      <c r="A77" s="19">
        <v>2</v>
      </c>
      <c r="B77" s="20">
        <v>2</v>
      </c>
      <c r="C77" s="20">
        <v>7</v>
      </c>
      <c r="D77" s="20">
        <v>1</v>
      </c>
      <c r="E77" s="56" t="s">
        <v>60</v>
      </c>
      <c r="F77" s="35">
        <v>227107</v>
      </c>
      <c r="G77" s="20" t="s">
        <v>61</v>
      </c>
      <c r="H77" s="18">
        <f>IFERROR(VLOOKUP($F77,Sheet2!$A:$E,3,0),0)</f>
        <v>0</v>
      </c>
      <c r="I77" s="18">
        <f>IFERROR(VLOOKUP($F77,Sheet2!$A:$E,4,0),0)</f>
        <v>2600000</v>
      </c>
      <c r="J77" s="18">
        <f>IFERROR(VLOOKUP(F77,Sheet2!A:E,5,0),0)</f>
        <v>2600000</v>
      </c>
      <c r="K77" s="72">
        <f>IFERROR(VLOOKUP(F77,Sheet3!A:C,3,0),0)</f>
        <v>0</v>
      </c>
      <c r="L77" s="77">
        <f>VLOOKUP(F77,Sheet2!A:A,1,0)</f>
        <v>227107</v>
      </c>
    </row>
    <row r="78" spans="1:12" x14ac:dyDescent="0.25">
      <c r="A78" s="19">
        <v>2</v>
      </c>
      <c r="B78" s="20">
        <v>2</v>
      </c>
      <c r="C78" s="20">
        <v>7</v>
      </c>
      <c r="D78" s="20">
        <v>2</v>
      </c>
      <c r="E78" s="56" t="s">
        <v>11</v>
      </c>
      <c r="F78" s="35">
        <v>227201</v>
      </c>
      <c r="G78" s="20" t="s">
        <v>62</v>
      </c>
      <c r="H78" s="18">
        <f>IFERROR(VLOOKUP($F78,Sheet2!$A:$E,3,0),0)</f>
        <v>0</v>
      </c>
      <c r="I78" s="18">
        <f>IFERROR(VLOOKUP($F78,Sheet2!$A:$E,4,0),0)</f>
        <v>0</v>
      </c>
      <c r="J78" s="18">
        <f>IFERROR(VLOOKUP(F78,Sheet2!A:E,5,0),0)</f>
        <v>0</v>
      </c>
      <c r="K78" s="72">
        <f>IFERROR(VLOOKUP(F78,Sheet3!A:C,3,0),0)</f>
        <v>0</v>
      </c>
      <c r="L78" s="77" t="e">
        <f>VLOOKUP(F78,Sheet2!A:A,1,0)</f>
        <v>#N/A</v>
      </c>
    </row>
    <row r="79" spans="1:12" x14ac:dyDescent="0.25">
      <c r="A79" s="19">
        <v>2</v>
      </c>
      <c r="B79" s="20">
        <v>2</v>
      </c>
      <c r="C79" s="20">
        <v>7</v>
      </c>
      <c r="D79" s="20">
        <v>2</v>
      </c>
      <c r="E79" s="56" t="s">
        <v>16</v>
      </c>
      <c r="F79" s="35">
        <v>227202</v>
      </c>
      <c r="G79" s="20" t="s">
        <v>63</v>
      </c>
      <c r="H79" s="18">
        <f>IFERROR(VLOOKUP($F79,Sheet2!$A:$E,3,0),0)</f>
        <v>7789658</v>
      </c>
      <c r="I79" s="18">
        <f>IFERROR(VLOOKUP($F79,Sheet2!$A:$E,4,0),0)</f>
        <v>-7289658</v>
      </c>
      <c r="J79" s="18">
        <f>IFERROR(VLOOKUP(F79,Sheet2!A:E,5,0),0)</f>
        <v>500000</v>
      </c>
      <c r="K79" s="72">
        <f>IFERROR(VLOOKUP(F79,Sheet3!A:C,3,0),0)</f>
        <v>0</v>
      </c>
      <c r="L79" s="77">
        <f>VLOOKUP(F79,Sheet2!A:A,1,0)</f>
        <v>227202</v>
      </c>
    </row>
    <row r="80" spans="1:12" x14ac:dyDescent="0.25">
      <c r="A80" s="19">
        <v>2</v>
      </c>
      <c r="B80" s="20">
        <v>2</v>
      </c>
      <c r="C80" s="20">
        <v>7</v>
      </c>
      <c r="D80" s="20">
        <v>2</v>
      </c>
      <c r="E80" s="56" t="s">
        <v>13</v>
      </c>
      <c r="F80" s="35">
        <v>227204</v>
      </c>
      <c r="G80" s="20" t="s">
        <v>64</v>
      </c>
      <c r="H80" s="18">
        <f>IFERROR(VLOOKUP($F80,Sheet2!$A:$E,3,0),0)</f>
        <v>1270703</v>
      </c>
      <c r="I80" s="18">
        <f>IFERROR(VLOOKUP($F80,Sheet2!$A:$E,4,0),0)</f>
        <v>4679297</v>
      </c>
      <c r="J80" s="18">
        <f>IFERROR(VLOOKUP(F80,Sheet2!A:E,5,0),0)</f>
        <v>5950000</v>
      </c>
      <c r="K80" s="72">
        <f>IFERROR(VLOOKUP(F80,Sheet3!A:C,3,0),0)</f>
        <v>0</v>
      </c>
      <c r="L80" s="77">
        <f>VLOOKUP(F80,Sheet2!A:A,1,0)</f>
        <v>227204</v>
      </c>
    </row>
    <row r="81" spans="1:12" x14ac:dyDescent="0.25">
      <c r="A81" s="19">
        <v>2</v>
      </c>
      <c r="B81" s="20">
        <v>2</v>
      </c>
      <c r="C81" s="20">
        <v>7</v>
      </c>
      <c r="D81" s="20">
        <v>2</v>
      </c>
      <c r="E81" s="56" t="s">
        <v>29</v>
      </c>
      <c r="F81" s="35">
        <v>227203</v>
      </c>
      <c r="G81" s="20" t="s">
        <v>65</v>
      </c>
      <c r="H81" s="18">
        <f>IFERROR(VLOOKUP($F81,Sheet2!$A:$E,3,0),0)</f>
        <v>0</v>
      </c>
      <c r="I81" s="18">
        <f>IFERROR(VLOOKUP($F81,Sheet2!$A:$E,4,0),0)</f>
        <v>0</v>
      </c>
      <c r="J81" s="18">
        <f>IFERROR(VLOOKUP(F81,Sheet2!A:E,5,0),0)</f>
        <v>0</v>
      </c>
      <c r="K81" s="72">
        <f>IFERROR(VLOOKUP(F81,Sheet3!A:C,3,0),0)</f>
        <v>0</v>
      </c>
      <c r="L81" s="77" t="e">
        <f>VLOOKUP(F81,Sheet2!A:A,1,0)</f>
        <v>#N/A</v>
      </c>
    </row>
    <row r="82" spans="1:12" x14ac:dyDescent="0.25">
      <c r="A82" s="19">
        <v>2</v>
      </c>
      <c r="B82" s="20">
        <v>2</v>
      </c>
      <c r="C82" s="20">
        <v>7</v>
      </c>
      <c r="D82" s="20">
        <v>2</v>
      </c>
      <c r="E82" s="56" t="s">
        <v>18</v>
      </c>
      <c r="F82" s="35">
        <v>227205</v>
      </c>
      <c r="G82" s="20" t="s">
        <v>168</v>
      </c>
      <c r="H82" s="18">
        <f>IFERROR(VLOOKUP($F82,Sheet2!$A:$E,3,0),0)</f>
        <v>0</v>
      </c>
      <c r="I82" s="18">
        <f>IFERROR(VLOOKUP($F82,Sheet2!$A:$E,4,0),0)</f>
        <v>0</v>
      </c>
      <c r="J82" s="18">
        <f>IFERROR(VLOOKUP(F82,Sheet2!A:E,5,0),0)</f>
        <v>0</v>
      </c>
      <c r="K82" s="72">
        <f>IFERROR(VLOOKUP(F82,Sheet3!A:C,3,0),0)</f>
        <v>0</v>
      </c>
      <c r="L82" s="77" t="e">
        <f>VLOOKUP(F82,Sheet2!A:A,1,0)</f>
        <v>#N/A</v>
      </c>
    </row>
    <row r="83" spans="1:12" x14ac:dyDescent="0.25">
      <c r="A83" s="19">
        <v>2</v>
      </c>
      <c r="B83" s="20">
        <v>2</v>
      </c>
      <c r="C83" s="20">
        <v>7</v>
      </c>
      <c r="D83" s="20">
        <v>2</v>
      </c>
      <c r="E83" s="56" t="s">
        <v>20</v>
      </c>
      <c r="F83" s="35">
        <v>227206</v>
      </c>
      <c r="G83" s="20" t="s">
        <v>66</v>
      </c>
      <c r="H83" s="18">
        <f>IFERROR(VLOOKUP($F83,Sheet2!$A:$E,3,0),0)</f>
        <v>6117944</v>
      </c>
      <c r="I83" s="18">
        <f>IFERROR(VLOOKUP($F83,Sheet2!$A:$E,4,0),0)</f>
        <v>-2705866.7</v>
      </c>
      <c r="J83" s="18">
        <f>IFERROR(VLOOKUP(F83,Sheet2!A:E,5,0),0)</f>
        <v>3412077.3</v>
      </c>
      <c r="K83" s="72">
        <f>IFERROR(VLOOKUP(F83,Sheet3!A:C,3,0),0)</f>
        <v>107699.96</v>
      </c>
      <c r="L83" s="77">
        <f>VLOOKUP(F83,Sheet2!A:A,1,0)</f>
        <v>227206</v>
      </c>
    </row>
    <row r="84" spans="1:12" x14ac:dyDescent="0.25">
      <c r="A84" s="19">
        <v>2</v>
      </c>
      <c r="B84" s="20">
        <v>2</v>
      </c>
      <c r="C84" s="20">
        <v>7</v>
      </c>
      <c r="D84" s="20">
        <v>2</v>
      </c>
      <c r="E84" s="56" t="s">
        <v>60</v>
      </c>
      <c r="F84" s="35">
        <v>227207</v>
      </c>
      <c r="G84" s="20" t="s">
        <v>232</v>
      </c>
      <c r="H84" s="18">
        <f>IFERROR(VLOOKUP($F84,Sheet2!$A:$E,3,0),0)</f>
        <v>0</v>
      </c>
      <c r="I84" s="18">
        <f>IFERROR(VLOOKUP($F84,Sheet2!$A:$E,4,0),0)</f>
        <v>416305</v>
      </c>
      <c r="J84" s="18">
        <f>IFERROR(VLOOKUP(F84,Sheet2!A:E,5,0),0)</f>
        <v>416305</v>
      </c>
      <c r="K84" s="72">
        <f>IFERROR(VLOOKUP(F84,Sheet3!A:C,3,0),0)</f>
        <v>34692</v>
      </c>
      <c r="L84" s="77">
        <f>VLOOKUP(F84,Sheet2!A:A,1,0)</f>
        <v>227207</v>
      </c>
    </row>
    <row r="85" spans="1:12" x14ac:dyDescent="0.25">
      <c r="A85" s="19">
        <v>2</v>
      </c>
      <c r="B85" s="20">
        <v>2</v>
      </c>
      <c r="C85" s="20">
        <v>7</v>
      </c>
      <c r="D85" s="20">
        <v>2</v>
      </c>
      <c r="E85" s="56" t="s">
        <v>21</v>
      </c>
      <c r="F85" s="35">
        <v>227208</v>
      </c>
      <c r="G85" s="20" t="s">
        <v>157</v>
      </c>
      <c r="H85" s="18">
        <f>IFERROR(VLOOKUP($F85,Sheet2!$A:$E,3,0),0)</f>
        <v>0</v>
      </c>
      <c r="I85" s="18">
        <f>IFERROR(VLOOKUP($F85,Sheet2!$A:$E,4,0),0)</f>
        <v>1050000</v>
      </c>
      <c r="J85" s="18">
        <f>IFERROR(VLOOKUP(F85,Sheet2!A:E,5,0),0)</f>
        <v>1050000</v>
      </c>
      <c r="K85" s="72">
        <f>IFERROR(VLOOKUP(F85,Sheet3!A:C,3,0),0)</f>
        <v>158415</v>
      </c>
      <c r="L85" s="77">
        <f>VLOOKUP(F85,Sheet2!A:A,1,0)</f>
        <v>227208</v>
      </c>
    </row>
    <row r="86" spans="1:12" x14ac:dyDescent="0.25">
      <c r="A86" s="19">
        <v>2</v>
      </c>
      <c r="B86" s="20">
        <v>2</v>
      </c>
      <c r="C86" s="20">
        <v>7</v>
      </c>
      <c r="D86" s="20">
        <v>2</v>
      </c>
      <c r="E86" s="56">
        <v>99</v>
      </c>
      <c r="F86" s="35">
        <v>227299</v>
      </c>
      <c r="G86" s="20" t="s">
        <v>226</v>
      </c>
      <c r="H86" s="18">
        <f>IFERROR(VLOOKUP($F86,Sheet2!$A:$E,3,0),0)</f>
        <v>0</v>
      </c>
      <c r="I86" s="18">
        <f>IFERROR(VLOOKUP($F86,Sheet2!$A:$E,4,0),0)</f>
        <v>0</v>
      </c>
      <c r="J86" s="18">
        <f>IFERROR(VLOOKUP(F86,Sheet2!A:E,5,0),0)</f>
        <v>0</v>
      </c>
      <c r="K86" s="72">
        <f>IFERROR(VLOOKUP(F86,Sheet3!A:C,3,0),0)</f>
        <v>0</v>
      </c>
      <c r="L86" s="77" t="e">
        <f>VLOOKUP(F86,Sheet2!A:A,1,0)</f>
        <v>#N/A</v>
      </c>
    </row>
    <row r="87" spans="1:12" x14ac:dyDescent="0.25">
      <c r="A87" s="19">
        <v>2</v>
      </c>
      <c r="B87" s="20">
        <v>2</v>
      </c>
      <c r="C87" s="20">
        <v>7</v>
      </c>
      <c r="D87" s="20">
        <v>3</v>
      </c>
      <c r="E87" s="56" t="s">
        <v>11</v>
      </c>
      <c r="F87" s="35">
        <v>227301</v>
      </c>
      <c r="G87" s="20" t="s">
        <v>67</v>
      </c>
      <c r="H87" s="18">
        <f>IFERROR(VLOOKUP($F87,Sheet2!$A:$E,3,0),0)</f>
        <v>0</v>
      </c>
      <c r="I87" s="18">
        <f>IFERROR(VLOOKUP($F87,Sheet2!$A:$E,4,0),0)</f>
        <v>0</v>
      </c>
      <c r="J87" s="18">
        <f>IFERROR(VLOOKUP(F87,Sheet2!A:E,5,0),0)</f>
        <v>0</v>
      </c>
      <c r="K87" s="72">
        <f>IFERROR(VLOOKUP(F87,Sheet3!A:C,3,0),0)</f>
        <v>0</v>
      </c>
      <c r="L87" s="77" t="e">
        <f>VLOOKUP(F87,Sheet2!A:A,1,0)</f>
        <v>#N/A</v>
      </c>
    </row>
    <row r="88" spans="1:12" x14ac:dyDescent="0.25">
      <c r="A88" s="19">
        <v>2</v>
      </c>
      <c r="B88" s="20">
        <v>2</v>
      </c>
      <c r="C88" s="20">
        <v>8</v>
      </c>
      <c r="D88" s="20">
        <v>1</v>
      </c>
      <c r="E88" s="56" t="s">
        <v>11</v>
      </c>
      <c r="F88" s="35">
        <v>228101</v>
      </c>
      <c r="G88" s="20" t="s">
        <v>68</v>
      </c>
      <c r="H88" s="18">
        <f>IFERROR(VLOOKUP($F88,Sheet2!$A:$E,3,0),0)</f>
        <v>0</v>
      </c>
      <c r="I88" s="18">
        <f>IFERROR(VLOOKUP($F88,Sheet2!$A:$E,4,0),0)</f>
        <v>0</v>
      </c>
      <c r="J88" s="18">
        <f>IFERROR(VLOOKUP(F88,Sheet2!A:E,5,0),0)</f>
        <v>0</v>
      </c>
      <c r="K88" s="72">
        <f>IFERROR(VLOOKUP(F88,Sheet3!A:C,3,0),0)</f>
        <v>0</v>
      </c>
      <c r="L88" s="77" t="e">
        <f>VLOOKUP(F88,Sheet2!A:A,1,0)</f>
        <v>#N/A</v>
      </c>
    </row>
    <row r="89" spans="1:12" x14ac:dyDescent="0.25">
      <c r="A89" s="19">
        <v>2</v>
      </c>
      <c r="B89" s="20">
        <v>2</v>
      </c>
      <c r="C89" s="20">
        <v>8</v>
      </c>
      <c r="D89" s="20">
        <v>2</v>
      </c>
      <c r="E89" s="56" t="s">
        <v>11</v>
      </c>
      <c r="F89" s="35">
        <v>228201</v>
      </c>
      <c r="G89" s="20" t="s">
        <v>69</v>
      </c>
      <c r="H89" s="18">
        <f>IFERROR(VLOOKUP($F89,Sheet2!$A:$E,3,0),0)</f>
        <v>0</v>
      </c>
      <c r="I89" s="18">
        <f>IFERROR(VLOOKUP($F89,Sheet2!$A:$E,4,0),0)</f>
        <v>25000</v>
      </c>
      <c r="J89" s="18">
        <f>IFERROR(VLOOKUP(F89,Sheet2!A:E,5,0),0)</f>
        <v>25000</v>
      </c>
      <c r="K89" s="72">
        <f>IFERROR(VLOOKUP(F89,Sheet3!A:C,3,0),0)</f>
        <v>0</v>
      </c>
      <c r="L89" s="77">
        <f>VLOOKUP(F89,Sheet2!A:A,1,0)</f>
        <v>228201</v>
      </c>
    </row>
    <row r="90" spans="1:12" x14ac:dyDescent="0.25">
      <c r="A90" s="19">
        <v>2</v>
      </c>
      <c r="B90" s="20">
        <v>2</v>
      </c>
      <c r="C90" s="20">
        <v>8</v>
      </c>
      <c r="D90" s="20">
        <v>3</v>
      </c>
      <c r="E90" s="56" t="s">
        <v>11</v>
      </c>
      <c r="F90" s="35">
        <v>228301</v>
      </c>
      <c r="G90" s="20" t="s">
        <v>70</v>
      </c>
      <c r="H90" s="18">
        <f>IFERROR(VLOOKUP($F90,Sheet2!$A:$E,3,0),0)</f>
        <v>14228655</v>
      </c>
      <c r="I90" s="18">
        <f>IFERROR(VLOOKUP($F90,Sheet2!$A:$E,4,0),0)</f>
        <v>-5892780</v>
      </c>
      <c r="J90" s="18">
        <f>IFERROR(VLOOKUP(F90,Sheet2!A:E,5,0),0)</f>
        <v>8335875</v>
      </c>
      <c r="K90" s="72">
        <f>IFERROR(VLOOKUP(F90,Sheet3!A:C,3,0),0)</f>
        <v>563729.43999999994</v>
      </c>
      <c r="L90" s="77">
        <f>VLOOKUP(F90,Sheet2!A:A,1,0)</f>
        <v>228301</v>
      </c>
    </row>
    <row r="91" spans="1:12" x14ac:dyDescent="0.25">
      <c r="A91" s="19">
        <v>2</v>
      </c>
      <c r="B91" s="20">
        <v>2</v>
      </c>
      <c r="C91" s="20">
        <v>8</v>
      </c>
      <c r="D91" s="20">
        <v>4</v>
      </c>
      <c r="E91" s="56" t="s">
        <v>11</v>
      </c>
      <c r="F91" s="35">
        <v>228401</v>
      </c>
      <c r="G91" s="20" t="s">
        <v>169</v>
      </c>
      <c r="H91" s="18">
        <f>IFERROR(VLOOKUP($F91,Sheet2!$A:$E,3,0),0)</f>
        <v>159321</v>
      </c>
      <c r="I91" s="18">
        <f>IFERROR(VLOOKUP($F91,Sheet2!$A:$E,4,0),0)</f>
        <v>-9321</v>
      </c>
      <c r="J91" s="18">
        <f>IFERROR(VLOOKUP(F91,Sheet2!A:E,5,0),0)</f>
        <v>150000</v>
      </c>
      <c r="K91" s="72">
        <f>IFERROR(VLOOKUP(F91,Sheet3!A:C,3,0),0)</f>
        <v>0</v>
      </c>
      <c r="L91" s="77">
        <f>VLOOKUP(F91,Sheet2!A:A,1,0)</f>
        <v>228401</v>
      </c>
    </row>
    <row r="92" spans="1:12" x14ac:dyDescent="0.25">
      <c r="A92" s="19">
        <v>2</v>
      </c>
      <c r="B92" s="20">
        <v>2</v>
      </c>
      <c r="C92" s="20">
        <v>8</v>
      </c>
      <c r="D92" s="20">
        <v>5</v>
      </c>
      <c r="E92" s="56" t="s">
        <v>11</v>
      </c>
      <c r="F92" s="35">
        <v>228501</v>
      </c>
      <c r="G92" s="20" t="s">
        <v>71</v>
      </c>
      <c r="H92" s="18">
        <f>IFERROR(VLOOKUP($F92,Sheet2!$A:$E,3,0),0)</f>
        <v>1864516</v>
      </c>
      <c r="I92" s="18">
        <f>IFERROR(VLOOKUP($F92,Sheet2!$A:$E,4,0),0)</f>
        <v>-654516</v>
      </c>
      <c r="J92" s="18">
        <f>IFERROR(VLOOKUP(F92,Sheet2!A:E,5,0),0)</f>
        <v>1210000</v>
      </c>
      <c r="K92" s="72">
        <f>IFERROR(VLOOKUP(F92,Sheet3!A:C,3,0),0)</f>
        <v>47200</v>
      </c>
      <c r="L92" s="77">
        <f>VLOOKUP(F92,Sheet2!A:A,1,0)</f>
        <v>228501</v>
      </c>
    </row>
    <row r="93" spans="1:12" x14ac:dyDescent="0.25">
      <c r="A93" s="19">
        <v>2</v>
      </c>
      <c r="B93" s="20">
        <v>2</v>
      </c>
      <c r="C93" s="20">
        <v>8</v>
      </c>
      <c r="D93" s="20">
        <v>5</v>
      </c>
      <c r="E93" s="56" t="s">
        <v>16</v>
      </c>
      <c r="F93" s="35">
        <v>228502</v>
      </c>
      <c r="G93" s="20" t="s">
        <v>72</v>
      </c>
      <c r="H93" s="18">
        <f>IFERROR(VLOOKUP($F93,Sheet2!$A:$E,3,0),0)</f>
        <v>0</v>
      </c>
      <c r="I93" s="18">
        <f>IFERROR(VLOOKUP($F93,Sheet2!$A:$E,4,0),0)</f>
        <v>0</v>
      </c>
      <c r="J93" s="18">
        <f>IFERROR(VLOOKUP(F93,Sheet2!A:E,5,0),0)</f>
        <v>0</v>
      </c>
      <c r="K93" s="72">
        <f>IFERROR(VLOOKUP(F93,Sheet3!A:C,3,0),0)</f>
        <v>0</v>
      </c>
      <c r="L93" s="77" t="e">
        <f>VLOOKUP(F93,Sheet2!A:A,1,0)</f>
        <v>#N/A</v>
      </c>
    </row>
    <row r="94" spans="1:12" x14ac:dyDescent="0.25">
      <c r="A94" s="19">
        <v>2</v>
      </c>
      <c r="B94" s="20">
        <v>2</v>
      </c>
      <c r="C94" s="20">
        <v>8</v>
      </c>
      <c r="D94" s="20">
        <v>5</v>
      </c>
      <c r="E94" s="56" t="s">
        <v>29</v>
      </c>
      <c r="F94" s="35">
        <v>228503</v>
      </c>
      <c r="G94" s="20" t="s">
        <v>73</v>
      </c>
      <c r="H94" s="18">
        <f>IFERROR(VLOOKUP($F94,Sheet2!$A:$E,3,0),0)</f>
        <v>0</v>
      </c>
      <c r="I94" s="18">
        <f>IFERROR(VLOOKUP($F94,Sheet2!$A:$E,4,0),0)</f>
        <v>500000</v>
      </c>
      <c r="J94" s="18">
        <f>IFERROR(VLOOKUP(F94,Sheet2!A:E,5,0),0)</f>
        <v>500000</v>
      </c>
      <c r="K94" s="72">
        <f>IFERROR(VLOOKUP(F94,Sheet3!A:C,3,0),0)</f>
        <v>281511.42</v>
      </c>
      <c r="L94" s="77">
        <f>VLOOKUP(F94,Sheet2!A:A,1,0)</f>
        <v>228503</v>
      </c>
    </row>
    <row r="95" spans="1:12" x14ac:dyDescent="0.25">
      <c r="A95" s="19">
        <v>2</v>
      </c>
      <c r="B95" s="20">
        <v>2</v>
      </c>
      <c r="C95" s="20">
        <v>8</v>
      </c>
      <c r="D95" s="20">
        <v>6</v>
      </c>
      <c r="E95" s="56" t="s">
        <v>11</v>
      </c>
      <c r="F95" s="35">
        <v>228601</v>
      </c>
      <c r="G95" s="20" t="s">
        <v>74</v>
      </c>
      <c r="H95" s="18">
        <f>IFERROR(VLOOKUP($F95,Sheet2!$A:$E,3,0),0)</f>
        <v>26038078</v>
      </c>
      <c r="I95" s="18">
        <f>IFERROR(VLOOKUP($F95,Sheet2!$A:$E,4,0),0)</f>
        <v>-24007601.600000001</v>
      </c>
      <c r="J95" s="18">
        <f>IFERROR(VLOOKUP(F95,Sheet2!A:E,5,0),0)</f>
        <v>2030476.4</v>
      </c>
      <c r="K95" s="72">
        <f>IFERROR(VLOOKUP(F95,Sheet3!A:C,3,0),0)</f>
        <v>0</v>
      </c>
      <c r="L95" s="77">
        <f>VLOOKUP(F95,Sheet2!A:A,1,0)</f>
        <v>228601</v>
      </c>
    </row>
    <row r="96" spans="1:12" x14ac:dyDescent="0.25">
      <c r="A96" s="19">
        <v>2</v>
      </c>
      <c r="B96" s="20">
        <v>2</v>
      </c>
      <c r="C96" s="20">
        <v>8</v>
      </c>
      <c r="D96" s="20">
        <v>6</v>
      </c>
      <c r="E96" s="56" t="s">
        <v>13</v>
      </c>
      <c r="F96" s="35">
        <v>228604</v>
      </c>
      <c r="G96" s="20" t="s">
        <v>207</v>
      </c>
      <c r="H96" s="18">
        <f>IFERROR(VLOOKUP($F96,Sheet2!$A:$E,3,0),0)</f>
        <v>0</v>
      </c>
      <c r="I96" s="18">
        <f>IFERROR(VLOOKUP($F96,Sheet2!$A:$E,4,0),0)</f>
        <v>0</v>
      </c>
      <c r="J96" s="18">
        <f>IFERROR(VLOOKUP(F96,Sheet2!A:E,5,0),0)</f>
        <v>0</v>
      </c>
      <c r="K96" s="72">
        <f>IFERROR(VLOOKUP(F96,Sheet3!A:C,3,0),0)</f>
        <v>0</v>
      </c>
      <c r="L96" s="77" t="e">
        <f>VLOOKUP(F96,Sheet2!A:A,1,0)</f>
        <v>#N/A</v>
      </c>
    </row>
    <row r="97" spans="1:12" x14ac:dyDescent="0.25">
      <c r="A97" s="19">
        <v>2</v>
      </c>
      <c r="B97" s="20">
        <v>2</v>
      </c>
      <c r="C97" s="20">
        <v>8</v>
      </c>
      <c r="D97" s="20">
        <v>7</v>
      </c>
      <c r="E97" s="56" t="s">
        <v>11</v>
      </c>
      <c r="F97" s="35">
        <v>228701</v>
      </c>
      <c r="G97" s="20" t="s">
        <v>75</v>
      </c>
      <c r="H97" s="18">
        <f>IFERROR(VLOOKUP($F97,Sheet2!$A:$E,3,0),0)</f>
        <v>638600</v>
      </c>
      <c r="I97" s="18">
        <f>IFERROR(VLOOKUP($F97,Sheet2!$A:$E,4,0),0)</f>
        <v>2419400</v>
      </c>
      <c r="J97" s="18">
        <f>IFERROR(VLOOKUP(F97,Sheet2!A:E,5,0),0)</f>
        <v>3058000</v>
      </c>
      <c r="K97" s="72">
        <f>IFERROR(VLOOKUP(F97,Sheet3!A:C,3,0),0)</f>
        <v>0</v>
      </c>
      <c r="L97" s="77">
        <f>VLOOKUP(F97,Sheet2!A:A,1,0)</f>
        <v>228701</v>
      </c>
    </row>
    <row r="98" spans="1:12" x14ac:dyDescent="0.25">
      <c r="A98" s="19">
        <v>2</v>
      </c>
      <c r="B98" s="20">
        <v>2</v>
      </c>
      <c r="C98" s="20">
        <v>8</v>
      </c>
      <c r="D98" s="20">
        <v>7</v>
      </c>
      <c r="E98" s="56" t="s">
        <v>16</v>
      </c>
      <c r="F98" s="35">
        <v>228702</v>
      </c>
      <c r="G98" s="20" t="s">
        <v>76</v>
      </c>
      <c r="H98" s="18">
        <f>IFERROR(VLOOKUP($F98,Sheet2!$A:$E,3,0),0)</f>
        <v>3936470</v>
      </c>
      <c r="I98" s="18">
        <f>IFERROR(VLOOKUP($F98,Sheet2!$A:$E,4,0),0)</f>
        <v>-1586470</v>
      </c>
      <c r="J98" s="18">
        <f>IFERROR(VLOOKUP(F98,Sheet2!A:E,5,0),0)</f>
        <v>2350000</v>
      </c>
      <c r="K98" s="72">
        <f>IFERROR(VLOOKUP(F98,Sheet3!A:C,3,0),0)</f>
        <v>768311.55</v>
      </c>
      <c r="L98" s="77">
        <f>VLOOKUP(F98,Sheet2!A:A,1,0)</f>
        <v>228702</v>
      </c>
    </row>
    <row r="99" spans="1:12" x14ac:dyDescent="0.25">
      <c r="A99" s="19">
        <v>2</v>
      </c>
      <c r="B99" s="20">
        <v>2</v>
      </c>
      <c r="C99" s="20">
        <v>8</v>
      </c>
      <c r="D99" s="20">
        <v>7</v>
      </c>
      <c r="E99" s="56" t="s">
        <v>13</v>
      </c>
      <c r="F99" s="35">
        <v>228704</v>
      </c>
      <c r="G99" s="20" t="s">
        <v>77</v>
      </c>
      <c r="H99" s="18">
        <f>IFERROR(VLOOKUP($F99,Sheet2!$A:$E,3,0),0)</f>
        <v>10574174</v>
      </c>
      <c r="I99" s="18">
        <f>IFERROR(VLOOKUP($F99,Sheet2!$A:$E,4,0),0)</f>
        <v>3905826</v>
      </c>
      <c r="J99" s="18">
        <f>IFERROR(VLOOKUP(F99,Sheet2!A:E,5,0),0)</f>
        <v>14480000</v>
      </c>
      <c r="K99" s="72">
        <f>IFERROR(VLOOKUP(F99,Sheet3!A:C,3,0),0)</f>
        <v>45000</v>
      </c>
      <c r="L99" s="77">
        <f>VLOOKUP(F99,Sheet2!A:A,1,0)</f>
        <v>228704</v>
      </c>
    </row>
    <row r="100" spans="1:12" x14ac:dyDescent="0.25">
      <c r="A100" s="19">
        <v>2</v>
      </c>
      <c r="B100" s="20">
        <v>2</v>
      </c>
      <c r="C100" s="20">
        <v>8</v>
      </c>
      <c r="D100" s="20">
        <v>7</v>
      </c>
      <c r="E100" s="56" t="s">
        <v>18</v>
      </c>
      <c r="F100" s="35">
        <v>228705</v>
      </c>
      <c r="G100" s="20" t="s">
        <v>78</v>
      </c>
      <c r="H100" s="18">
        <f>IFERROR(VLOOKUP($F100,Sheet2!$A:$E,3,0),0)</f>
        <v>6717402</v>
      </c>
      <c r="I100" s="18">
        <f>IFERROR(VLOOKUP($F100,Sheet2!$A:$E,4,0),0)</f>
        <v>-6232303</v>
      </c>
      <c r="J100" s="18">
        <f>IFERROR(VLOOKUP(F100,Sheet2!A:E,5,0),0)</f>
        <v>485099</v>
      </c>
      <c r="K100" s="72">
        <f>IFERROR(VLOOKUP(F100,Sheet3!A:C,3,0),0)</f>
        <v>2100000</v>
      </c>
      <c r="L100" s="77">
        <f>VLOOKUP(F100,Sheet2!A:A,1,0)</f>
        <v>228705</v>
      </c>
    </row>
    <row r="101" spans="1:12" x14ac:dyDescent="0.25">
      <c r="A101" s="19">
        <v>2</v>
      </c>
      <c r="B101" s="20">
        <v>2</v>
      </c>
      <c r="C101" s="20">
        <v>8</v>
      </c>
      <c r="D101" s="20">
        <v>7</v>
      </c>
      <c r="E101" s="56" t="s">
        <v>20</v>
      </c>
      <c r="F101" s="35">
        <v>228706</v>
      </c>
      <c r="G101" s="20" t="s">
        <v>79</v>
      </c>
      <c r="H101" s="18">
        <f>IFERROR(VLOOKUP($F101,Sheet2!$A:$E,3,0),0)</f>
        <v>14708753</v>
      </c>
      <c r="I101" s="18">
        <f>IFERROR(VLOOKUP($F101,Sheet2!$A:$E,4,0),0)</f>
        <v>9994925</v>
      </c>
      <c r="J101" s="18">
        <f>IFERROR(VLOOKUP(F101,Sheet2!A:E,5,0),0)</f>
        <v>24703678</v>
      </c>
      <c r="K101" s="72">
        <f>IFERROR(VLOOKUP(F101,Sheet3!A:C,3,0),0)</f>
        <v>400000</v>
      </c>
      <c r="L101" s="77">
        <f>VLOOKUP(F101,Sheet2!A:A,1,0)</f>
        <v>228706</v>
      </c>
    </row>
    <row r="102" spans="1:12" x14ac:dyDescent="0.25">
      <c r="A102" s="22">
        <v>2</v>
      </c>
      <c r="B102" s="23">
        <v>2</v>
      </c>
      <c r="C102" s="23">
        <v>8</v>
      </c>
      <c r="D102" s="23">
        <v>8</v>
      </c>
      <c r="E102" s="61" t="s">
        <v>11</v>
      </c>
      <c r="F102" s="36">
        <v>228801</v>
      </c>
      <c r="G102" s="23" t="s">
        <v>80</v>
      </c>
      <c r="H102" s="18">
        <f>IFERROR(VLOOKUP($F102,Sheet2!$A:$E,3,0),0)</f>
        <v>0</v>
      </c>
      <c r="I102" s="18">
        <f>IFERROR(VLOOKUP($F102,Sheet2!$A:$E,4,0),0)</f>
        <v>0</v>
      </c>
      <c r="J102" s="18">
        <f>IFERROR(VLOOKUP(F102,Sheet2!A:E,5,0),0)</f>
        <v>0</v>
      </c>
      <c r="K102" s="72">
        <f>IFERROR(VLOOKUP(F102,Sheet3!A:C,3,0),0)</f>
        <v>0</v>
      </c>
      <c r="L102" s="77" t="e">
        <f>VLOOKUP(F102,Sheet2!A:A,1,0)</f>
        <v>#N/A</v>
      </c>
    </row>
    <row r="103" spans="1:12" x14ac:dyDescent="0.25">
      <c r="A103" s="22">
        <v>2</v>
      </c>
      <c r="B103" s="23">
        <v>2</v>
      </c>
      <c r="C103" s="23">
        <v>8</v>
      </c>
      <c r="D103" s="23">
        <v>9</v>
      </c>
      <c r="E103" s="61">
        <v>1</v>
      </c>
      <c r="F103" s="36">
        <v>228901</v>
      </c>
      <c r="G103" s="23" t="s">
        <v>163</v>
      </c>
      <c r="H103" s="18">
        <f>IFERROR(VLOOKUP($F103,Sheet2!$A:$E,3,0),0)</f>
        <v>0</v>
      </c>
      <c r="I103" s="18">
        <f>IFERROR(VLOOKUP($F103,Sheet2!$A:$E,4,0),0)</f>
        <v>0</v>
      </c>
      <c r="J103" s="18">
        <f>IFERROR(VLOOKUP(F103,Sheet2!A:E,5,0),0)</f>
        <v>0</v>
      </c>
      <c r="K103" s="72">
        <f>IFERROR(VLOOKUP(F103,Sheet3!A:C,3,0),0)</f>
        <v>0</v>
      </c>
      <c r="L103" s="77" t="e">
        <f>VLOOKUP(F103,Sheet2!A:A,1,0)</f>
        <v>#N/A</v>
      </c>
    </row>
    <row r="104" spans="1:12" x14ac:dyDescent="0.25">
      <c r="A104" s="19">
        <v>2</v>
      </c>
      <c r="B104" s="20">
        <v>2</v>
      </c>
      <c r="C104" s="20">
        <v>9</v>
      </c>
      <c r="D104" s="20">
        <v>1</v>
      </c>
      <c r="E104" s="56">
        <v>1</v>
      </c>
      <c r="F104" s="35">
        <v>229101</v>
      </c>
      <c r="G104" s="20" t="s">
        <v>191</v>
      </c>
      <c r="H104" s="18">
        <f>IFERROR(VLOOKUP($F104,Sheet2!$A:$E,3,0),0)</f>
        <v>8923249</v>
      </c>
      <c r="I104" s="18">
        <f>IFERROR(VLOOKUP($F104,Sheet2!$A:$E,4,0),0)</f>
        <v>-5931249</v>
      </c>
      <c r="J104" s="18">
        <f>IFERROR(VLOOKUP(F104,Sheet2!A:E,5,0),0)</f>
        <v>2992000</v>
      </c>
      <c r="K104" s="72">
        <f>IFERROR(VLOOKUP(F104,Sheet3!A:C,3,0),0)</f>
        <v>0</v>
      </c>
      <c r="L104" s="77">
        <f>VLOOKUP(F104,Sheet2!A:A,1,0)</f>
        <v>229101</v>
      </c>
    </row>
    <row r="105" spans="1:12" x14ac:dyDescent="0.25">
      <c r="A105" s="19">
        <v>2</v>
      </c>
      <c r="B105" s="20">
        <v>2</v>
      </c>
      <c r="C105" s="20">
        <v>9</v>
      </c>
      <c r="D105" s="20">
        <v>1</v>
      </c>
      <c r="E105" s="56">
        <v>2</v>
      </c>
      <c r="F105" s="35">
        <v>229102</v>
      </c>
      <c r="G105" s="4" t="s">
        <v>264</v>
      </c>
      <c r="H105" s="18">
        <f>IFERROR(VLOOKUP($F105,Sheet2!$A:$E,3,0),0)</f>
        <v>0</v>
      </c>
      <c r="I105" s="18">
        <f>IFERROR(VLOOKUP($F105,Sheet2!$A:$E,4,0),0)</f>
        <v>300000</v>
      </c>
      <c r="J105" s="18">
        <f>IFERROR(VLOOKUP(F105,Sheet2!A:E,5,0),0)</f>
        <v>300000</v>
      </c>
      <c r="K105" s="72">
        <f>IFERROR(VLOOKUP(F105,Sheet3!A:C,3,0),0)</f>
        <v>0</v>
      </c>
      <c r="L105" s="77">
        <f>VLOOKUP(F105,Sheet2!A:A,1,0)</f>
        <v>229102</v>
      </c>
    </row>
    <row r="106" spans="1:12" x14ac:dyDescent="0.25">
      <c r="A106" s="19">
        <v>2</v>
      </c>
      <c r="B106" s="20">
        <v>2</v>
      </c>
      <c r="C106" s="20">
        <v>9</v>
      </c>
      <c r="D106" s="20">
        <v>2</v>
      </c>
      <c r="E106" s="56">
        <v>1</v>
      </c>
      <c r="F106" s="35">
        <v>229201</v>
      </c>
      <c r="G106" s="20" t="s">
        <v>192</v>
      </c>
      <c r="H106" s="18">
        <f>IFERROR(VLOOKUP($F106,Sheet2!$A:$E,3,0),0)</f>
        <v>0</v>
      </c>
      <c r="I106" s="18">
        <f>IFERROR(VLOOKUP($F106,Sheet2!$A:$E,4,0),0)</f>
        <v>6147705</v>
      </c>
      <c r="J106" s="18">
        <f>IFERROR(VLOOKUP(F106,Sheet2!A:E,5,0),0)</f>
        <v>6147705</v>
      </c>
      <c r="K106" s="72">
        <f>IFERROR(VLOOKUP(F106,Sheet3!A:C,3,0),0)</f>
        <v>107144</v>
      </c>
      <c r="L106" s="77">
        <f>VLOOKUP(F106,Sheet2!A:A,1,0)</f>
        <v>229201</v>
      </c>
    </row>
    <row r="107" spans="1:12" x14ac:dyDescent="0.25">
      <c r="A107" s="19">
        <v>2</v>
      </c>
      <c r="B107" s="20">
        <v>2</v>
      </c>
      <c r="C107" s="20">
        <v>9</v>
      </c>
      <c r="D107" s="20">
        <v>2</v>
      </c>
      <c r="E107" s="56">
        <v>2</v>
      </c>
      <c r="F107" s="35">
        <v>229202</v>
      </c>
      <c r="G107" s="20" t="s">
        <v>193</v>
      </c>
      <c r="H107" s="18">
        <f>IFERROR(VLOOKUP($F107,Sheet2!$A:$E,3,0),0)</f>
        <v>25024639523</v>
      </c>
      <c r="I107" s="18">
        <f>IFERROR(VLOOKUP($F107,Sheet2!$A:$E,4,0),0)</f>
        <v>-169321721.16</v>
      </c>
      <c r="J107" s="18">
        <f>IFERROR(VLOOKUP(F107,Sheet2!A:E,5,0),0)</f>
        <v>24855317801.84</v>
      </c>
      <c r="K107" s="72">
        <f>IFERROR(VLOOKUP(F107,Sheet3!A:C,3,0),0)</f>
        <v>3383894272.4299998</v>
      </c>
      <c r="L107" s="77">
        <f>VLOOKUP(F107,Sheet2!A:A,1,0)</f>
        <v>229202</v>
      </c>
    </row>
    <row r="108" spans="1:12" ht="15.75" thickBot="1" x14ac:dyDescent="0.3">
      <c r="A108" s="19">
        <v>2</v>
      </c>
      <c r="B108" s="20">
        <v>2</v>
      </c>
      <c r="C108" s="20">
        <v>9</v>
      </c>
      <c r="D108" s="20">
        <v>2</v>
      </c>
      <c r="E108" s="56">
        <v>3</v>
      </c>
      <c r="F108" s="35">
        <v>229203</v>
      </c>
      <c r="G108" s="20" t="s">
        <v>227</v>
      </c>
      <c r="H108" s="18">
        <f>IFERROR(VLOOKUP($F108,Sheet2!$A:$E,3,0),0)</f>
        <v>0</v>
      </c>
      <c r="I108" s="18">
        <f>IFERROR(VLOOKUP($F108,Sheet2!$A:$E,4,0),0)</f>
        <v>24197351.600000001</v>
      </c>
      <c r="J108" s="18">
        <f>IFERROR(VLOOKUP(F108,Sheet2!A:E,5,0),0)</f>
        <v>24197351.600000001</v>
      </c>
      <c r="K108" s="72">
        <f>IFERROR(VLOOKUP(F108,Sheet3!A:C,3,0),0)</f>
        <v>51604.35</v>
      </c>
      <c r="L108" s="77">
        <f>VLOOKUP(F108,Sheet2!A:A,1,0)</f>
        <v>229203</v>
      </c>
    </row>
    <row r="109" spans="1:12" ht="15.75" thickBot="1" x14ac:dyDescent="0.3">
      <c r="A109" s="26"/>
      <c r="B109" s="27"/>
      <c r="C109" s="27"/>
      <c r="D109" s="27"/>
      <c r="E109" s="62"/>
      <c r="F109" s="37"/>
      <c r="G109" s="29" t="s">
        <v>81</v>
      </c>
      <c r="H109" s="30">
        <f>SUM(H110:H164)</f>
        <v>1287923204</v>
      </c>
      <c r="I109" s="30">
        <f>SUM(I110:I165)</f>
        <v>58360132.210000023</v>
      </c>
      <c r="J109" s="31">
        <f>SUM(J110:J165)</f>
        <v>1346283336.2099998</v>
      </c>
      <c r="K109" s="32">
        <f>SUM(K110:K165)</f>
        <v>71116654.770000011</v>
      </c>
      <c r="L109" s="77" t="e">
        <f>VLOOKUP(F109,Sheet2!A:A,1,0)</f>
        <v>#N/A</v>
      </c>
    </row>
    <row r="110" spans="1:12" x14ac:dyDescent="0.25">
      <c r="A110" s="15">
        <v>2</v>
      </c>
      <c r="B110" s="16">
        <v>3</v>
      </c>
      <c r="C110" s="16">
        <v>1</v>
      </c>
      <c r="D110" s="16">
        <v>1</v>
      </c>
      <c r="E110" s="60" t="s">
        <v>11</v>
      </c>
      <c r="F110" s="33">
        <v>231101</v>
      </c>
      <c r="G110" s="16" t="s">
        <v>82</v>
      </c>
      <c r="H110" s="18">
        <f>IFERROR(VLOOKUP($F110,Sheet2!$A:$E,3,0),0)</f>
        <v>11793905</v>
      </c>
      <c r="I110" s="18">
        <f>IFERROR(VLOOKUP($F110,Sheet2!$A:$E,4,0),0)</f>
        <v>-7137845</v>
      </c>
      <c r="J110" s="18">
        <f>IFERROR(VLOOKUP(F110,Sheet2!A:E,5,0),0)</f>
        <v>4656060</v>
      </c>
      <c r="K110" s="72">
        <f>IFERROR(VLOOKUP(F110,Sheet3!A:C,3,0),0)</f>
        <v>103805</v>
      </c>
      <c r="L110" s="77">
        <f>VLOOKUP(F110,Sheet2!A:A,1,0)</f>
        <v>231101</v>
      </c>
    </row>
    <row r="111" spans="1:12" x14ac:dyDescent="0.25">
      <c r="A111" s="19">
        <v>2</v>
      </c>
      <c r="B111" s="20">
        <v>3</v>
      </c>
      <c r="C111" s="20">
        <v>1</v>
      </c>
      <c r="D111" s="20">
        <v>1</v>
      </c>
      <c r="E111" s="56" t="s">
        <v>16</v>
      </c>
      <c r="F111" s="35">
        <v>231102</v>
      </c>
      <c r="G111" s="20" t="s">
        <v>83</v>
      </c>
      <c r="H111" s="18">
        <f>IFERROR(VLOOKUP($F111,Sheet2!$A:$E,3,0),0)</f>
        <v>0</v>
      </c>
      <c r="I111" s="18">
        <f>IFERROR(VLOOKUP($F111,Sheet2!$A:$E,4,0),0)</f>
        <v>0</v>
      </c>
      <c r="J111" s="18">
        <f>IFERROR(VLOOKUP(F111,Sheet2!A:E,5,0),0)</f>
        <v>0</v>
      </c>
      <c r="K111" s="72">
        <f>IFERROR(VLOOKUP(F111,Sheet3!A:C,3,0),0)</f>
        <v>0</v>
      </c>
      <c r="L111" s="77" t="e">
        <f>VLOOKUP(F111,Sheet2!A:A,1,0)</f>
        <v>#N/A</v>
      </c>
    </row>
    <row r="112" spans="1:12" x14ac:dyDescent="0.25">
      <c r="A112" s="19">
        <v>2</v>
      </c>
      <c r="B112" s="20">
        <v>3</v>
      </c>
      <c r="C112" s="20">
        <v>1</v>
      </c>
      <c r="D112" s="20">
        <v>3</v>
      </c>
      <c r="E112" s="56" t="s">
        <v>11</v>
      </c>
      <c r="F112" s="35">
        <v>231301</v>
      </c>
      <c r="G112" s="20" t="s">
        <v>84</v>
      </c>
      <c r="H112" s="18">
        <f>IFERROR(VLOOKUP($F112,Sheet2!$A:$E,3,0),0)</f>
        <v>0</v>
      </c>
      <c r="I112" s="18">
        <f>IFERROR(VLOOKUP($F112,Sheet2!$A:$E,4,0),0)</f>
        <v>90000</v>
      </c>
      <c r="J112" s="18">
        <f>IFERROR(VLOOKUP(F112,Sheet2!A:E,5,0),0)</f>
        <v>90000</v>
      </c>
      <c r="K112" s="72">
        <f>IFERROR(VLOOKUP(F112,Sheet3!A:C,3,0),0)</f>
        <v>0</v>
      </c>
      <c r="L112" s="77">
        <f>VLOOKUP(F112,Sheet2!A:A,1,0)</f>
        <v>231301</v>
      </c>
    </row>
    <row r="113" spans="1:12" x14ac:dyDescent="0.25">
      <c r="A113" s="19">
        <v>2</v>
      </c>
      <c r="B113" s="20">
        <v>3</v>
      </c>
      <c r="C113" s="20">
        <v>1</v>
      </c>
      <c r="D113" s="20">
        <v>3</v>
      </c>
      <c r="E113" s="56" t="s">
        <v>16</v>
      </c>
      <c r="F113" s="35">
        <v>231302</v>
      </c>
      <c r="G113" s="20" t="s">
        <v>85</v>
      </c>
      <c r="H113" s="18">
        <f>IFERROR(VLOOKUP($F113,Sheet2!$A:$E,3,0),0)</f>
        <v>0</v>
      </c>
      <c r="I113" s="18">
        <f>IFERROR(VLOOKUP($F113,Sheet2!$A:$E,4,0),0)</f>
        <v>0</v>
      </c>
      <c r="J113" s="18">
        <f>IFERROR(VLOOKUP(F113,Sheet2!A:E,5,0),0)</f>
        <v>0</v>
      </c>
      <c r="K113" s="72">
        <f>IFERROR(VLOOKUP(F113,Sheet3!A:C,3,0),0)</f>
        <v>0</v>
      </c>
      <c r="L113" s="77" t="e">
        <f>VLOOKUP(F113,Sheet2!A:A,1,0)</f>
        <v>#N/A</v>
      </c>
    </row>
    <row r="114" spans="1:12" x14ac:dyDescent="0.25">
      <c r="A114" s="19">
        <v>2</v>
      </c>
      <c r="B114" s="20">
        <v>3</v>
      </c>
      <c r="C114" s="20">
        <v>1</v>
      </c>
      <c r="D114" s="20">
        <v>3</v>
      </c>
      <c r="E114" s="56" t="s">
        <v>29</v>
      </c>
      <c r="F114" s="35">
        <v>231303</v>
      </c>
      <c r="G114" s="20" t="s">
        <v>86</v>
      </c>
      <c r="H114" s="18">
        <f>IFERROR(VLOOKUP($F114,Sheet2!$A:$E,3,0),0)</f>
        <v>0</v>
      </c>
      <c r="I114" s="18">
        <f>IFERROR(VLOOKUP($F114,Sheet2!$A:$E,4,0),0)</f>
        <v>0</v>
      </c>
      <c r="J114" s="18">
        <f>IFERROR(VLOOKUP(F114,Sheet2!A:E,5,0),0)</f>
        <v>0</v>
      </c>
      <c r="K114" s="72">
        <f>IFERROR(VLOOKUP(F114,Sheet3!A:C,3,0),0)</f>
        <v>0</v>
      </c>
      <c r="L114" s="77" t="e">
        <f>VLOOKUP(F114,Sheet2!A:A,1,0)</f>
        <v>#N/A</v>
      </c>
    </row>
    <row r="115" spans="1:12" x14ac:dyDescent="0.25">
      <c r="A115" s="19">
        <v>2</v>
      </c>
      <c r="B115" s="20">
        <v>3</v>
      </c>
      <c r="C115" s="20">
        <v>1</v>
      </c>
      <c r="D115" s="20">
        <v>4</v>
      </c>
      <c r="E115" s="56" t="s">
        <v>11</v>
      </c>
      <c r="F115" s="35">
        <v>231401</v>
      </c>
      <c r="G115" s="20" t="s">
        <v>87</v>
      </c>
      <c r="H115" s="18">
        <f>IFERROR(VLOOKUP($F115,Sheet2!$A:$E,3,0),0)</f>
        <v>3916</v>
      </c>
      <c r="I115" s="18">
        <f>IFERROR(VLOOKUP($F115,Sheet2!$A:$E,4,0),0)</f>
        <v>1977804</v>
      </c>
      <c r="J115" s="18">
        <f>IFERROR(VLOOKUP(F115,Sheet2!A:E,5,0),0)</f>
        <v>1981720</v>
      </c>
      <c r="K115" s="72">
        <f>IFERROR(VLOOKUP(F115,Sheet3!A:C,3,0),0)</f>
        <v>0</v>
      </c>
      <c r="L115" s="77">
        <f>VLOOKUP(F115,Sheet2!A:A,1,0)</f>
        <v>231401</v>
      </c>
    </row>
    <row r="116" spans="1:12" x14ac:dyDescent="0.25">
      <c r="A116" s="19">
        <v>2</v>
      </c>
      <c r="B116" s="20">
        <v>3</v>
      </c>
      <c r="C116" s="20">
        <v>2</v>
      </c>
      <c r="D116" s="20">
        <v>1</v>
      </c>
      <c r="E116" s="56" t="s">
        <v>11</v>
      </c>
      <c r="F116" s="35">
        <v>232101</v>
      </c>
      <c r="G116" s="20" t="s">
        <v>88</v>
      </c>
      <c r="H116" s="18">
        <f>IFERROR(VLOOKUP($F116,Sheet2!$A:$E,3,0),0)</f>
        <v>0</v>
      </c>
      <c r="I116" s="18">
        <f>IFERROR(VLOOKUP($F116,Sheet2!$A:$E,4,0),0)</f>
        <v>0</v>
      </c>
      <c r="J116" s="18">
        <f>IFERROR(VLOOKUP(F116,Sheet2!A:E,5,0),0)</f>
        <v>0</v>
      </c>
      <c r="K116" s="72">
        <f>IFERROR(VLOOKUP(F116,Sheet3!A:C,3,0),0)</f>
        <v>0</v>
      </c>
      <c r="L116" s="77" t="e">
        <f>VLOOKUP(F116,Sheet2!A:A,1,0)</f>
        <v>#N/A</v>
      </c>
    </row>
    <row r="117" spans="1:12" x14ac:dyDescent="0.25">
      <c r="A117" s="19">
        <v>2</v>
      </c>
      <c r="B117" s="20">
        <v>3</v>
      </c>
      <c r="C117" s="20">
        <v>2</v>
      </c>
      <c r="D117" s="20">
        <v>2</v>
      </c>
      <c r="E117" s="56" t="s">
        <v>11</v>
      </c>
      <c r="F117" s="35">
        <v>232201</v>
      </c>
      <c r="G117" s="20" t="s">
        <v>89</v>
      </c>
      <c r="H117" s="18">
        <f>IFERROR(VLOOKUP($F117,Sheet2!$A:$E,3,0),0)</f>
        <v>44748</v>
      </c>
      <c r="I117" s="18">
        <f>IFERROR(VLOOKUP($F117,Sheet2!$A:$E,4,0),0)</f>
        <v>6606.22</v>
      </c>
      <c r="J117" s="18">
        <f>IFERROR(VLOOKUP(F117,Sheet2!A:E,5,0),0)</f>
        <v>51354.22</v>
      </c>
      <c r="K117" s="72">
        <f>IFERROR(VLOOKUP(F117,Sheet3!A:C,3,0),0)</f>
        <v>0</v>
      </c>
      <c r="L117" s="77">
        <f>VLOOKUP(F117,Sheet2!A:A,1,0)</f>
        <v>232201</v>
      </c>
    </row>
    <row r="118" spans="1:12" x14ac:dyDescent="0.25">
      <c r="A118" s="19">
        <v>2</v>
      </c>
      <c r="B118" s="20">
        <v>3</v>
      </c>
      <c r="C118" s="20">
        <v>2</v>
      </c>
      <c r="D118" s="20">
        <v>3</v>
      </c>
      <c r="E118" s="56" t="s">
        <v>11</v>
      </c>
      <c r="F118" s="35">
        <v>232301</v>
      </c>
      <c r="G118" s="20" t="s">
        <v>90</v>
      </c>
      <c r="H118" s="18">
        <f>IFERROR(VLOOKUP($F118,Sheet2!$A:$E,3,0),0)</f>
        <v>374554021</v>
      </c>
      <c r="I118" s="18">
        <f>IFERROR(VLOOKUP($F118,Sheet2!$A:$E,4,0),0)</f>
        <v>82039231</v>
      </c>
      <c r="J118" s="18">
        <f>IFERROR(VLOOKUP(F118,Sheet2!A:E,5,0),0)</f>
        <v>456593252</v>
      </c>
      <c r="K118" s="72">
        <f>IFERROR(VLOOKUP(F118,Sheet3!A:C,3,0),0)</f>
        <v>16737806.24</v>
      </c>
      <c r="L118" s="77">
        <f>VLOOKUP(F118,Sheet2!A:A,1,0)</f>
        <v>232301</v>
      </c>
    </row>
    <row r="119" spans="1:12" x14ac:dyDescent="0.25">
      <c r="A119" s="19">
        <v>2</v>
      </c>
      <c r="B119" s="20">
        <v>3</v>
      </c>
      <c r="C119" s="20">
        <v>2</v>
      </c>
      <c r="D119" s="20">
        <v>4</v>
      </c>
      <c r="E119" s="56" t="s">
        <v>11</v>
      </c>
      <c r="F119" s="35">
        <v>232401</v>
      </c>
      <c r="G119" s="20" t="s">
        <v>91</v>
      </c>
      <c r="H119" s="18">
        <f>IFERROR(VLOOKUP($F119,Sheet2!$A:$E,3,0),0)</f>
        <v>365058816</v>
      </c>
      <c r="I119" s="18">
        <f>IFERROR(VLOOKUP($F119,Sheet2!$A:$E,4,0),0)</f>
        <v>11522844</v>
      </c>
      <c r="J119" s="18">
        <f>IFERROR(VLOOKUP(F119,Sheet2!A:E,5,0),0)</f>
        <v>376581660</v>
      </c>
      <c r="K119" s="72">
        <f>IFERROR(VLOOKUP(F119,Sheet3!A:C,3,0),0)</f>
        <v>48096950.75</v>
      </c>
      <c r="L119" s="77">
        <f>VLOOKUP(F119,Sheet2!A:A,1,0)</f>
        <v>232401</v>
      </c>
    </row>
    <row r="120" spans="1:12" x14ac:dyDescent="0.25">
      <c r="A120" s="19">
        <v>2</v>
      </c>
      <c r="B120" s="20">
        <v>3</v>
      </c>
      <c r="C120" s="20">
        <v>3</v>
      </c>
      <c r="D120" s="20">
        <v>1</v>
      </c>
      <c r="E120" s="56" t="s">
        <v>11</v>
      </c>
      <c r="F120" s="35">
        <v>233101</v>
      </c>
      <c r="G120" s="20" t="s">
        <v>92</v>
      </c>
      <c r="H120" s="18">
        <f>IFERROR(VLOOKUP($F120,Sheet2!$A:$E,3,0),0)</f>
        <v>3495968</v>
      </c>
      <c r="I120" s="18">
        <f>IFERROR(VLOOKUP($F120,Sheet2!$A:$E,4,0),0)</f>
        <v>-1995968</v>
      </c>
      <c r="J120" s="18">
        <f>IFERROR(VLOOKUP(F120,Sheet2!A:E,5,0),0)</f>
        <v>1500000</v>
      </c>
      <c r="K120" s="72">
        <f>IFERROR(VLOOKUP(F120,Sheet3!A:C,3,0),0)</f>
        <v>978562.2</v>
      </c>
      <c r="L120" s="77">
        <f>VLOOKUP(F120,Sheet2!A:A,1,0)</f>
        <v>233101</v>
      </c>
    </row>
    <row r="121" spans="1:12" x14ac:dyDescent="0.25">
      <c r="A121" s="19">
        <v>2</v>
      </c>
      <c r="B121" s="20">
        <v>3</v>
      </c>
      <c r="C121" s="20">
        <v>3</v>
      </c>
      <c r="D121" s="20">
        <v>2</v>
      </c>
      <c r="E121" s="56" t="s">
        <v>11</v>
      </c>
      <c r="F121" s="35">
        <v>233201</v>
      </c>
      <c r="G121" s="20" t="s">
        <v>93</v>
      </c>
      <c r="H121" s="18">
        <f>IFERROR(VLOOKUP($F121,Sheet2!$A:$E,3,0),0)</f>
        <v>7811319</v>
      </c>
      <c r="I121" s="18">
        <f>IFERROR(VLOOKUP($F121,Sheet2!$A:$E,4,0),0)</f>
        <v>1612542.5</v>
      </c>
      <c r="J121" s="18">
        <f>IFERROR(VLOOKUP(F121,Sheet2!A:E,5,0),0)</f>
        <v>9423861.5</v>
      </c>
      <c r="K121" s="72">
        <f>IFERROR(VLOOKUP(F121,Sheet3!A:C,3,0),0)</f>
        <v>0</v>
      </c>
      <c r="L121" s="77">
        <f>VLOOKUP(F121,Sheet2!A:A,1,0)</f>
        <v>233201</v>
      </c>
    </row>
    <row r="122" spans="1:12" x14ac:dyDescent="0.25">
      <c r="A122" s="19">
        <v>2</v>
      </c>
      <c r="B122" s="20">
        <v>3</v>
      </c>
      <c r="C122" s="20">
        <v>3</v>
      </c>
      <c r="D122" s="20">
        <v>3</v>
      </c>
      <c r="E122" s="56" t="s">
        <v>11</v>
      </c>
      <c r="F122" s="35">
        <v>233301</v>
      </c>
      <c r="G122" s="20" t="s">
        <v>94</v>
      </c>
      <c r="H122" s="18">
        <f>IFERROR(VLOOKUP($F122,Sheet2!$A:$E,3,0),0)</f>
        <v>1682791</v>
      </c>
      <c r="I122" s="18">
        <f>IFERROR(VLOOKUP($F122,Sheet2!$A:$E,4,0),0)</f>
        <v>2064609</v>
      </c>
      <c r="J122" s="18">
        <f>IFERROR(VLOOKUP(F122,Sheet2!A:E,5,0),0)</f>
        <v>3747400</v>
      </c>
      <c r="K122" s="72">
        <f>IFERROR(VLOOKUP(F122,Sheet3!A:C,3,0),0)</f>
        <v>0</v>
      </c>
      <c r="L122" s="77">
        <f>VLOOKUP(F122,Sheet2!A:A,1,0)</f>
        <v>233301</v>
      </c>
    </row>
    <row r="123" spans="1:12" x14ac:dyDescent="0.25">
      <c r="A123" s="19">
        <v>2</v>
      </c>
      <c r="B123" s="20">
        <v>3</v>
      </c>
      <c r="C123" s="20">
        <v>3</v>
      </c>
      <c r="D123" s="20">
        <v>4</v>
      </c>
      <c r="E123" s="56" t="s">
        <v>11</v>
      </c>
      <c r="F123" s="35">
        <v>233401</v>
      </c>
      <c r="G123" s="20" t="s">
        <v>95</v>
      </c>
      <c r="H123" s="18">
        <f>IFERROR(VLOOKUP($F123,Sheet2!$A:$E,3,0),0)</f>
        <v>0</v>
      </c>
      <c r="I123" s="18">
        <f>IFERROR(VLOOKUP($F123,Sheet2!$A:$E,4,0),0)</f>
        <v>150000</v>
      </c>
      <c r="J123" s="18">
        <f>IFERROR(VLOOKUP(F123,Sheet2!A:E,5,0),0)</f>
        <v>150000</v>
      </c>
      <c r="K123" s="72">
        <f>IFERROR(VLOOKUP(F123,Sheet3!A:C,3,0),0)</f>
        <v>0</v>
      </c>
      <c r="L123" s="77">
        <f>VLOOKUP(F123,Sheet2!A:A,1,0)</f>
        <v>233401</v>
      </c>
    </row>
    <row r="124" spans="1:12" x14ac:dyDescent="0.25">
      <c r="A124" s="19">
        <v>2</v>
      </c>
      <c r="B124" s="20">
        <v>3</v>
      </c>
      <c r="C124" s="20">
        <v>3</v>
      </c>
      <c r="D124" s="20">
        <v>6</v>
      </c>
      <c r="E124" s="56" t="s">
        <v>11</v>
      </c>
      <c r="F124" s="35">
        <v>233601</v>
      </c>
      <c r="G124" s="38" t="s">
        <v>96</v>
      </c>
      <c r="H124" s="18">
        <f>IFERROR(VLOOKUP($F124,Sheet2!$A:$E,3,0),0)</f>
        <v>0</v>
      </c>
      <c r="I124" s="18">
        <f>IFERROR(VLOOKUP($F124,Sheet2!$A:$E,4,0),0)</f>
        <v>0</v>
      </c>
      <c r="J124" s="18">
        <f>IFERROR(VLOOKUP(F124,Sheet2!A:E,5,0),0)</f>
        <v>0</v>
      </c>
      <c r="K124" s="72">
        <f>IFERROR(VLOOKUP(F124,Sheet3!A:C,3,0),0)</f>
        <v>0</v>
      </c>
      <c r="L124" s="77" t="e">
        <f>VLOOKUP(F124,Sheet2!A:A,1,0)</f>
        <v>#N/A</v>
      </c>
    </row>
    <row r="125" spans="1:12" x14ac:dyDescent="0.25">
      <c r="A125" s="19">
        <v>2</v>
      </c>
      <c r="B125" s="20">
        <v>3</v>
      </c>
      <c r="C125" s="20">
        <v>4</v>
      </c>
      <c r="D125" s="20">
        <v>1</v>
      </c>
      <c r="E125" s="56" t="s">
        <v>11</v>
      </c>
      <c r="F125" s="35">
        <v>234101</v>
      </c>
      <c r="G125" s="20" t="s">
        <v>97</v>
      </c>
      <c r="H125" s="18">
        <f>IFERROR(VLOOKUP($F125,Sheet2!$A:$E,3,0),0)</f>
        <v>24620500</v>
      </c>
      <c r="I125" s="18">
        <f>IFERROR(VLOOKUP($F125,Sheet2!$A:$E,4,0),0)</f>
        <v>27304955.559999999</v>
      </c>
      <c r="J125" s="18">
        <f>IFERROR(VLOOKUP(F125,Sheet2!A:E,5,0),0)</f>
        <v>51925455.560000002</v>
      </c>
      <c r="K125" s="72">
        <f>IFERROR(VLOOKUP(F125,Sheet3!A:C,3,0),0)</f>
        <v>0</v>
      </c>
      <c r="L125" s="77">
        <f>VLOOKUP(F125,Sheet2!A:A,1,0)</f>
        <v>234101</v>
      </c>
    </row>
    <row r="126" spans="1:12" x14ac:dyDescent="0.25">
      <c r="A126" s="19">
        <v>2</v>
      </c>
      <c r="B126" s="20">
        <v>3</v>
      </c>
      <c r="C126" s="20">
        <v>5</v>
      </c>
      <c r="D126" s="20">
        <v>2</v>
      </c>
      <c r="E126" s="56" t="s">
        <v>11</v>
      </c>
      <c r="F126" s="35">
        <v>235201</v>
      </c>
      <c r="G126" s="20" t="s">
        <v>98</v>
      </c>
      <c r="H126" s="18">
        <f>IFERROR(VLOOKUP($F126,Sheet2!$A:$E,3,0),0)</f>
        <v>0</v>
      </c>
      <c r="I126" s="18">
        <f>IFERROR(VLOOKUP($F126,Sheet2!$A:$E,4,0),0)</f>
        <v>0</v>
      </c>
      <c r="J126" s="18">
        <f>IFERROR(VLOOKUP(F126,Sheet2!A:E,5,0),0)</f>
        <v>0</v>
      </c>
      <c r="K126" s="72">
        <f>IFERROR(VLOOKUP(F126,Sheet3!A:C,3,0),0)</f>
        <v>0</v>
      </c>
      <c r="L126" s="77" t="e">
        <f>VLOOKUP(F126,Sheet2!A:A,1,0)</f>
        <v>#N/A</v>
      </c>
    </row>
    <row r="127" spans="1:12" x14ac:dyDescent="0.25">
      <c r="A127" s="19">
        <v>2</v>
      </c>
      <c r="B127" s="20">
        <v>3</v>
      </c>
      <c r="C127" s="20">
        <v>5</v>
      </c>
      <c r="D127" s="20">
        <v>3</v>
      </c>
      <c r="E127" s="56" t="s">
        <v>11</v>
      </c>
      <c r="F127" s="35">
        <v>235301</v>
      </c>
      <c r="G127" s="20" t="s">
        <v>99</v>
      </c>
      <c r="H127" s="18">
        <f>IFERROR(VLOOKUP($F127,Sheet2!$A:$E,3,0),0)</f>
        <v>372903</v>
      </c>
      <c r="I127" s="18">
        <f>IFERROR(VLOOKUP($F127,Sheet2!$A:$E,4,0),0)</f>
        <v>785097</v>
      </c>
      <c r="J127" s="18">
        <f>IFERROR(VLOOKUP(F127,Sheet2!A:E,5,0),0)</f>
        <v>1158000</v>
      </c>
      <c r="K127" s="72">
        <f>IFERROR(VLOOKUP(F127,Sheet3!A:C,3,0),0)</f>
        <v>0</v>
      </c>
      <c r="L127" s="77">
        <f>VLOOKUP(F127,Sheet2!A:A,1,0)</f>
        <v>235301</v>
      </c>
    </row>
    <row r="128" spans="1:12" x14ac:dyDescent="0.25">
      <c r="A128" s="19">
        <v>2</v>
      </c>
      <c r="B128" s="20">
        <v>3</v>
      </c>
      <c r="C128" s="20">
        <v>5</v>
      </c>
      <c r="D128" s="20">
        <v>4</v>
      </c>
      <c r="E128" s="56" t="s">
        <v>11</v>
      </c>
      <c r="F128" s="35">
        <v>235401</v>
      </c>
      <c r="G128" s="94" t="s">
        <v>180</v>
      </c>
      <c r="H128" s="18">
        <f>IFERROR(VLOOKUP($F128,Sheet2!$A:$E,3,0),0)</f>
        <v>0</v>
      </c>
      <c r="I128" s="18">
        <f>IFERROR(VLOOKUP($F128,Sheet2!$A:$E,4,0),0)</f>
        <v>0</v>
      </c>
      <c r="J128" s="18">
        <f>IFERROR(VLOOKUP(F128,Sheet2!A:E,5,0),0)</f>
        <v>0</v>
      </c>
      <c r="K128" s="72">
        <f>IFERROR(VLOOKUP(F128,Sheet3!A:C,3,0),0)</f>
        <v>0</v>
      </c>
      <c r="L128" s="77" t="e">
        <f>VLOOKUP(F128,Sheet2!A:A,1,0)</f>
        <v>#N/A</v>
      </c>
    </row>
    <row r="129" spans="1:12" x14ac:dyDescent="0.25">
      <c r="A129" s="19">
        <v>2</v>
      </c>
      <c r="B129" s="20">
        <v>3</v>
      </c>
      <c r="C129" s="20">
        <v>5</v>
      </c>
      <c r="D129" s="20">
        <v>5</v>
      </c>
      <c r="E129" s="56" t="s">
        <v>11</v>
      </c>
      <c r="F129" s="35">
        <v>235501</v>
      </c>
      <c r="G129" s="20" t="s">
        <v>100</v>
      </c>
      <c r="H129" s="18">
        <f>IFERROR(VLOOKUP($F129,Sheet2!$A:$E,3,0),0)</f>
        <v>419516</v>
      </c>
      <c r="I129" s="18">
        <f>IFERROR(VLOOKUP($F129,Sheet2!$A:$E,4,0),0)</f>
        <v>1792215.5</v>
      </c>
      <c r="J129" s="18">
        <f>IFERROR(VLOOKUP(F129,Sheet2!A:E,5,0),0)</f>
        <v>2211731.5</v>
      </c>
      <c r="K129" s="72">
        <f>IFERROR(VLOOKUP(F129,Sheet3!A:C,3,0),0)</f>
        <v>0</v>
      </c>
      <c r="L129" s="77">
        <f>VLOOKUP(F129,Sheet2!A:A,1,0)</f>
        <v>235501</v>
      </c>
    </row>
    <row r="130" spans="1:12" x14ac:dyDescent="0.25">
      <c r="A130" s="19">
        <v>2</v>
      </c>
      <c r="B130" s="20">
        <v>3</v>
      </c>
      <c r="C130" s="20">
        <v>6</v>
      </c>
      <c r="D130" s="20">
        <v>1</v>
      </c>
      <c r="E130" s="56">
        <v>1</v>
      </c>
      <c r="F130" s="35">
        <v>236101</v>
      </c>
      <c r="G130" s="20" t="s">
        <v>165</v>
      </c>
      <c r="H130" s="18">
        <f>IFERROR(VLOOKUP($F130,Sheet2!$A:$E,3,0),0)</f>
        <v>0</v>
      </c>
      <c r="I130" s="18">
        <f>IFERROR(VLOOKUP($F130,Sheet2!$A:$E,4,0),0)</f>
        <v>42880</v>
      </c>
      <c r="J130" s="18">
        <f>IFERROR(VLOOKUP(F130,Sheet2!A:E,5,0),0)</f>
        <v>42880</v>
      </c>
      <c r="K130" s="72">
        <f>IFERROR(VLOOKUP(F130,Sheet3!A:C,3,0),0)</f>
        <v>0</v>
      </c>
      <c r="L130" s="77">
        <f>VLOOKUP(F130,Sheet2!A:A,1,0)</f>
        <v>236101</v>
      </c>
    </row>
    <row r="131" spans="1:12" x14ac:dyDescent="0.25">
      <c r="A131" s="19">
        <v>2</v>
      </c>
      <c r="B131" s="20">
        <v>3</v>
      </c>
      <c r="C131" s="20">
        <v>6</v>
      </c>
      <c r="D131" s="20">
        <v>1</v>
      </c>
      <c r="E131" s="56">
        <v>2</v>
      </c>
      <c r="F131" s="35">
        <v>236102</v>
      </c>
      <c r="G131" s="20" t="s">
        <v>241</v>
      </c>
      <c r="H131" s="18">
        <f>IFERROR(VLOOKUP($F131,Sheet2!$A:$E,3,0),0)</f>
        <v>338854</v>
      </c>
      <c r="I131" s="18">
        <f>IFERROR(VLOOKUP($F131,Sheet2!$A:$E,4,0),0)</f>
        <v>-230054</v>
      </c>
      <c r="J131" s="18">
        <f>IFERROR(VLOOKUP(F131,Sheet2!A:E,5,0),0)</f>
        <v>108800</v>
      </c>
      <c r="K131" s="72">
        <f>IFERROR(VLOOKUP(F131,Sheet3!A:C,3,0),0)</f>
        <v>0</v>
      </c>
      <c r="L131" s="77">
        <f>VLOOKUP(F131,Sheet2!A:A,1,0)</f>
        <v>236102</v>
      </c>
    </row>
    <row r="132" spans="1:12" x14ac:dyDescent="0.25">
      <c r="A132" s="19">
        <v>2</v>
      </c>
      <c r="B132" s="20">
        <v>3</v>
      </c>
      <c r="C132" s="20">
        <v>6</v>
      </c>
      <c r="D132" s="20">
        <v>1</v>
      </c>
      <c r="E132" s="56">
        <v>5</v>
      </c>
      <c r="F132" s="35">
        <v>236105</v>
      </c>
      <c r="G132" s="20" t="s">
        <v>265</v>
      </c>
      <c r="H132" s="18">
        <f>IFERROR(VLOOKUP($F132,Sheet2!$A:$E,3,0),0)</f>
        <v>0</v>
      </c>
      <c r="I132" s="18">
        <f>IFERROR(VLOOKUP($F132,Sheet2!$A:$E,4,0),0)</f>
        <v>2250</v>
      </c>
      <c r="J132" s="18">
        <f>IFERROR(VLOOKUP(F132,Sheet2!A:E,5,0),0)</f>
        <v>2250</v>
      </c>
      <c r="K132" s="72">
        <f>IFERROR(VLOOKUP(F132,Sheet3!A:C,3,0),0)</f>
        <v>0</v>
      </c>
      <c r="L132" s="77">
        <f>VLOOKUP(F132,Sheet2!A:A,1,0)</f>
        <v>236105</v>
      </c>
    </row>
    <row r="133" spans="1:12" x14ac:dyDescent="0.25">
      <c r="A133" s="19">
        <v>2</v>
      </c>
      <c r="B133" s="20">
        <v>3</v>
      </c>
      <c r="C133" s="20">
        <v>6</v>
      </c>
      <c r="D133" s="20">
        <v>2</v>
      </c>
      <c r="E133" s="56" t="s">
        <v>11</v>
      </c>
      <c r="F133" s="35">
        <v>236201</v>
      </c>
      <c r="G133" s="20" t="s">
        <v>101</v>
      </c>
      <c r="H133" s="18">
        <f>IFERROR(VLOOKUP($F133,Sheet2!$A:$E,3,0),0)</f>
        <v>19515172</v>
      </c>
      <c r="I133" s="18">
        <f>IFERROR(VLOOKUP($F133,Sheet2!$A:$E,4,0),0)</f>
        <v>-11865172</v>
      </c>
      <c r="J133" s="18">
        <f>IFERROR(VLOOKUP(F133,Sheet2!A:E,5,0),0)</f>
        <v>7650000</v>
      </c>
      <c r="K133" s="72">
        <f>IFERROR(VLOOKUP(F133,Sheet3!A:C,3,0),0)</f>
        <v>0</v>
      </c>
      <c r="L133" s="77">
        <f>VLOOKUP(F133,Sheet2!A:A,1,0)</f>
        <v>236201</v>
      </c>
    </row>
    <row r="134" spans="1:12" x14ac:dyDescent="0.25">
      <c r="A134" s="19">
        <v>2</v>
      </c>
      <c r="B134" s="20">
        <v>3</v>
      </c>
      <c r="C134" s="20">
        <v>6</v>
      </c>
      <c r="D134" s="20">
        <v>2</v>
      </c>
      <c r="E134" s="56" t="s">
        <v>16</v>
      </c>
      <c r="F134" s="35">
        <v>236202</v>
      </c>
      <c r="G134" s="20" t="s">
        <v>102</v>
      </c>
      <c r="H134" s="18">
        <f>IFERROR(VLOOKUP($F134,Sheet2!$A:$E,3,0),0)</f>
        <v>0</v>
      </c>
      <c r="I134" s="18">
        <f>IFERROR(VLOOKUP($F134,Sheet2!$A:$E,4,0),0)</f>
        <v>180000</v>
      </c>
      <c r="J134" s="18">
        <f>IFERROR(VLOOKUP(F134,Sheet2!A:E,5,0),0)</f>
        <v>180000</v>
      </c>
      <c r="K134" s="72">
        <f>IFERROR(VLOOKUP(F134,Sheet3!A:C,3,0),0)</f>
        <v>0</v>
      </c>
      <c r="L134" s="77">
        <f>VLOOKUP(F134,Sheet2!A:A,1,0)</f>
        <v>236202</v>
      </c>
    </row>
    <row r="135" spans="1:12" x14ac:dyDescent="0.25">
      <c r="A135" s="19">
        <v>2</v>
      </c>
      <c r="B135" s="20">
        <v>3</v>
      </c>
      <c r="C135" s="20">
        <v>6</v>
      </c>
      <c r="D135" s="20">
        <v>2</v>
      </c>
      <c r="E135" s="56">
        <v>3</v>
      </c>
      <c r="F135" s="35">
        <v>236203</v>
      </c>
      <c r="G135" s="20" t="s">
        <v>164</v>
      </c>
      <c r="H135" s="18">
        <f>IFERROR(VLOOKUP($F135,Sheet2!$A:$E,3,0),0)</f>
        <v>0</v>
      </c>
      <c r="I135" s="18">
        <f>IFERROR(VLOOKUP($F135,Sheet2!$A:$E,4,0),0)</f>
        <v>260000</v>
      </c>
      <c r="J135" s="18">
        <f>IFERROR(VLOOKUP(F135,Sheet2!A:E,5,0),0)</f>
        <v>260000</v>
      </c>
      <c r="K135" s="72">
        <f>IFERROR(VLOOKUP(F135,Sheet3!A:C,3,0),0)</f>
        <v>0</v>
      </c>
      <c r="L135" s="77">
        <f>VLOOKUP(F135,Sheet2!A:A,1,0)</f>
        <v>236203</v>
      </c>
    </row>
    <row r="136" spans="1:12" x14ac:dyDescent="0.25">
      <c r="A136" s="19">
        <v>2</v>
      </c>
      <c r="B136" s="20">
        <v>3</v>
      </c>
      <c r="C136" s="20">
        <v>6</v>
      </c>
      <c r="D136" s="20">
        <v>3</v>
      </c>
      <c r="E136" s="56" t="s">
        <v>11</v>
      </c>
      <c r="F136" s="35">
        <v>236301</v>
      </c>
      <c r="G136" s="20" t="s">
        <v>103</v>
      </c>
      <c r="H136" s="18">
        <f>IFERROR(VLOOKUP($F136,Sheet2!$A:$E,3,0),0)</f>
        <v>0</v>
      </c>
      <c r="I136" s="18">
        <f>IFERROR(VLOOKUP($F136,Sheet2!$A:$E,4,0),0)</f>
        <v>0</v>
      </c>
      <c r="J136" s="18">
        <f>IFERROR(VLOOKUP(F136,Sheet2!A:E,5,0),0)</f>
        <v>0</v>
      </c>
      <c r="K136" s="72">
        <f>IFERROR(VLOOKUP(F136,Sheet3!A:C,3,0),0)</f>
        <v>0</v>
      </c>
      <c r="L136" s="77" t="e">
        <f>VLOOKUP(F136,Sheet2!A:A,1,0)</f>
        <v>#N/A</v>
      </c>
    </row>
    <row r="137" spans="1:12" x14ac:dyDescent="0.25">
      <c r="A137" s="19">
        <v>2</v>
      </c>
      <c r="B137" s="20">
        <v>3</v>
      </c>
      <c r="C137" s="20">
        <v>6</v>
      </c>
      <c r="D137" s="20">
        <v>3</v>
      </c>
      <c r="E137" s="56" t="s">
        <v>29</v>
      </c>
      <c r="F137" s="35">
        <v>236303</v>
      </c>
      <c r="G137" s="20" t="s">
        <v>104</v>
      </c>
      <c r="H137" s="18">
        <f>IFERROR(VLOOKUP($F137,Sheet2!$A:$E,3,0),0)</f>
        <v>0</v>
      </c>
      <c r="I137" s="18">
        <f>IFERROR(VLOOKUP($F137,Sheet2!$A:$E,4,0),0)</f>
        <v>0</v>
      </c>
      <c r="J137" s="18">
        <f>IFERROR(VLOOKUP(F137,Sheet2!A:E,5,0),0)</f>
        <v>0</v>
      </c>
      <c r="K137" s="72">
        <f>IFERROR(VLOOKUP(F137,Sheet3!A:C,3,0),0)</f>
        <v>0</v>
      </c>
      <c r="L137" s="77" t="e">
        <f>VLOOKUP(F137,Sheet2!A:A,1,0)</f>
        <v>#N/A</v>
      </c>
    </row>
    <row r="138" spans="1:12" x14ac:dyDescent="0.25">
      <c r="A138" s="19">
        <v>2</v>
      </c>
      <c r="B138" s="20">
        <v>3</v>
      </c>
      <c r="C138" s="20">
        <v>6</v>
      </c>
      <c r="D138" s="20">
        <v>3</v>
      </c>
      <c r="E138" s="56" t="s">
        <v>13</v>
      </c>
      <c r="F138" s="35">
        <v>236304</v>
      </c>
      <c r="G138" s="20" t="s">
        <v>105</v>
      </c>
      <c r="H138" s="18">
        <f>IFERROR(VLOOKUP($F138,Sheet2!$A:$E,3,0),0)</f>
        <v>58266</v>
      </c>
      <c r="I138" s="18">
        <f>IFERROR(VLOOKUP($F138,Sheet2!$A:$E,4,0),0)</f>
        <v>350884</v>
      </c>
      <c r="J138" s="18">
        <f>IFERROR(VLOOKUP(F138,Sheet2!A:E,5,0),0)</f>
        <v>409150</v>
      </c>
      <c r="K138" s="72">
        <f>IFERROR(VLOOKUP(F138,Sheet3!A:C,3,0),0)</f>
        <v>0</v>
      </c>
      <c r="L138" s="77">
        <f>VLOOKUP(F138,Sheet2!A:A,1,0)</f>
        <v>236304</v>
      </c>
    </row>
    <row r="139" spans="1:12" x14ac:dyDescent="0.25">
      <c r="A139" s="19">
        <v>2</v>
      </c>
      <c r="B139" s="20">
        <v>3</v>
      </c>
      <c r="C139" s="20">
        <v>6</v>
      </c>
      <c r="D139" s="20">
        <v>3</v>
      </c>
      <c r="E139" s="56" t="s">
        <v>20</v>
      </c>
      <c r="F139" s="35">
        <v>236306</v>
      </c>
      <c r="G139" s="20" t="s">
        <v>106</v>
      </c>
      <c r="H139" s="18">
        <f>IFERROR(VLOOKUP($F139,Sheet2!$A:$E,3,0),0)</f>
        <v>141189</v>
      </c>
      <c r="I139" s="18">
        <f>IFERROR(VLOOKUP($F139,Sheet2!$A:$E,4,0),0)</f>
        <v>36811</v>
      </c>
      <c r="J139" s="18">
        <f>IFERROR(VLOOKUP(F139,Sheet2!A:E,5,0),0)</f>
        <v>178000</v>
      </c>
      <c r="K139" s="72">
        <f>IFERROR(VLOOKUP(F139,Sheet3!A:C,3,0),0)</f>
        <v>0</v>
      </c>
      <c r="L139" s="77">
        <f>VLOOKUP(F139,Sheet2!A:A,1,0)</f>
        <v>236306</v>
      </c>
    </row>
    <row r="140" spans="1:12" x14ac:dyDescent="0.25">
      <c r="A140" s="19">
        <v>2</v>
      </c>
      <c r="B140" s="20">
        <v>3</v>
      </c>
      <c r="C140" s="20">
        <v>6</v>
      </c>
      <c r="D140" s="20">
        <v>4</v>
      </c>
      <c r="E140" s="56" t="s">
        <v>13</v>
      </c>
      <c r="F140" s="35">
        <v>236404</v>
      </c>
      <c r="G140" s="20" t="s">
        <v>166</v>
      </c>
      <c r="H140" s="18">
        <f>IFERROR(VLOOKUP($F140,Sheet2!$A:$E,3,0),0)</f>
        <v>0</v>
      </c>
      <c r="I140" s="18">
        <f>IFERROR(VLOOKUP($F140,Sheet2!$A:$E,4,0),0)</f>
        <v>100000</v>
      </c>
      <c r="J140" s="18">
        <f>IFERROR(VLOOKUP(F140,Sheet2!A:E,5,0),0)</f>
        <v>100000</v>
      </c>
      <c r="K140" s="72">
        <f>IFERROR(VLOOKUP(F140,Sheet3!A:C,3,0),0)</f>
        <v>0</v>
      </c>
      <c r="L140" s="77">
        <f>VLOOKUP(F140,Sheet2!A:A,1,0)</f>
        <v>236404</v>
      </c>
    </row>
    <row r="141" spans="1:12" x14ac:dyDescent="0.25">
      <c r="A141" s="19">
        <v>2</v>
      </c>
      <c r="B141" s="20">
        <v>3</v>
      </c>
      <c r="C141" s="20">
        <v>6</v>
      </c>
      <c r="D141" s="20">
        <v>9</v>
      </c>
      <c r="E141" s="56">
        <v>1</v>
      </c>
      <c r="F141" s="35">
        <v>236901</v>
      </c>
      <c r="G141" s="20" t="s">
        <v>213</v>
      </c>
      <c r="H141" s="18">
        <f>IFERROR(VLOOKUP($F141,Sheet2!$A:$E,3,0),0)</f>
        <v>0</v>
      </c>
      <c r="I141" s="18">
        <f>IFERROR(VLOOKUP($F141,Sheet2!$A:$E,4,0),0)</f>
        <v>0</v>
      </c>
      <c r="J141" s="18">
        <f>IFERROR(VLOOKUP(F141,Sheet2!A:E,5,0),0)</f>
        <v>0</v>
      </c>
      <c r="K141" s="72">
        <f>IFERROR(VLOOKUP(F141,Sheet3!A:C,3,0),0)</f>
        <v>0</v>
      </c>
      <c r="L141" s="77" t="e">
        <f>VLOOKUP(F141,Sheet2!A:A,1,0)</f>
        <v>#N/A</v>
      </c>
    </row>
    <row r="142" spans="1:12" x14ac:dyDescent="0.25">
      <c r="A142" s="19">
        <v>2</v>
      </c>
      <c r="B142" s="20">
        <v>3</v>
      </c>
      <c r="C142" s="20">
        <v>7</v>
      </c>
      <c r="D142" s="20">
        <v>1</v>
      </c>
      <c r="E142" s="56" t="s">
        <v>11</v>
      </c>
      <c r="F142" s="35">
        <v>237101</v>
      </c>
      <c r="G142" s="20" t="s">
        <v>107</v>
      </c>
      <c r="H142" s="18">
        <f>IFERROR(VLOOKUP($F142,Sheet2!$A:$E,3,0),0)</f>
        <v>9414575</v>
      </c>
      <c r="I142" s="18">
        <f>IFERROR(VLOOKUP($F142,Sheet2!$A:$E,4,0),0)</f>
        <v>-2847278.33</v>
      </c>
      <c r="J142" s="18">
        <f>IFERROR(VLOOKUP(F142,Sheet2!A:E,5,0),0)</f>
        <v>6567296.6699999999</v>
      </c>
      <c r="K142" s="72">
        <f>IFERROR(VLOOKUP(F142,Sheet3!A:C,3,0),0)</f>
        <v>0</v>
      </c>
      <c r="L142" s="77">
        <f>VLOOKUP(F142,Sheet2!A:A,1,0)</f>
        <v>237101</v>
      </c>
    </row>
    <row r="143" spans="1:12" x14ac:dyDescent="0.25">
      <c r="A143" s="19">
        <v>2</v>
      </c>
      <c r="B143" s="20">
        <v>3</v>
      </c>
      <c r="C143" s="20">
        <v>7</v>
      </c>
      <c r="D143" s="20">
        <v>1</v>
      </c>
      <c r="E143" s="56" t="s">
        <v>16</v>
      </c>
      <c r="F143" s="35">
        <v>237102</v>
      </c>
      <c r="G143" s="20" t="s">
        <v>108</v>
      </c>
      <c r="H143" s="18">
        <f>IFERROR(VLOOKUP($F143,Sheet2!$A:$E,3,0),0)</f>
        <v>19130698</v>
      </c>
      <c r="I143" s="18">
        <f>IFERROR(VLOOKUP($F143,Sheet2!$A:$E,4,0),0)</f>
        <v>-4551145.8499999996</v>
      </c>
      <c r="J143" s="18">
        <f>IFERROR(VLOOKUP(F143,Sheet2!A:E,5,0),0)</f>
        <v>14579552.15</v>
      </c>
      <c r="K143" s="72">
        <f>IFERROR(VLOOKUP(F143,Sheet3!A:C,3,0),0)</f>
        <v>0</v>
      </c>
      <c r="L143" s="77">
        <f>VLOOKUP(F143,Sheet2!A:A,1,0)</f>
        <v>237102</v>
      </c>
    </row>
    <row r="144" spans="1:12" x14ac:dyDescent="0.25">
      <c r="A144" s="19">
        <v>2</v>
      </c>
      <c r="B144" s="20">
        <v>3</v>
      </c>
      <c r="C144" s="20">
        <v>7</v>
      </c>
      <c r="D144" s="20">
        <v>1</v>
      </c>
      <c r="E144" s="56" t="s">
        <v>13</v>
      </c>
      <c r="F144" s="35">
        <v>237104</v>
      </c>
      <c r="G144" s="20" t="s">
        <v>109</v>
      </c>
      <c r="H144" s="18">
        <f>IFERROR(VLOOKUP($F144,Sheet2!$A:$E,3,0),0)</f>
        <v>65444</v>
      </c>
      <c r="I144" s="18">
        <f>IFERROR(VLOOKUP($F144,Sheet2!$A:$E,4,0),0)</f>
        <v>-31428</v>
      </c>
      <c r="J144" s="18">
        <f>IFERROR(VLOOKUP(F144,Sheet2!A:E,5,0),0)</f>
        <v>34016</v>
      </c>
      <c r="K144" s="72">
        <f>IFERROR(VLOOKUP(F144,Sheet3!A:C,3,0),0)</f>
        <v>0</v>
      </c>
      <c r="L144" s="77">
        <f>VLOOKUP(F144,Sheet2!A:A,1,0)</f>
        <v>237104</v>
      </c>
    </row>
    <row r="145" spans="1:12" x14ac:dyDescent="0.25">
      <c r="A145" s="19">
        <v>2</v>
      </c>
      <c r="B145" s="20">
        <v>3</v>
      </c>
      <c r="C145" s="20">
        <v>7</v>
      </c>
      <c r="D145" s="20">
        <v>1</v>
      </c>
      <c r="E145" s="56" t="s">
        <v>18</v>
      </c>
      <c r="F145" s="35">
        <v>237105</v>
      </c>
      <c r="G145" s="20" t="s">
        <v>110</v>
      </c>
      <c r="H145" s="18">
        <f>IFERROR(VLOOKUP($F145,Sheet2!$A:$E,3,0),0)</f>
        <v>0</v>
      </c>
      <c r="I145" s="18">
        <f>IFERROR(VLOOKUP($F145,Sheet2!$A:$E,4,0),0)</f>
        <v>0</v>
      </c>
      <c r="J145" s="18">
        <f>IFERROR(VLOOKUP(F145,Sheet2!A:E,5,0),0)</f>
        <v>0</v>
      </c>
      <c r="K145" s="72">
        <f>IFERROR(VLOOKUP(F145,Sheet3!A:C,3,0),0)</f>
        <v>0</v>
      </c>
      <c r="L145" s="77" t="e">
        <f>VLOOKUP(F145,Sheet2!A:A,1,0)</f>
        <v>#N/A</v>
      </c>
    </row>
    <row r="146" spans="1:12" x14ac:dyDescent="0.25">
      <c r="A146" s="19">
        <v>2</v>
      </c>
      <c r="B146" s="20">
        <v>3</v>
      </c>
      <c r="C146" s="20">
        <v>7</v>
      </c>
      <c r="D146" s="20">
        <v>1</v>
      </c>
      <c r="E146" s="56" t="s">
        <v>20</v>
      </c>
      <c r="F146" s="35">
        <v>237106</v>
      </c>
      <c r="G146" s="20" t="s">
        <v>111</v>
      </c>
      <c r="H146" s="18">
        <f>IFERROR(VLOOKUP($F146,Sheet2!$A:$E,3,0),0)</f>
        <v>0</v>
      </c>
      <c r="I146" s="18">
        <f>IFERROR(VLOOKUP($F146,Sheet2!$A:$E,4,0),0)</f>
        <v>0</v>
      </c>
      <c r="J146" s="18">
        <f>IFERROR(VLOOKUP(F146,Sheet2!A:E,5,0),0)</f>
        <v>0</v>
      </c>
      <c r="K146" s="72">
        <f>IFERROR(VLOOKUP(F146,Sheet3!A:C,3,0),0)</f>
        <v>0</v>
      </c>
      <c r="L146" s="77" t="e">
        <f>VLOOKUP(F146,Sheet2!A:A,1,0)</f>
        <v>#N/A</v>
      </c>
    </row>
    <row r="147" spans="1:12" x14ac:dyDescent="0.25">
      <c r="A147" s="19">
        <v>2</v>
      </c>
      <c r="B147" s="20">
        <v>3</v>
      </c>
      <c r="C147" s="20">
        <v>7</v>
      </c>
      <c r="D147" s="20">
        <v>2</v>
      </c>
      <c r="E147" s="56" t="s">
        <v>29</v>
      </c>
      <c r="F147" s="35">
        <v>237203</v>
      </c>
      <c r="G147" s="20" t="s">
        <v>112</v>
      </c>
      <c r="H147" s="18">
        <f>IFERROR(VLOOKUP($F147,Sheet2!$A:$E,3,0),0)</f>
        <v>337226</v>
      </c>
      <c r="I147" s="18">
        <f>IFERROR(VLOOKUP($F147,Sheet2!$A:$E,4,0),0)</f>
        <v>-152226</v>
      </c>
      <c r="J147" s="18">
        <f>IFERROR(VLOOKUP(F147,Sheet2!A:E,5,0),0)</f>
        <v>185000</v>
      </c>
      <c r="K147" s="72">
        <f>IFERROR(VLOOKUP(F147,Sheet3!A:C,3,0),0)</f>
        <v>0</v>
      </c>
      <c r="L147" s="77">
        <f>VLOOKUP(F147,Sheet2!A:A,1,0)</f>
        <v>237203</v>
      </c>
    </row>
    <row r="148" spans="1:12" x14ac:dyDescent="0.25">
      <c r="A148" s="19">
        <v>2</v>
      </c>
      <c r="B148" s="20">
        <v>3</v>
      </c>
      <c r="C148" s="20">
        <v>7</v>
      </c>
      <c r="D148" s="20">
        <v>2</v>
      </c>
      <c r="E148" s="56" t="s">
        <v>18</v>
      </c>
      <c r="F148" s="35">
        <v>237205</v>
      </c>
      <c r="G148" s="20" t="s">
        <v>113</v>
      </c>
      <c r="H148" s="18">
        <f>IFERROR(VLOOKUP($F148,Sheet2!$A:$E,3,0),0)</f>
        <v>11537</v>
      </c>
      <c r="I148" s="18">
        <f>IFERROR(VLOOKUP($F148,Sheet2!$A:$E,4,0),0)</f>
        <v>-6587</v>
      </c>
      <c r="J148" s="18">
        <f>IFERROR(VLOOKUP(F148,Sheet2!A:E,5,0),0)</f>
        <v>4950</v>
      </c>
      <c r="K148" s="72">
        <f>IFERROR(VLOOKUP(F148,Sheet3!A:C,3,0),0)</f>
        <v>0</v>
      </c>
      <c r="L148" s="77">
        <f>VLOOKUP(F148,Sheet2!A:A,1,0)</f>
        <v>237205</v>
      </c>
    </row>
    <row r="149" spans="1:12" x14ac:dyDescent="0.25">
      <c r="A149" s="19">
        <v>2</v>
      </c>
      <c r="B149" s="20">
        <v>3</v>
      </c>
      <c r="C149" s="20">
        <v>7</v>
      </c>
      <c r="D149" s="20">
        <v>2</v>
      </c>
      <c r="E149" s="56" t="s">
        <v>20</v>
      </c>
      <c r="F149" s="35">
        <v>237206</v>
      </c>
      <c r="G149" s="20" t="s">
        <v>114</v>
      </c>
      <c r="H149" s="18">
        <f>IFERROR(VLOOKUP($F149,Sheet2!$A:$E,3,0),0)</f>
        <v>795281</v>
      </c>
      <c r="I149" s="18">
        <f>IFERROR(VLOOKUP($F149,Sheet2!$A:$E,4,0),0)</f>
        <v>229969</v>
      </c>
      <c r="J149" s="18">
        <f>IFERROR(VLOOKUP(F149,Sheet2!A:E,5,0),0)</f>
        <v>1025250</v>
      </c>
      <c r="K149" s="72">
        <f>IFERROR(VLOOKUP(F149,Sheet3!A:C,3,0),0)</f>
        <v>0</v>
      </c>
      <c r="L149" s="77">
        <f>VLOOKUP(F149,Sheet2!A:A,1,0)</f>
        <v>237206</v>
      </c>
    </row>
    <row r="150" spans="1:12" x14ac:dyDescent="0.25">
      <c r="A150" s="19">
        <v>2</v>
      </c>
      <c r="B150" s="20">
        <v>3</v>
      </c>
      <c r="C150" s="20">
        <v>7</v>
      </c>
      <c r="D150" s="20">
        <v>2</v>
      </c>
      <c r="E150" s="56">
        <v>99</v>
      </c>
      <c r="F150" s="35">
        <v>237299</v>
      </c>
      <c r="G150" s="20" t="s">
        <v>158</v>
      </c>
      <c r="H150" s="18">
        <f>IFERROR(VLOOKUP($F150,Sheet2!$A:$E,3,0),0)</f>
        <v>208899</v>
      </c>
      <c r="I150" s="18">
        <f>IFERROR(VLOOKUP($F150,Sheet2!$A:$E,4,0),0)</f>
        <v>-192079</v>
      </c>
      <c r="J150" s="18">
        <f>IFERROR(VLOOKUP(F150,Sheet2!A:E,5,0),0)</f>
        <v>16820</v>
      </c>
      <c r="K150" s="72">
        <f>IFERROR(VLOOKUP(F150,Sheet3!A:C,3,0),0)</f>
        <v>0</v>
      </c>
      <c r="L150" s="77">
        <f>VLOOKUP(F150,Sheet2!A:A,1,0)</f>
        <v>237299</v>
      </c>
    </row>
    <row r="151" spans="1:12" x14ac:dyDescent="0.25">
      <c r="A151" s="19">
        <v>2</v>
      </c>
      <c r="B151" s="20">
        <v>3</v>
      </c>
      <c r="C151" s="20">
        <v>9</v>
      </c>
      <c r="D151" s="20">
        <v>1</v>
      </c>
      <c r="E151" s="56" t="s">
        <v>11</v>
      </c>
      <c r="F151" s="35">
        <v>239101</v>
      </c>
      <c r="G151" s="20" t="s">
        <v>115</v>
      </c>
      <c r="H151" s="18">
        <f>IFERROR(VLOOKUP($F151,Sheet2!$A:$E,3,0),0)</f>
        <v>175075</v>
      </c>
      <c r="I151" s="18">
        <f>IFERROR(VLOOKUP($F151,Sheet2!$A:$E,4,0),0)</f>
        <v>717484.6</v>
      </c>
      <c r="J151" s="18">
        <f>IFERROR(VLOOKUP(F151,Sheet2!A:E,5,0),0)</f>
        <v>892559.6</v>
      </c>
      <c r="K151" s="72">
        <f>IFERROR(VLOOKUP(F151,Sheet3!A:C,3,0),0)</f>
        <v>0</v>
      </c>
      <c r="L151" s="77">
        <f>VLOOKUP(F151,Sheet2!A:A,1,0)</f>
        <v>239101</v>
      </c>
    </row>
    <row r="152" spans="1:12" x14ac:dyDescent="0.25">
      <c r="A152" s="19">
        <v>2</v>
      </c>
      <c r="B152" s="20">
        <v>3</v>
      </c>
      <c r="C152" s="20">
        <v>9</v>
      </c>
      <c r="D152" s="20">
        <v>1</v>
      </c>
      <c r="E152" s="56">
        <v>2</v>
      </c>
      <c r="F152" s="35">
        <v>239102</v>
      </c>
      <c r="G152" s="20" t="s">
        <v>244</v>
      </c>
      <c r="H152" s="18">
        <f>IFERROR(VLOOKUP($F152,Sheet2!$A:$E,3,0),0)</f>
        <v>621250</v>
      </c>
      <c r="I152" s="18">
        <f>IFERROR(VLOOKUP($F152,Sheet2!$A:$E,4,0),0)</f>
        <v>-621250</v>
      </c>
      <c r="J152" s="18">
        <f>IFERROR(VLOOKUP(F152,Sheet2!A:E,5,0),0)</f>
        <v>0</v>
      </c>
      <c r="K152" s="72">
        <f>IFERROR(VLOOKUP(F152,Sheet3!A:C,3,0),0)</f>
        <v>0</v>
      </c>
      <c r="L152" s="77">
        <f>VLOOKUP(F152,Sheet2!A:A,1,0)</f>
        <v>239102</v>
      </c>
    </row>
    <row r="153" spans="1:12" ht="14.25" customHeight="1" x14ac:dyDescent="0.25">
      <c r="A153" s="19">
        <v>2</v>
      </c>
      <c r="B153" s="20">
        <v>3</v>
      </c>
      <c r="C153" s="20">
        <v>9</v>
      </c>
      <c r="D153" s="20">
        <v>2</v>
      </c>
      <c r="E153" s="56" t="s">
        <v>11</v>
      </c>
      <c r="F153" s="35">
        <v>239201</v>
      </c>
      <c r="G153" s="20" t="s">
        <v>116</v>
      </c>
      <c r="H153" s="18">
        <f>IFERROR(VLOOKUP($F153,Sheet2!$A:$E,3,0),0)</f>
        <v>8352830</v>
      </c>
      <c r="I153" s="18">
        <f>IFERROR(VLOOKUP($F153,Sheet2!$A:$E,4,0),0)</f>
        <v>-614474.31999999995</v>
      </c>
      <c r="J153" s="18">
        <f>IFERROR(VLOOKUP(F153,Sheet2!A:E,5,0),0)</f>
        <v>7738355.6799999997</v>
      </c>
      <c r="K153" s="72">
        <f>IFERROR(VLOOKUP(F153,Sheet3!A:C,3,0),0)</f>
        <v>660918</v>
      </c>
      <c r="L153" s="77">
        <f>VLOOKUP(F153,Sheet2!A:A,1,0)</f>
        <v>239201</v>
      </c>
    </row>
    <row r="154" spans="1:12" ht="14.25" customHeight="1" x14ac:dyDescent="0.25">
      <c r="A154" s="19">
        <v>2</v>
      </c>
      <c r="B154" s="20">
        <v>3</v>
      </c>
      <c r="C154" s="20">
        <v>9</v>
      </c>
      <c r="D154" s="20">
        <v>2</v>
      </c>
      <c r="E154" s="56" t="s">
        <v>11</v>
      </c>
      <c r="F154" s="35">
        <v>239202</v>
      </c>
      <c r="G154" s="20" t="s">
        <v>159</v>
      </c>
      <c r="H154" s="18">
        <f>IFERROR(VLOOKUP($F154,Sheet2!$A:$E,3,0),0)</f>
        <v>342917188</v>
      </c>
      <c r="I154" s="18">
        <f>IFERROR(VLOOKUP($F154,Sheet2!$A:$E,4,0),0)</f>
        <v>-53758188</v>
      </c>
      <c r="J154" s="18">
        <f>IFERROR(VLOOKUP(F154,Sheet2!A:E,5,0),0)</f>
        <v>289159000</v>
      </c>
      <c r="K154" s="72">
        <f>IFERROR(VLOOKUP(F154,Sheet3!A:C,3,0),0)</f>
        <v>4419432.58</v>
      </c>
      <c r="L154" s="77">
        <f>VLOOKUP(F154,Sheet2!A:A,1,0)</f>
        <v>239202</v>
      </c>
    </row>
    <row r="155" spans="1:12" x14ac:dyDescent="0.25">
      <c r="A155" s="19">
        <v>2</v>
      </c>
      <c r="B155" s="20">
        <v>3</v>
      </c>
      <c r="C155" s="20">
        <v>9</v>
      </c>
      <c r="D155" s="20">
        <v>3</v>
      </c>
      <c r="E155" s="56" t="s">
        <v>11</v>
      </c>
      <c r="F155" s="35">
        <v>239301</v>
      </c>
      <c r="G155" s="20" t="s">
        <v>117</v>
      </c>
      <c r="H155" s="18">
        <f>IFERROR(VLOOKUP($F155,Sheet2!$A:$E,3,0),0)</f>
        <v>9608220</v>
      </c>
      <c r="I155" s="18">
        <f>IFERROR(VLOOKUP($F155,Sheet2!$A:$E,4,0),0)</f>
        <v>37716634.759999998</v>
      </c>
      <c r="J155" s="18">
        <f>IFERROR(VLOOKUP(F155,Sheet2!A:E,5,0),0)</f>
        <v>47324854.759999998</v>
      </c>
      <c r="K155" s="72">
        <f>IFERROR(VLOOKUP(F155,Sheet3!A:C,3,0),0)</f>
        <v>0</v>
      </c>
      <c r="L155" s="77">
        <f>VLOOKUP(F155,Sheet2!A:A,1,0)</f>
        <v>239301</v>
      </c>
    </row>
    <row r="156" spans="1:12" x14ac:dyDescent="0.25">
      <c r="A156" s="19">
        <v>2</v>
      </c>
      <c r="B156" s="20">
        <v>3</v>
      </c>
      <c r="C156" s="20">
        <v>9</v>
      </c>
      <c r="D156" s="20">
        <v>4</v>
      </c>
      <c r="E156" s="56">
        <v>1</v>
      </c>
      <c r="F156" s="35">
        <v>239401</v>
      </c>
      <c r="G156" s="20" t="s">
        <v>266</v>
      </c>
      <c r="H156" s="18">
        <f>IFERROR(VLOOKUP($F156,Sheet2!$A:$E,3,0),0)</f>
        <v>0</v>
      </c>
      <c r="I156" s="18">
        <f>IFERROR(VLOOKUP($F156,Sheet2!$A:$E,4,0),0)</f>
        <v>1851747.48</v>
      </c>
      <c r="J156" s="18">
        <f>IFERROR(VLOOKUP(F156,Sheet2!A:E,5,0),0)</f>
        <v>1851747.48</v>
      </c>
      <c r="K156" s="72">
        <f>IFERROR(VLOOKUP(F156,Sheet3!A:C,3,0),0)</f>
        <v>0</v>
      </c>
      <c r="L156" s="77">
        <f>VLOOKUP(F156,Sheet2!A:A,1,0)</f>
        <v>239401</v>
      </c>
    </row>
    <row r="157" spans="1:12" x14ac:dyDescent="0.25">
      <c r="A157" s="19">
        <v>2</v>
      </c>
      <c r="B157" s="20">
        <v>3</v>
      </c>
      <c r="C157" s="20">
        <v>9</v>
      </c>
      <c r="D157" s="20">
        <v>5</v>
      </c>
      <c r="E157" s="56" t="s">
        <v>11</v>
      </c>
      <c r="F157" s="35">
        <v>239501</v>
      </c>
      <c r="G157" s="20" t="s">
        <v>118</v>
      </c>
      <c r="H157" s="18">
        <f>IFERROR(VLOOKUP($F157,Sheet2!$A:$E,3,0),0)</f>
        <v>1186150</v>
      </c>
      <c r="I157" s="18">
        <f>IFERROR(VLOOKUP($F157,Sheet2!$A:$E,4,0),0)</f>
        <v>-112486.14</v>
      </c>
      <c r="J157" s="18">
        <f>IFERROR(VLOOKUP(F157,Sheet2!A:E,5,0),0)</f>
        <v>1073663.8600000001</v>
      </c>
      <c r="K157" s="72">
        <f>IFERROR(VLOOKUP(F157,Sheet3!A:C,3,0),0)</f>
        <v>0</v>
      </c>
      <c r="L157" s="77">
        <f>VLOOKUP(F157,Sheet2!A:A,1,0)</f>
        <v>239501</v>
      </c>
    </row>
    <row r="158" spans="1:12" x14ac:dyDescent="0.25">
      <c r="A158" s="19">
        <v>2</v>
      </c>
      <c r="B158" s="20">
        <v>3</v>
      </c>
      <c r="C158" s="20">
        <v>9</v>
      </c>
      <c r="D158" s="20">
        <v>6</v>
      </c>
      <c r="E158" s="56" t="s">
        <v>11</v>
      </c>
      <c r="F158" s="35">
        <v>239601</v>
      </c>
      <c r="G158" s="20" t="s">
        <v>119</v>
      </c>
      <c r="H158" s="18">
        <f>IFERROR(VLOOKUP($F158,Sheet2!$A:$E,3,0),0)</f>
        <v>665248</v>
      </c>
      <c r="I158" s="18">
        <f>IFERROR(VLOOKUP($F158,Sheet2!$A:$E,4,0),0)</f>
        <v>748280.31</v>
      </c>
      <c r="J158" s="18">
        <f>IFERROR(VLOOKUP(F158,Sheet2!A:E,5,0),0)</f>
        <v>1413528.31</v>
      </c>
      <c r="K158" s="72">
        <f>IFERROR(VLOOKUP(F158,Sheet3!A:C,3,0),0)</f>
        <v>4130</v>
      </c>
      <c r="L158" s="77">
        <f>VLOOKUP(F158,Sheet2!A:A,1,0)</f>
        <v>239601</v>
      </c>
    </row>
    <row r="159" spans="1:12" x14ac:dyDescent="0.25">
      <c r="A159" s="19">
        <v>2</v>
      </c>
      <c r="B159" s="20">
        <v>3</v>
      </c>
      <c r="C159" s="20">
        <v>9</v>
      </c>
      <c r="D159" s="20">
        <v>7</v>
      </c>
      <c r="E159" s="56" t="s">
        <v>11</v>
      </c>
      <c r="F159" s="35">
        <v>239701</v>
      </c>
      <c r="G159" s="20" t="s">
        <v>162</v>
      </c>
      <c r="H159" s="18">
        <f>IFERROR(VLOOKUP($F159,Sheet2!$A:$E,3,0),0)</f>
        <v>0</v>
      </c>
      <c r="I159" s="18">
        <f>IFERROR(VLOOKUP($F159,Sheet2!$A:$E,4,0),0)</f>
        <v>92500</v>
      </c>
      <c r="J159" s="18">
        <f>IFERROR(VLOOKUP(F159,Sheet2!A:E,5,0),0)</f>
        <v>92500</v>
      </c>
      <c r="K159" s="72">
        <f>IFERROR(VLOOKUP(F159,Sheet3!A:C,3,0),0)</f>
        <v>0</v>
      </c>
      <c r="L159" s="77">
        <f>VLOOKUP(F159,Sheet2!A:A,1,0)</f>
        <v>239701</v>
      </c>
    </row>
    <row r="160" spans="1:12" x14ac:dyDescent="0.25">
      <c r="A160" s="19">
        <v>2</v>
      </c>
      <c r="B160" s="20">
        <v>3</v>
      </c>
      <c r="C160" s="20">
        <v>9</v>
      </c>
      <c r="D160" s="20">
        <v>8</v>
      </c>
      <c r="E160" s="56" t="s">
        <v>11</v>
      </c>
      <c r="F160" s="35">
        <v>239801</v>
      </c>
      <c r="G160" s="20" t="s">
        <v>153</v>
      </c>
      <c r="H160" s="18">
        <f>IFERROR(VLOOKUP($F160,Sheet2!$A:$E,3,0),0)</f>
        <v>85855</v>
      </c>
      <c r="I160" s="18">
        <f>IFERROR(VLOOKUP($F160,Sheet2!$A:$E,4,0),0)</f>
        <v>429191.92</v>
      </c>
      <c r="J160" s="18">
        <f>IFERROR(VLOOKUP(F160,Sheet2!A:E,5,0),0)</f>
        <v>515046.92</v>
      </c>
      <c r="K160" s="72">
        <f>IFERROR(VLOOKUP(F160,Sheet3!A:C,3,0),0)</f>
        <v>0</v>
      </c>
      <c r="L160" s="77">
        <f>VLOOKUP(F160,Sheet2!A:A,1,0)</f>
        <v>239801</v>
      </c>
    </row>
    <row r="161" spans="1:15" x14ac:dyDescent="0.25">
      <c r="A161" s="19">
        <v>2</v>
      </c>
      <c r="B161" s="20">
        <v>3</v>
      </c>
      <c r="C161" s="20">
        <v>9</v>
      </c>
      <c r="D161" s="20">
        <v>8</v>
      </c>
      <c r="E161" s="56">
        <v>2</v>
      </c>
      <c r="F161" s="35">
        <v>239802</v>
      </c>
      <c r="G161" s="20" t="s">
        <v>268</v>
      </c>
      <c r="H161" s="18">
        <f>IFERROR(VLOOKUP($F161,Sheet2!$A:$E,3,0),0)</f>
        <v>0</v>
      </c>
      <c r="I161" s="18">
        <f>IFERROR(VLOOKUP($F161,Sheet2!$A:$E,4,0),0)</f>
        <v>10155280</v>
      </c>
      <c r="J161" s="18">
        <f>IFERROR(VLOOKUP(F161,Sheet2!A:E,5,0),0)</f>
        <v>10155280</v>
      </c>
      <c r="K161" s="72">
        <f>IFERROR(VLOOKUP(F161,Sheet3!A:C,3,0),0)</f>
        <v>0</v>
      </c>
      <c r="L161" s="77">
        <f>VLOOKUP(F161,Sheet2!A:A,1,0)</f>
        <v>239802</v>
      </c>
    </row>
    <row r="162" spans="1:15" x14ac:dyDescent="0.25">
      <c r="A162" s="19">
        <v>2</v>
      </c>
      <c r="B162" s="20">
        <v>3</v>
      </c>
      <c r="C162" s="20">
        <v>9</v>
      </c>
      <c r="D162" s="20">
        <v>9</v>
      </c>
      <c r="E162" s="56" t="s">
        <v>11</v>
      </c>
      <c r="F162" s="35">
        <v>239901</v>
      </c>
      <c r="G162" s="20" t="s">
        <v>120</v>
      </c>
      <c r="H162" s="18">
        <f>IFERROR(VLOOKUP($F162,Sheet2!$A:$E,3,0),0)</f>
        <v>84395058</v>
      </c>
      <c r="I162" s="18">
        <f>IFERROR(VLOOKUP($F162,Sheet2!$A:$E,4,0),0)</f>
        <v>-40310006</v>
      </c>
      <c r="J162" s="18">
        <f>IFERROR(VLOOKUP(F162,Sheet2!A:E,5,0),0)</f>
        <v>44085052</v>
      </c>
      <c r="K162" s="72">
        <f>IFERROR(VLOOKUP(F162,Sheet3!A:C,3,0),0)</f>
        <v>0</v>
      </c>
      <c r="L162" s="77">
        <f>VLOOKUP(F162,Sheet2!A:A,1,0)</f>
        <v>239901</v>
      </c>
    </row>
    <row r="163" spans="1:15" x14ac:dyDescent="0.25">
      <c r="A163" s="22">
        <v>2</v>
      </c>
      <c r="B163" s="23">
        <v>3</v>
      </c>
      <c r="C163" s="23">
        <v>9</v>
      </c>
      <c r="D163" s="23">
        <v>9</v>
      </c>
      <c r="E163" s="61" t="s">
        <v>16</v>
      </c>
      <c r="F163" s="36">
        <v>239902</v>
      </c>
      <c r="G163" s="23" t="s">
        <v>121</v>
      </c>
      <c r="H163" s="18">
        <f>IFERROR(VLOOKUP($F163,Sheet2!$A:$E,3,0),0)</f>
        <v>0</v>
      </c>
      <c r="I163" s="18">
        <f>IFERROR(VLOOKUP($F163,Sheet2!$A:$E,4,0),0)</f>
        <v>0</v>
      </c>
      <c r="J163" s="18">
        <f>IFERROR(VLOOKUP(F163,Sheet2!A:E,5,0),0)</f>
        <v>0</v>
      </c>
      <c r="K163" s="72">
        <f>IFERROR(VLOOKUP(F163,Sheet3!A:C,3,0),0)</f>
        <v>0</v>
      </c>
      <c r="L163" s="77" t="e">
        <f>VLOOKUP(F163,Sheet2!A:A,1,0)</f>
        <v>#N/A</v>
      </c>
    </row>
    <row r="164" spans="1:15" x14ac:dyDescent="0.25">
      <c r="A164" s="19">
        <v>2</v>
      </c>
      <c r="B164" s="20">
        <v>3</v>
      </c>
      <c r="C164" s="20">
        <v>9</v>
      </c>
      <c r="D164" s="20">
        <v>9</v>
      </c>
      <c r="E164" s="56" t="s">
        <v>13</v>
      </c>
      <c r="F164" s="35">
        <v>239904</v>
      </c>
      <c r="G164" s="20" t="s">
        <v>209</v>
      </c>
      <c r="H164" s="18">
        <f>IFERROR(VLOOKUP($F164,Sheet2!$A:$E,3,0),0)</f>
        <v>40786</v>
      </c>
      <c r="I164" s="18">
        <f>IFERROR(VLOOKUP($F164,Sheet2!$A:$E,4,0),0)</f>
        <v>0</v>
      </c>
      <c r="J164" s="18">
        <f>IFERROR(VLOOKUP(F164,Sheet2!A:E,5,0),0)</f>
        <v>40786</v>
      </c>
      <c r="K164" s="72">
        <f>IFERROR(VLOOKUP(F164,Sheet3!A:C,3,0),0)</f>
        <v>0</v>
      </c>
      <c r="L164" s="77">
        <f>VLOOKUP(F164,Sheet2!A:A,1,0)</f>
        <v>239904</v>
      </c>
    </row>
    <row r="165" spans="1:15" ht="15.75" thickBot="1" x14ac:dyDescent="0.3">
      <c r="A165" s="19">
        <v>2</v>
      </c>
      <c r="B165" s="20">
        <v>3</v>
      </c>
      <c r="C165" s="20">
        <v>9</v>
      </c>
      <c r="D165" s="20">
        <v>9</v>
      </c>
      <c r="E165" s="56">
        <v>5</v>
      </c>
      <c r="F165" s="35">
        <v>239905</v>
      </c>
      <c r="G165" s="20" t="s">
        <v>254</v>
      </c>
      <c r="H165" s="18">
        <f>IFERROR(VLOOKUP($F165,Sheet2!$A:$E,3,0),0)</f>
        <v>0</v>
      </c>
      <c r="I165" s="18">
        <f>IFERROR(VLOOKUP($F165,Sheet2!$A:$E,4,0),0)</f>
        <v>526502</v>
      </c>
      <c r="J165" s="18">
        <f>IFERROR(VLOOKUP(F165,Sheet2!A:E,5,0),0)</f>
        <v>526502</v>
      </c>
      <c r="K165" s="72">
        <f>IFERROR(VLOOKUP(F165,Sheet3!A:C,3,0),0)</f>
        <v>115050</v>
      </c>
      <c r="L165" s="77">
        <f>VLOOKUP(F165,Sheet2!A:A,1,0)</f>
        <v>239905</v>
      </c>
    </row>
    <row r="166" spans="1:15" ht="15.75" thickBot="1" x14ac:dyDescent="0.3">
      <c r="A166" s="26"/>
      <c r="B166" s="27"/>
      <c r="C166" s="27"/>
      <c r="D166" s="27"/>
      <c r="E166" s="62"/>
      <c r="F166" s="37"/>
      <c r="G166" s="29" t="s">
        <v>122</v>
      </c>
      <c r="H166" s="30">
        <f>SUM(H167:H176)</f>
        <v>758670260</v>
      </c>
      <c r="I166" s="30">
        <f>SUM(I167:I176)</f>
        <v>6183866</v>
      </c>
      <c r="J166" s="31">
        <f>SUM(J167:J176)</f>
        <v>764854126</v>
      </c>
      <c r="K166" s="32">
        <f>SUM(K167:K176)</f>
        <v>167869760</v>
      </c>
      <c r="L166" s="77" t="e">
        <f>VLOOKUP(F166,Sheet2!A:A,1,0)</f>
        <v>#N/A</v>
      </c>
    </row>
    <row r="167" spans="1:15" x14ac:dyDescent="0.25">
      <c r="A167" s="15">
        <v>2</v>
      </c>
      <c r="B167" s="16">
        <v>4</v>
      </c>
      <c r="C167" s="16">
        <v>1</v>
      </c>
      <c r="D167" s="16">
        <v>1</v>
      </c>
      <c r="E167" s="60" t="s">
        <v>11</v>
      </c>
      <c r="F167" s="33">
        <v>241101</v>
      </c>
      <c r="G167" s="16" t="s">
        <v>123</v>
      </c>
      <c r="H167" s="18">
        <f>IFERROR(VLOOKUP($F167,Sheet2!$A:$E,3,0),0)</f>
        <v>0</v>
      </c>
      <c r="I167" s="18">
        <f>IFERROR(VLOOKUP($F167,Sheet2!$A:$E,4,0),0)</f>
        <v>0</v>
      </c>
      <c r="J167" s="18">
        <f>IFERROR(VLOOKUP(F167,Sheet2!A:E,5,0),0)</f>
        <v>0</v>
      </c>
      <c r="K167" s="72">
        <f>IFERROR(VLOOKUP(F167,Sheet3!A:C,3,0),0)</f>
        <v>0</v>
      </c>
      <c r="L167" s="77" t="e">
        <f>VLOOKUP(F167,Sheet2!A:A,1,0)</f>
        <v>#N/A</v>
      </c>
    </row>
    <row r="168" spans="1:15" x14ac:dyDescent="0.25">
      <c r="A168" s="19">
        <v>2</v>
      </c>
      <c r="B168" s="20">
        <v>4</v>
      </c>
      <c r="C168" s="20">
        <v>1</v>
      </c>
      <c r="D168" s="20">
        <v>2</v>
      </c>
      <c r="E168" s="56" t="s">
        <v>11</v>
      </c>
      <c r="F168" s="35">
        <v>241201</v>
      </c>
      <c r="G168" s="20" t="s">
        <v>124</v>
      </c>
      <c r="H168" s="18">
        <f>IFERROR(VLOOKUP($F168,Sheet2!$A:$E,3,0),0)</f>
        <v>2662114</v>
      </c>
      <c r="I168" s="18">
        <f>IFERROR(VLOOKUP($F168,Sheet2!$A:$E,4,0),0)</f>
        <v>-2399945.5099999998</v>
      </c>
      <c r="J168" s="18">
        <f>IFERROR(VLOOKUP(F168,Sheet2!A:E,5,0),0)</f>
        <v>262168.49</v>
      </c>
      <c r="K168" s="72">
        <f>IFERROR(VLOOKUP(F168,Sheet3!A:C,3,0),0)</f>
        <v>0</v>
      </c>
      <c r="L168" s="77">
        <f>VLOOKUP(F168,Sheet2!A:A,1,0)</f>
        <v>241201</v>
      </c>
    </row>
    <row r="169" spans="1:15" x14ac:dyDescent="0.25">
      <c r="A169" s="19">
        <v>2</v>
      </c>
      <c r="B169" s="20">
        <v>4</v>
      </c>
      <c r="C169" s="20">
        <v>1</v>
      </c>
      <c r="D169" s="20">
        <v>2</v>
      </c>
      <c r="E169" s="56" t="s">
        <v>16</v>
      </c>
      <c r="F169" s="35">
        <v>241202</v>
      </c>
      <c r="G169" s="20" t="s">
        <v>125</v>
      </c>
      <c r="H169" s="18">
        <f>IFERROR(VLOOKUP($F169,Sheet2!$A:$E,3,0),0)</f>
        <v>0</v>
      </c>
      <c r="I169" s="18">
        <f>IFERROR(VLOOKUP($F169,Sheet2!$A:$E,4,0),0)</f>
        <v>4737831.51</v>
      </c>
      <c r="J169" s="18">
        <f>IFERROR(VLOOKUP(F169,Sheet2!A:E,5,0),0)</f>
        <v>4737831.51</v>
      </c>
      <c r="K169" s="72">
        <f>IFERROR(VLOOKUP(F169,Sheet3!A:C,3,0),0)</f>
        <v>34000</v>
      </c>
      <c r="L169" s="77">
        <f>VLOOKUP(F169,Sheet2!A:A,1,0)</f>
        <v>241202</v>
      </c>
    </row>
    <row r="170" spans="1:15" x14ac:dyDescent="0.25">
      <c r="A170" s="19">
        <v>2</v>
      </c>
      <c r="B170" s="20">
        <v>4</v>
      </c>
      <c r="C170" s="20">
        <v>1</v>
      </c>
      <c r="D170" s="20">
        <v>4</v>
      </c>
      <c r="E170" s="56" t="s">
        <v>11</v>
      </c>
      <c r="F170" s="35">
        <v>241401</v>
      </c>
      <c r="G170" s="20" t="s">
        <v>126</v>
      </c>
      <c r="H170" s="18">
        <f>IFERROR(VLOOKUP($F170,Sheet2!$A:$E,3,0),0)</f>
        <v>0</v>
      </c>
      <c r="I170" s="18">
        <f>IFERROR(VLOOKUP($F170,Sheet2!$A:$E,4,0),0)</f>
        <v>3845980</v>
      </c>
      <c r="J170" s="18">
        <f>IFERROR(VLOOKUP(F170,Sheet2!A:E,5,0),0)</f>
        <v>3845980</v>
      </c>
      <c r="K170" s="72">
        <f>IFERROR(VLOOKUP(F170,Sheet3!A:C,3,0),0)</f>
        <v>0</v>
      </c>
      <c r="L170" s="77">
        <f>VLOOKUP(F170,Sheet2!A:A,1,0)</f>
        <v>241401</v>
      </c>
    </row>
    <row r="171" spans="1:15" x14ac:dyDescent="0.25">
      <c r="A171" s="19">
        <v>2</v>
      </c>
      <c r="B171" s="20">
        <v>4</v>
      </c>
      <c r="C171" s="20">
        <v>1</v>
      </c>
      <c r="D171" s="20">
        <v>4</v>
      </c>
      <c r="E171" s="56" t="s">
        <v>16</v>
      </c>
      <c r="F171" s="35">
        <v>241402</v>
      </c>
      <c r="G171" s="20" t="s">
        <v>155</v>
      </c>
      <c r="H171" s="18">
        <f>IFERROR(VLOOKUP($F171,Sheet2!$A:$E,3,0),0)</f>
        <v>0</v>
      </c>
      <c r="I171" s="18">
        <f>IFERROR(VLOOKUP($F171,Sheet2!$A:$E,4,0),0)</f>
        <v>0</v>
      </c>
      <c r="J171" s="18">
        <f>IFERROR(VLOOKUP(F171,Sheet2!A:E,5,0),0)</f>
        <v>0</v>
      </c>
      <c r="K171" s="72">
        <f>IFERROR(VLOOKUP(F171,Sheet3!A:C,3,0),0)</f>
        <v>0</v>
      </c>
      <c r="L171" s="77" t="e">
        <f>VLOOKUP(F171,Sheet2!A:A,1,0)</f>
        <v>#N/A</v>
      </c>
    </row>
    <row r="172" spans="1:15" s="39" customFormat="1" x14ac:dyDescent="0.25">
      <c r="A172" s="19">
        <v>2</v>
      </c>
      <c r="B172" s="20">
        <v>4</v>
      </c>
      <c r="C172" s="20">
        <v>1</v>
      </c>
      <c r="D172" s="20">
        <v>5</v>
      </c>
      <c r="E172" s="56" t="s">
        <v>11</v>
      </c>
      <c r="F172" s="35">
        <v>241501</v>
      </c>
      <c r="G172" s="20" t="s">
        <v>127</v>
      </c>
      <c r="H172" s="18">
        <f>IFERROR(VLOOKUP($F172,Sheet2!$A:$E,3,0),0)</f>
        <v>0</v>
      </c>
      <c r="I172" s="18">
        <f>IFERROR(VLOOKUP($F172,Sheet2!$A:$E,4,0),0)</f>
        <v>0</v>
      </c>
      <c r="J172" s="18">
        <f>IFERROR(VLOOKUP(F172,Sheet2!A:E,5,0),0)</f>
        <v>0</v>
      </c>
      <c r="K172" s="72">
        <f>IFERROR(VLOOKUP(F172,Sheet3!A:C,3,0),0)</f>
        <v>0</v>
      </c>
      <c r="L172" s="77" t="e">
        <f>VLOOKUP(F172,Sheet2!A:A,1,0)</f>
        <v>#N/A</v>
      </c>
      <c r="O172" s="4"/>
    </row>
    <row r="173" spans="1:15" x14ac:dyDescent="0.25">
      <c r="A173" s="19">
        <v>2</v>
      </c>
      <c r="B173" s="20">
        <v>4</v>
      </c>
      <c r="C173" s="20">
        <v>1</v>
      </c>
      <c r="D173" s="20">
        <v>6</v>
      </c>
      <c r="E173" s="56" t="s">
        <v>11</v>
      </c>
      <c r="F173" s="35">
        <v>241601</v>
      </c>
      <c r="G173" s="20" t="s">
        <v>128</v>
      </c>
      <c r="H173" s="18">
        <f>IFERROR(VLOOKUP($F173,Sheet2!$A:$E,3,0),0)</f>
        <v>0</v>
      </c>
      <c r="I173" s="18">
        <f>IFERROR(VLOOKUP($F173,Sheet2!$A:$E,4,0),0)</f>
        <v>0</v>
      </c>
      <c r="J173" s="18">
        <f>IFERROR(VLOOKUP(F173,Sheet2!A:E,5,0),0)</f>
        <v>0</v>
      </c>
      <c r="K173" s="72">
        <f>IFERROR(VLOOKUP(F173,Sheet3!A:C,3,0),0)</f>
        <v>0</v>
      </c>
      <c r="L173" s="77" t="e">
        <f>VLOOKUP(F173,Sheet2!A:A,1,0)</f>
        <v>#N/A</v>
      </c>
    </row>
    <row r="174" spans="1:15" x14ac:dyDescent="0.25">
      <c r="A174" s="19">
        <v>2</v>
      </c>
      <c r="B174" s="20">
        <v>4</v>
      </c>
      <c r="C174" s="20">
        <v>1</v>
      </c>
      <c r="D174" s="20">
        <v>6</v>
      </c>
      <c r="E174" s="56" t="s">
        <v>18</v>
      </c>
      <c r="F174" s="35">
        <v>241605</v>
      </c>
      <c r="G174" s="20" t="s">
        <v>152</v>
      </c>
      <c r="H174" s="18">
        <f>IFERROR(VLOOKUP($F174,Sheet2!$A:$E,3,0),0)</f>
        <v>51121788</v>
      </c>
      <c r="I174" s="18">
        <f>IFERROR(VLOOKUP($F174,Sheet2!$A:$E,4,0),0)</f>
        <v>0</v>
      </c>
      <c r="J174" s="18">
        <f>IFERROR(VLOOKUP(F174,Sheet2!A:E,5,0),0)</f>
        <v>51121788</v>
      </c>
      <c r="K174" s="72">
        <f>IFERROR(VLOOKUP(F174,Sheet3!A:C,3,0),0)</f>
        <v>0</v>
      </c>
      <c r="L174" s="77">
        <f>VLOOKUP(F174,Sheet2!A:A,1,0)</f>
        <v>241605</v>
      </c>
    </row>
    <row r="175" spans="1:15" x14ac:dyDescent="0.25">
      <c r="A175" s="19">
        <v>2</v>
      </c>
      <c r="B175" s="20">
        <v>4</v>
      </c>
      <c r="C175" s="20">
        <v>4</v>
      </c>
      <c r="D175" s="20">
        <v>1</v>
      </c>
      <c r="E175" s="56" t="s">
        <v>16</v>
      </c>
      <c r="F175" s="35">
        <v>244102</v>
      </c>
      <c r="G175" s="20" t="s">
        <v>129</v>
      </c>
      <c r="H175" s="18">
        <f>IFERROR(VLOOKUP($F175,Sheet2!$A:$E,3,0),0)</f>
        <v>0</v>
      </c>
      <c r="I175" s="18">
        <f>IFERROR(VLOOKUP($F175,Sheet2!$A:$E,4,0),0)</f>
        <v>0</v>
      </c>
      <c r="J175" s="18">
        <f>IFERROR(VLOOKUP(F175,Sheet2!A:E,5,0),0)</f>
        <v>0</v>
      </c>
      <c r="K175" s="72">
        <f>IFERROR(VLOOKUP(F175,Sheet3!A:C,3,0),0)</f>
        <v>0</v>
      </c>
      <c r="L175" s="77" t="e">
        <f>VLOOKUP(F175,Sheet2!A:A,1,0)</f>
        <v>#N/A</v>
      </c>
      <c r="O175" s="39"/>
    </row>
    <row r="176" spans="1:15" ht="15.75" thickBot="1" x14ac:dyDescent="0.3">
      <c r="A176" s="22">
        <v>2</v>
      </c>
      <c r="B176" s="23">
        <v>4</v>
      </c>
      <c r="C176" s="23">
        <v>9</v>
      </c>
      <c r="D176" s="23">
        <v>1</v>
      </c>
      <c r="E176" s="61">
        <v>1</v>
      </c>
      <c r="F176" s="36">
        <v>249101</v>
      </c>
      <c r="G176" s="25" t="s">
        <v>130</v>
      </c>
      <c r="H176" s="18">
        <f>IFERROR(VLOOKUP($F176,Sheet2!$A:$E,3,0),0)</f>
        <v>704886358</v>
      </c>
      <c r="I176" s="18">
        <f>IFERROR(VLOOKUP($F176,Sheet2!$A:$E,4,0),0)</f>
        <v>0</v>
      </c>
      <c r="J176" s="18">
        <f>IFERROR(VLOOKUP(F176,Sheet2!A:E,5,0),0)</f>
        <v>704886358</v>
      </c>
      <c r="K176" s="72">
        <f>IFERROR(VLOOKUP(F176,Sheet3!A:C,3,0),0)</f>
        <v>167835760</v>
      </c>
      <c r="L176" s="77">
        <f>VLOOKUP(F176,Sheet2!A:A,1,0)</f>
        <v>249101</v>
      </c>
    </row>
    <row r="177" spans="1:15" ht="15.75" thickBot="1" x14ac:dyDescent="0.3">
      <c r="A177" s="26"/>
      <c r="B177" s="27"/>
      <c r="C177" s="27"/>
      <c r="D177" s="27"/>
      <c r="E177" s="62"/>
      <c r="F177" s="37"/>
      <c r="G177" s="29" t="s">
        <v>131</v>
      </c>
      <c r="H177" s="30">
        <f>SUM(H178:H202)</f>
        <v>116710387</v>
      </c>
      <c r="I177" s="30">
        <f>SUM(I178:I202)</f>
        <v>35549386.020000003</v>
      </c>
      <c r="J177" s="30">
        <f>SUM(J178:J202)</f>
        <v>152259773.02000001</v>
      </c>
      <c r="K177" s="30">
        <f>SUM(K178:K202)</f>
        <v>0</v>
      </c>
      <c r="L177" s="77" t="e">
        <f>VLOOKUP(F177,Sheet2!A:A,1,0)</f>
        <v>#N/A</v>
      </c>
    </row>
    <row r="178" spans="1:15" x14ac:dyDescent="0.25">
      <c r="A178" s="15">
        <v>2</v>
      </c>
      <c r="B178" s="16">
        <v>6</v>
      </c>
      <c r="C178" s="16">
        <v>1</v>
      </c>
      <c r="D178" s="16">
        <v>1</v>
      </c>
      <c r="E178" s="60" t="s">
        <v>11</v>
      </c>
      <c r="F178" s="33">
        <v>261101</v>
      </c>
      <c r="G178" s="16" t="s">
        <v>132</v>
      </c>
      <c r="H178" s="18">
        <f>IFERROR(VLOOKUP($F178,Sheet2!$A:$E,3,0),0)</f>
        <v>3216419</v>
      </c>
      <c r="I178" s="18">
        <f>IFERROR(VLOOKUP($F178,Sheet2!$A:$E,4,0),0)</f>
        <v>5212336</v>
      </c>
      <c r="J178" s="18">
        <f>IFERROR(VLOOKUP(F178,Sheet2!A:E,5,0),0)</f>
        <v>8428755</v>
      </c>
      <c r="K178" s="72">
        <f>IFERROR(VLOOKUP(F178,Sheet3!A:C,3,0),0)</f>
        <v>0</v>
      </c>
      <c r="L178" s="77">
        <f>VLOOKUP(F178,Sheet2!A:A,1,0)</f>
        <v>261101</v>
      </c>
    </row>
    <row r="179" spans="1:15" x14ac:dyDescent="0.25">
      <c r="A179" s="19">
        <v>2</v>
      </c>
      <c r="B179" s="20">
        <v>6</v>
      </c>
      <c r="C179" s="20">
        <v>1</v>
      </c>
      <c r="D179" s="20">
        <v>2</v>
      </c>
      <c r="E179" s="56" t="s">
        <v>11</v>
      </c>
      <c r="F179" s="35">
        <v>261201</v>
      </c>
      <c r="G179" s="20" t="s">
        <v>205</v>
      </c>
      <c r="H179" s="18">
        <f>IFERROR(VLOOKUP($F179,Sheet2!$A:$E,3,0),0)</f>
        <v>0</v>
      </c>
      <c r="I179" s="18">
        <f>IFERROR(VLOOKUP($F179,Sheet2!$A:$E,4,0),0)</f>
        <v>0</v>
      </c>
      <c r="J179" s="18">
        <f>IFERROR(VLOOKUP(F179,Sheet2!A:E,5,0),0)</f>
        <v>0</v>
      </c>
      <c r="K179" s="72">
        <f>IFERROR(VLOOKUP(F179,Sheet3!A:C,3,0),0)</f>
        <v>0</v>
      </c>
      <c r="L179" s="77" t="e">
        <f>VLOOKUP(F179,Sheet2!A:A,1,0)</f>
        <v>#N/A</v>
      </c>
    </row>
    <row r="180" spans="1:15" x14ac:dyDescent="0.25">
      <c r="A180" s="19">
        <v>2</v>
      </c>
      <c r="B180" s="20">
        <v>6</v>
      </c>
      <c r="C180" s="20">
        <v>1</v>
      </c>
      <c r="D180" s="20">
        <v>3</v>
      </c>
      <c r="E180" s="56" t="s">
        <v>11</v>
      </c>
      <c r="F180" s="35">
        <v>261301</v>
      </c>
      <c r="G180" s="20" t="s">
        <v>133</v>
      </c>
      <c r="H180" s="18">
        <f>IFERROR(VLOOKUP($F180,Sheet2!$A:$E,3,0),0)</f>
        <v>22805849</v>
      </c>
      <c r="I180" s="18">
        <f>IFERROR(VLOOKUP($F180,Sheet2!$A:$E,4,0),0)</f>
        <v>-10384849</v>
      </c>
      <c r="J180" s="18">
        <f>IFERROR(VLOOKUP(F180,Sheet2!A:E,5,0),0)</f>
        <v>12421000</v>
      </c>
      <c r="K180" s="72">
        <f>IFERROR(VLOOKUP(F180,Sheet3!A:C,3,0),0)</f>
        <v>0</v>
      </c>
      <c r="L180" s="77">
        <f>VLOOKUP(F180,Sheet2!A:A,1,0)</f>
        <v>261301</v>
      </c>
    </row>
    <row r="181" spans="1:15" x14ac:dyDescent="0.25">
      <c r="A181" s="19">
        <v>2</v>
      </c>
      <c r="B181" s="20">
        <v>6</v>
      </c>
      <c r="C181" s="20">
        <v>1</v>
      </c>
      <c r="D181" s="20">
        <v>4</v>
      </c>
      <c r="E181" s="56" t="s">
        <v>11</v>
      </c>
      <c r="F181" s="35">
        <v>261401</v>
      </c>
      <c r="G181" s="20" t="s">
        <v>134</v>
      </c>
      <c r="H181" s="18">
        <f>IFERROR(VLOOKUP($F181,Sheet2!$A:$E,3,0),0)</f>
        <v>1008887</v>
      </c>
      <c r="I181" s="18">
        <f>IFERROR(VLOOKUP($F181,Sheet2!$A:$E,4,0),0)</f>
        <v>-859677</v>
      </c>
      <c r="J181" s="18">
        <f>IFERROR(VLOOKUP(F181,Sheet2!A:E,5,0),0)</f>
        <v>149210</v>
      </c>
      <c r="K181" s="72">
        <f>IFERROR(VLOOKUP(F181,Sheet3!A:C,3,0),0)</f>
        <v>0</v>
      </c>
      <c r="L181" s="77">
        <f>VLOOKUP(F181,Sheet2!A:A,1,0)</f>
        <v>261401</v>
      </c>
    </row>
    <row r="182" spans="1:15" x14ac:dyDescent="0.25">
      <c r="A182" s="19">
        <v>2</v>
      </c>
      <c r="B182" s="20">
        <v>6</v>
      </c>
      <c r="C182" s="20">
        <v>1</v>
      </c>
      <c r="D182" s="20">
        <v>9</v>
      </c>
      <c r="E182" s="56">
        <v>1</v>
      </c>
      <c r="F182" s="35">
        <v>261901</v>
      </c>
      <c r="G182" s="20" t="s">
        <v>160</v>
      </c>
      <c r="H182" s="18">
        <f>IFERROR(VLOOKUP($F182,Sheet2!$A:$E,3,0),0)</f>
        <v>594524</v>
      </c>
      <c r="I182" s="18">
        <f>IFERROR(VLOOKUP($F182,Sheet2!$A:$E,4,0),0)</f>
        <v>205476</v>
      </c>
      <c r="J182" s="18">
        <f>IFERROR(VLOOKUP(F182,Sheet2!A:E,5,0),0)</f>
        <v>800000</v>
      </c>
      <c r="K182" s="72">
        <f>IFERROR(VLOOKUP(F182,Sheet3!A:C,3,0),0)</f>
        <v>0</v>
      </c>
      <c r="L182" s="77">
        <f>VLOOKUP(F182,Sheet2!A:A,1,0)</f>
        <v>261901</v>
      </c>
    </row>
    <row r="183" spans="1:15" x14ac:dyDescent="0.25">
      <c r="A183" s="19">
        <v>2</v>
      </c>
      <c r="B183" s="20">
        <v>6</v>
      </c>
      <c r="C183" s="20">
        <v>2</v>
      </c>
      <c r="D183" s="20">
        <v>1</v>
      </c>
      <c r="E183" s="56" t="s">
        <v>11</v>
      </c>
      <c r="F183" s="35">
        <v>262101</v>
      </c>
      <c r="G183" s="20" t="s">
        <v>135</v>
      </c>
      <c r="H183" s="18">
        <f>IFERROR(VLOOKUP($F183,Sheet2!$A:$E,3,0),0)</f>
        <v>782133</v>
      </c>
      <c r="I183" s="18">
        <f>IFERROR(VLOOKUP($F183,Sheet2!$A:$E,4,0),0)</f>
        <v>-782133</v>
      </c>
      <c r="J183" s="18">
        <f>IFERROR(VLOOKUP(F183,Sheet2!A:E,5,0),0)</f>
        <v>0</v>
      </c>
      <c r="K183" s="72">
        <f>IFERROR(VLOOKUP(F183,Sheet3!A:C,3,0),0)</f>
        <v>0</v>
      </c>
      <c r="L183" s="77">
        <f>VLOOKUP(F183,Sheet2!A:A,1,0)</f>
        <v>262101</v>
      </c>
    </row>
    <row r="184" spans="1:15" x14ac:dyDescent="0.25">
      <c r="A184" s="19">
        <v>2</v>
      </c>
      <c r="B184" s="20">
        <v>6</v>
      </c>
      <c r="C184" s="20">
        <v>2</v>
      </c>
      <c r="D184" s="20">
        <v>3</v>
      </c>
      <c r="E184" s="56" t="s">
        <v>11</v>
      </c>
      <c r="F184" s="35">
        <v>262301</v>
      </c>
      <c r="G184" s="20" t="s">
        <v>154</v>
      </c>
      <c r="H184" s="18">
        <f>IFERROR(VLOOKUP($F184,Sheet2!$A:$E,3,0),0)</f>
        <v>1112533</v>
      </c>
      <c r="I184" s="18">
        <f>IFERROR(VLOOKUP($F184,Sheet2!$A:$E,4,0),0)</f>
        <v>-432533</v>
      </c>
      <c r="J184" s="18">
        <f>IFERROR(VLOOKUP(F184,Sheet2!A:E,5,0),0)</f>
        <v>680000</v>
      </c>
      <c r="K184" s="72">
        <f>IFERROR(VLOOKUP(F184,Sheet3!A:C,3,0),0)</f>
        <v>0</v>
      </c>
      <c r="L184" s="77">
        <f>VLOOKUP(F184,Sheet2!A:A,1,0)</f>
        <v>262301</v>
      </c>
    </row>
    <row r="185" spans="1:15" x14ac:dyDescent="0.25">
      <c r="A185" s="19">
        <v>2</v>
      </c>
      <c r="B185" s="20">
        <v>6</v>
      </c>
      <c r="C185" s="20">
        <v>3</v>
      </c>
      <c r="D185" s="20">
        <v>1</v>
      </c>
      <c r="E185" s="56" t="s">
        <v>11</v>
      </c>
      <c r="F185" s="35">
        <v>263101</v>
      </c>
      <c r="G185" s="20" t="s">
        <v>136</v>
      </c>
      <c r="H185" s="18">
        <f>IFERROR(VLOOKUP($F185,Sheet2!$A:$E,3,0),0)</f>
        <v>1458485</v>
      </c>
      <c r="I185" s="18">
        <f>IFERROR(VLOOKUP($F185,Sheet2!$A:$E,4,0),0)</f>
        <v>51428393.420000002</v>
      </c>
      <c r="J185" s="18">
        <f>IFERROR(VLOOKUP(F185,Sheet2!A:E,5,0),0)</f>
        <v>52886878.420000002</v>
      </c>
      <c r="K185" s="72">
        <f>IFERROR(VLOOKUP(F185,Sheet3!A:C,3,0),0)</f>
        <v>0</v>
      </c>
      <c r="L185" s="77">
        <f>VLOOKUP(F185,Sheet2!A:A,1,0)</f>
        <v>263101</v>
      </c>
    </row>
    <row r="186" spans="1:15" x14ac:dyDescent="0.25">
      <c r="A186" s="19">
        <v>2</v>
      </c>
      <c r="B186" s="20">
        <v>6</v>
      </c>
      <c r="C186" s="20">
        <v>3</v>
      </c>
      <c r="D186" s="20">
        <v>2</v>
      </c>
      <c r="E186" s="56" t="s">
        <v>11</v>
      </c>
      <c r="F186" s="35">
        <v>263201</v>
      </c>
      <c r="G186" s="20" t="s">
        <v>137</v>
      </c>
      <c r="H186" s="18">
        <f>IFERROR(VLOOKUP($F186,Sheet2!$A:$E,3,0),0)</f>
        <v>2716272</v>
      </c>
      <c r="I186" s="18">
        <f>IFERROR(VLOOKUP($F186,Sheet2!$A:$E,4,0),0)</f>
        <v>340408</v>
      </c>
      <c r="J186" s="18">
        <f>IFERROR(VLOOKUP(F186,Sheet2!A:E,5,0),0)</f>
        <v>3056680</v>
      </c>
      <c r="K186" s="72">
        <f>IFERROR(VLOOKUP(F186,Sheet3!A:C,3,0),0)</f>
        <v>0</v>
      </c>
      <c r="L186" s="77">
        <f>VLOOKUP(F186,Sheet2!A:A,1,0)</f>
        <v>263201</v>
      </c>
    </row>
    <row r="187" spans="1:15" x14ac:dyDescent="0.25">
      <c r="A187" s="19">
        <v>2</v>
      </c>
      <c r="B187" s="20">
        <v>6</v>
      </c>
      <c r="C187" s="20">
        <v>4</v>
      </c>
      <c r="D187" s="20">
        <v>1</v>
      </c>
      <c r="E187" s="56" t="s">
        <v>11</v>
      </c>
      <c r="F187" s="35">
        <v>264101</v>
      </c>
      <c r="G187" s="20" t="s">
        <v>138</v>
      </c>
      <c r="H187" s="18">
        <f>IFERROR(VLOOKUP($F187,Sheet2!$A:$E,3,0),0)</f>
        <v>46493658</v>
      </c>
      <c r="I187" s="18">
        <f>IFERROR(VLOOKUP($F187,Sheet2!$A:$E,4,0),0)</f>
        <v>-20524223.52</v>
      </c>
      <c r="J187" s="18">
        <f>IFERROR(VLOOKUP(F187,Sheet2!A:E,5,0),0)</f>
        <v>25969434.48</v>
      </c>
      <c r="K187" s="72">
        <f>IFERROR(VLOOKUP(F187,Sheet3!A:C,3,0),0)</f>
        <v>0</v>
      </c>
      <c r="L187" s="77">
        <f>VLOOKUP(F187,Sheet2!A:A,1,0)</f>
        <v>264101</v>
      </c>
    </row>
    <row r="188" spans="1:15" x14ac:dyDescent="0.25">
      <c r="A188" s="19">
        <v>2</v>
      </c>
      <c r="B188" s="20">
        <v>6</v>
      </c>
      <c r="C188" s="20">
        <v>4</v>
      </c>
      <c r="D188" s="20">
        <v>6</v>
      </c>
      <c r="E188" s="56" t="s">
        <v>11</v>
      </c>
      <c r="F188" s="35">
        <v>264601</v>
      </c>
      <c r="G188" s="20" t="s">
        <v>218</v>
      </c>
      <c r="H188" s="18">
        <f>IFERROR(VLOOKUP($F188,Sheet2!$A:$E,3,0),0)</f>
        <v>0</v>
      </c>
      <c r="I188" s="18">
        <f>IFERROR(VLOOKUP($F188,Sheet2!$A:$E,4,0),0)</f>
        <v>350000</v>
      </c>
      <c r="J188" s="18">
        <f>IFERROR(VLOOKUP(F188,Sheet2!A:E,5,0),0)</f>
        <v>350000</v>
      </c>
      <c r="K188" s="72">
        <f>IFERROR(VLOOKUP(F188,Sheet3!A:C,3,0),0)</f>
        <v>0</v>
      </c>
      <c r="L188" s="77">
        <f>VLOOKUP(F188,Sheet2!A:A,1,0)</f>
        <v>264601</v>
      </c>
    </row>
    <row r="189" spans="1:15" x14ac:dyDescent="0.25">
      <c r="A189" s="19">
        <v>2</v>
      </c>
      <c r="B189" s="20">
        <v>6</v>
      </c>
      <c r="C189" s="20">
        <v>4</v>
      </c>
      <c r="D189" s="20">
        <v>7</v>
      </c>
      <c r="E189" s="56" t="s">
        <v>11</v>
      </c>
      <c r="F189" s="35">
        <v>264701</v>
      </c>
      <c r="G189" s="20" t="s">
        <v>156</v>
      </c>
      <c r="H189" s="18">
        <f>IFERROR(VLOOKUP($F189,Sheet2!$A:$E,3,0),0)</f>
        <v>0</v>
      </c>
      <c r="I189" s="18">
        <f>IFERROR(VLOOKUP($F189,Sheet2!$A:$E,4,0),0)</f>
        <v>3550000</v>
      </c>
      <c r="J189" s="18">
        <f>IFERROR(VLOOKUP(F189,Sheet2!A:E,5,0),0)</f>
        <v>3550000</v>
      </c>
      <c r="K189" s="72">
        <f>IFERROR(VLOOKUP(F189,Sheet3!A:C,3,0),0)</f>
        <v>0</v>
      </c>
      <c r="L189" s="77">
        <f>VLOOKUP(F189,Sheet2!A:A,1,0)</f>
        <v>264701</v>
      </c>
    </row>
    <row r="190" spans="1:15" x14ac:dyDescent="0.25">
      <c r="A190" s="19">
        <v>2</v>
      </c>
      <c r="B190" s="20">
        <v>6</v>
      </c>
      <c r="C190" s="20">
        <v>4</v>
      </c>
      <c r="D190" s="20">
        <v>8</v>
      </c>
      <c r="E190" s="56" t="s">
        <v>11</v>
      </c>
      <c r="F190" s="35">
        <v>264801</v>
      </c>
      <c r="G190" s="20" t="s">
        <v>139</v>
      </c>
      <c r="H190" s="18">
        <f>IFERROR(VLOOKUP($F190,Sheet2!$A:$E,3,0),0)</f>
        <v>11139902</v>
      </c>
      <c r="I190" s="18">
        <f>IFERROR(VLOOKUP($F190,Sheet2!$A:$E,4,0),0)</f>
        <v>6860098</v>
      </c>
      <c r="J190" s="18">
        <f>IFERROR(VLOOKUP(F190,Sheet2!A:E,5,0),0)</f>
        <v>18000000</v>
      </c>
      <c r="K190" s="72">
        <f>IFERROR(VLOOKUP(F190,Sheet3!A:C,3,0),0)</f>
        <v>0</v>
      </c>
      <c r="L190" s="77">
        <f>VLOOKUP(F190,Sheet2!A:A,1,0)</f>
        <v>264801</v>
      </c>
    </row>
    <row r="191" spans="1:15" x14ac:dyDescent="0.25">
      <c r="A191" s="19">
        <v>2</v>
      </c>
      <c r="B191" s="20">
        <v>6</v>
      </c>
      <c r="C191" s="20">
        <v>5</v>
      </c>
      <c r="D191" s="20">
        <v>1</v>
      </c>
      <c r="E191" s="56">
        <v>1</v>
      </c>
      <c r="F191" s="35">
        <v>265101</v>
      </c>
      <c r="G191" s="20" t="s">
        <v>219</v>
      </c>
      <c r="H191" s="18">
        <f>IFERROR(VLOOKUP($F191,Sheet2!$A:$E,3,0),0)</f>
        <v>0</v>
      </c>
      <c r="I191" s="18">
        <f>IFERROR(VLOOKUP($F191,Sheet2!$A:$E,4,0),0)</f>
        <v>0</v>
      </c>
      <c r="J191" s="18">
        <f>IFERROR(VLOOKUP(F191,Sheet2!A:E,5,0),0)</f>
        <v>0</v>
      </c>
      <c r="K191" s="72">
        <f>IFERROR(VLOOKUP(F191,Sheet3!A:C,3,0),0)</f>
        <v>0</v>
      </c>
      <c r="L191" s="77" t="e">
        <f>VLOOKUP(F191,Sheet2!A:A,1,0)</f>
        <v>#N/A</v>
      </c>
    </row>
    <row r="192" spans="1:15" s="39" customFormat="1" x14ac:dyDescent="0.25">
      <c r="A192" s="19">
        <v>2</v>
      </c>
      <c r="B192" s="20">
        <v>6</v>
      </c>
      <c r="C192" s="20">
        <v>5</v>
      </c>
      <c r="D192" s="20">
        <v>2</v>
      </c>
      <c r="E192" s="56" t="s">
        <v>11</v>
      </c>
      <c r="F192" s="35">
        <v>265201</v>
      </c>
      <c r="G192" s="20" t="s">
        <v>188</v>
      </c>
      <c r="H192" s="18">
        <f>IFERROR(VLOOKUP($F192,Sheet2!$A:$E,3,0),0)</f>
        <v>150560</v>
      </c>
      <c r="I192" s="18">
        <f>IFERROR(VLOOKUP($F192,Sheet2!$A:$E,4,0),0)</f>
        <v>-150560</v>
      </c>
      <c r="J192" s="18">
        <f>IFERROR(VLOOKUP(F192,Sheet2!A:E,5,0),0)</f>
        <v>0</v>
      </c>
      <c r="K192" s="72">
        <f>IFERROR(VLOOKUP(F192,Sheet3!A:C,3,0),0)</f>
        <v>0</v>
      </c>
      <c r="L192" s="77">
        <f>VLOOKUP(F192,Sheet2!A:A,1,0)</f>
        <v>265201</v>
      </c>
      <c r="M192" s="4"/>
      <c r="N192" s="4"/>
      <c r="O192" s="4"/>
    </row>
    <row r="193" spans="1:15" s="39" customFormat="1" x14ac:dyDescent="0.25">
      <c r="A193" s="19">
        <v>2</v>
      </c>
      <c r="B193" s="20">
        <v>6</v>
      </c>
      <c r="C193" s="20">
        <v>5</v>
      </c>
      <c r="D193" s="20">
        <v>4</v>
      </c>
      <c r="E193" s="56" t="s">
        <v>11</v>
      </c>
      <c r="F193" s="35">
        <v>265401</v>
      </c>
      <c r="G193" s="20" t="s">
        <v>140</v>
      </c>
      <c r="H193" s="18">
        <f>IFERROR(VLOOKUP($F193,Sheet2!$A:$E,3,0),0)</f>
        <v>0</v>
      </c>
      <c r="I193" s="18">
        <f>IFERROR(VLOOKUP($F193,Sheet2!$A:$E,4,0),0)</f>
        <v>2800000</v>
      </c>
      <c r="J193" s="18">
        <f>IFERROR(VLOOKUP(F193,Sheet2!A:E,5,0),0)</f>
        <v>2800000</v>
      </c>
      <c r="K193" s="72">
        <f>IFERROR(VLOOKUP(F193,Sheet3!A:C,3,0),0)</f>
        <v>0</v>
      </c>
      <c r="L193" s="77">
        <f>VLOOKUP(F193,Sheet2!A:A,1,0)</f>
        <v>265401</v>
      </c>
      <c r="O193" s="4"/>
    </row>
    <row r="194" spans="1:15" x14ac:dyDescent="0.25">
      <c r="A194" s="19">
        <v>2</v>
      </c>
      <c r="B194" s="20">
        <v>6</v>
      </c>
      <c r="C194" s="20">
        <v>5</v>
      </c>
      <c r="D194" s="20">
        <v>5</v>
      </c>
      <c r="E194" s="56" t="s">
        <v>11</v>
      </c>
      <c r="F194" s="35">
        <v>265501</v>
      </c>
      <c r="G194" s="20" t="s">
        <v>141</v>
      </c>
      <c r="H194" s="18">
        <f>IFERROR(VLOOKUP($F194,Sheet2!$A:$E,3,0),0)</f>
        <v>5723641</v>
      </c>
      <c r="I194" s="18">
        <f>IFERROR(VLOOKUP($F194,Sheet2!$A:$E,4,0),0)</f>
        <v>3444914.12</v>
      </c>
      <c r="J194" s="18">
        <f>IFERROR(VLOOKUP(F194,Sheet2!A:E,5,0),0)</f>
        <v>9168555.1199999992</v>
      </c>
      <c r="K194" s="72">
        <f>IFERROR(VLOOKUP(F194,Sheet3!A:C,3,0),0)</f>
        <v>0</v>
      </c>
      <c r="L194" s="77">
        <f>VLOOKUP(F194,Sheet2!A:A,1,0)</f>
        <v>265501</v>
      </c>
    </row>
    <row r="195" spans="1:15" x14ac:dyDescent="0.25">
      <c r="A195" s="19">
        <v>2</v>
      </c>
      <c r="B195" s="20">
        <v>6</v>
      </c>
      <c r="C195" s="20">
        <v>5</v>
      </c>
      <c r="D195" s="20">
        <v>6</v>
      </c>
      <c r="E195" s="56" t="s">
        <v>11</v>
      </c>
      <c r="F195" s="35">
        <v>265601</v>
      </c>
      <c r="G195" s="20" t="s">
        <v>142</v>
      </c>
      <c r="H195" s="18">
        <f>IFERROR(VLOOKUP($F195,Sheet2!$A:$E,3,0),0)</f>
        <v>1698219</v>
      </c>
      <c r="I195" s="18">
        <f>IFERROR(VLOOKUP($F195,Sheet2!$A:$E,4,0),0)</f>
        <v>-1396959</v>
      </c>
      <c r="J195" s="18">
        <f>IFERROR(VLOOKUP(F195,Sheet2!A:E,5,0),0)</f>
        <v>301260</v>
      </c>
      <c r="K195" s="72">
        <f>IFERROR(VLOOKUP(F195,Sheet3!A:C,3,0),0)</f>
        <v>0</v>
      </c>
      <c r="L195" s="77">
        <f>VLOOKUP(F195,Sheet2!A:A,1,0)</f>
        <v>265601</v>
      </c>
      <c r="O195" s="39"/>
    </row>
    <row r="196" spans="1:15" x14ac:dyDescent="0.25">
      <c r="A196" s="19">
        <v>2</v>
      </c>
      <c r="B196" s="20">
        <v>6</v>
      </c>
      <c r="C196" s="20">
        <v>5</v>
      </c>
      <c r="D196" s="20">
        <v>7</v>
      </c>
      <c r="E196" s="56" t="s">
        <v>11</v>
      </c>
      <c r="F196" s="35">
        <v>265701</v>
      </c>
      <c r="G196" s="20" t="s">
        <v>143</v>
      </c>
      <c r="H196" s="18">
        <f>IFERROR(VLOOKUP($F196,Sheet2!$A:$E,3,0),0)</f>
        <v>0</v>
      </c>
      <c r="I196" s="18">
        <f>IFERROR(VLOOKUP($F196,Sheet2!$A:$E,4,0),0)</f>
        <v>50000</v>
      </c>
      <c r="J196" s="18">
        <f>IFERROR(VLOOKUP(F196,Sheet2!A:E,5,0),0)</f>
        <v>50000</v>
      </c>
      <c r="K196" s="72">
        <f>IFERROR(VLOOKUP(F196,Sheet3!A:C,3,0),0)</f>
        <v>0</v>
      </c>
      <c r="L196" s="77">
        <f>VLOOKUP(F196,Sheet2!A:A,1,0)</f>
        <v>265701</v>
      </c>
      <c r="O196" s="39"/>
    </row>
    <row r="197" spans="1:15" x14ac:dyDescent="0.25">
      <c r="A197" s="19">
        <v>2</v>
      </c>
      <c r="B197" s="20">
        <v>6</v>
      </c>
      <c r="C197" s="20">
        <v>5</v>
      </c>
      <c r="D197" s="20">
        <v>8</v>
      </c>
      <c r="E197" s="56" t="s">
        <v>11</v>
      </c>
      <c r="F197" s="35">
        <v>265801</v>
      </c>
      <c r="G197" s="20" t="s">
        <v>144</v>
      </c>
      <c r="H197" s="18">
        <f>IFERROR(VLOOKUP($F197,Sheet2!$A:$E,3,0),0)</f>
        <v>237726</v>
      </c>
      <c r="I197" s="18">
        <f>IFERROR(VLOOKUP($F197,Sheet2!$A:$E,4,0),0)</f>
        <v>-187726</v>
      </c>
      <c r="J197" s="18">
        <f>IFERROR(VLOOKUP(F197,Sheet2!A:E,5,0),0)</f>
        <v>50000</v>
      </c>
      <c r="K197" s="72">
        <f>IFERROR(VLOOKUP(F197,Sheet3!A:C,3,0),0)</f>
        <v>0</v>
      </c>
      <c r="L197" s="77">
        <f>VLOOKUP(F197,Sheet2!A:A,1,0)</f>
        <v>265801</v>
      </c>
    </row>
    <row r="198" spans="1:15" x14ac:dyDescent="0.25">
      <c r="A198" s="19">
        <v>2</v>
      </c>
      <c r="B198" s="20">
        <v>6</v>
      </c>
      <c r="C198" s="20">
        <v>6</v>
      </c>
      <c r="D198" s="20">
        <v>2</v>
      </c>
      <c r="E198" s="56" t="s">
        <v>11</v>
      </c>
      <c r="F198" s="35">
        <v>266201</v>
      </c>
      <c r="G198" s="20" t="s">
        <v>145</v>
      </c>
      <c r="H198" s="18">
        <f>IFERROR(VLOOKUP($F198,Sheet2!$A:$E,3,0),0)</f>
        <v>0</v>
      </c>
      <c r="I198" s="18">
        <f>IFERROR(VLOOKUP($F198,Sheet2!$A:$E,4,0),0)</f>
        <v>550000</v>
      </c>
      <c r="J198" s="18">
        <f>IFERROR(VLOOKUP(F198,Sheet2!A:E,5,0),0)</f>
        <v>550000</v>
      </c>
      <c r="K198" s="72">
        <f>IFERROR(VLOOKUP(F198,Sheet3!A:C,3,0),0)</f>
        <v>0</v>
      </c>
      <c r="L198" s="77">
        <f>VLOOKUP(F198,Sheet2!A:A,1,0)</f>
        <v>266201</v>
      </c>
    </row>
    <row r="199" spans="1:15" x14ac:dyDescent="0.25">
      <c r="A199" s="19">
        <v>2</v>
      </c>
      <c r="B199" s="20">
        <v>6</v>
      </c>
      <c r="C199" s="20">
        <v>8</v>
      </c>
      <c r="D199" s="20">
        <v>3</v>
      </c>
      <c r="E199" s="56" t="s">
        <v>11</v>
      </c>
      <c r="F199" s="35">
        <v>268301</v>
      </c>
      <c r="G199" s="20" t="s">
        <v>146</v>
      </c>
      <c r="H199" s="18">
        <f>IFERROR(VLOOKUP($F199,Sheet2!$A:$E,3,0),0)</f>
        <v>17571579</v>
      </c>
      <c r="I199" s="18">
        <f>IFERROR(VLOOKUP($F199,Sheet2!$A:$E,4,0),0)</f>
        <v>-4523579</v>
      </c>
      <c r="J199" s="18">
        <f>IFERROR(VLOOKUP(F199,Sheet2!A:E,5,0),0)</f>
        <v>13048000</v>
      </c>
      <c r="K199" s="72">
        <f>IFERROR(VLOOKUP(F199,Sheet3!A:C,3,0),0)</f>
        <v>0</v>
      </c>
      <c r="L199" s="77">
        <f>VLOOKUP(F199,Sheet2!A:A,1,0)</f>
        <v>268301</v>
      </c>
    </row>
    <row r="200" spans="1:15" x14ac:dyDescent="0.25">
      <c r="A200" s="19">
        <v>2</v>
      </c>
      <c r="B200" s="20">
        <v>6</v>
      </c>
      <c r="C200" s="20">
        <v>8</v>
      </c>
      <c r="D200" s="20">
        <v>3</v>
      </c>
      <c r="E200" s="56" t="s">
        <v>16</v>
      </c>
      <c r="F200" s="35">
        <v>268302</v>
      </c>
      <c r="G200" s="20" t="s">
        <v>147</v>
      </c>
      <c r="H200" s="18">
        <f>IFERROR(VLOOKUP($F200,Sheet2!$A:$E,3,0),0)</f>
        <v>0</v>
      </c>
      <c r="I200" s="18">
        <f>IFERROR(VLOOKUP($F200,Sheet2!$A:$E,4,0),0)</f>
        <v>0</v>
      </c>
      <c r="J200" s="18">
        <f>IFERROR(VLOOKUP(F200,Sheet2!A:E,5,0),0)</f>
        <v>0</v>
      </c>
      <c r="K200" s="72">
        <f>IFERROR(VLOOKUP(F200,Sheet3!A:C,3,0),0)</f>
        <v>0</v>
      </c>
      <c r="L200" s="77" t="e">
        <f>VLOOKUP(F200,Sheet2!A:A,1,0)</f>
        <v>#N/A</v>
      </c>
    </row>
    <row r="201" spans="1:15" x14ac:dyDescent="0.25">
      <c r="A201" s="19">
        <v>2</v>
      </c>
      <c r="B201" s="20">
        <v>6</v>
      </c>
      <c r="C201" s="20">
        <v>8</v>
      </c>
      <c r="D201" s="20">
        <v>8</v>
      </c>
      <c r="E201" s="56" t="s">
        <v>11</v>
      </c>
      <c r="F201" s="35">
        <v>268801</v>
      </c>
      <c r="G201" s="20" t="s">
        <v>148</v>
      </c>
      <c r="H201" s="18">
        <f>IFERROR(VLOOKUP($F201,Sheet2!$A:$E,3,0),0)</f>
        <v>0</v>
      </c>
      <c r="I201" s="18">
        <f>IFERROR(VLOOKUP($F201,Sheet2!$A:$E,4,0),0)</f>
        <v>0</v>
      </c>
      <c r="J201" s="18">
        <f>IFERROR(VLOOKUP(F201,Sheet2!A:E,5,0),0)</f>
        <v>0</v>
      </c>
      <c r="K201" s="72">
        <f>IFERROR(VLOOKUP(F201,Sheet3!A:C,3,0),0)</f>
        <v>0</v>
      </c>
      <c r="L201" s="77" t="e">
        <f>VLOOKUP(F201,Sheet2!A:A,1,0)</f>
        <v>#N/A</v>
      </c>
    </row>
    <row r="202" spans="1:15" ht="15.75" thickBot="1" x14ac:dyDescent="0.3">
      <c r="A202" s="19">
        <v>2</v>
      </c>
      <c r="B202" s="20">
        <v>6</v>
      </c>
      <c r="C202" s="20">
        <v>9</v>
      </c>
      <c r="D202" s="20">
        <v>6</v>
      </c>
      <c r="E202" s="56" t="s">
        <v>11</v>
      </c>
      <c r="F202" s="35">
        <v>269601</v>
      </c>
      <c r="G202" s="41" t="s">
        <v>212</v>
      </c>
      <c r="H202" s="18">
        <f>IFERROR(VLOOKUP($F202,Sheet2!$A:$E,3,0),0)</f>
        <v>0</v>
      </c>
      <c r="I202" s="18">
        <f>IFERROR(VLOOKUP($F202,Sheet2!$A:$E,4,0),0)</f>
        <v>0</v>
      </c>
      <c r="J202" s="18">
        <f>IFERROR(VLOOKUP(F202,Sheet2!A:E,5,0),0)</f>
        <v>0</v>
      </c>
      <c r="K202" s="72">
        <f>IFERROR(VLOOKUP(F202,Sheet3!A:C,3,0),0)</f>
        <v>0</v>
      </c>
      <c r="L202" s="77" t="e">
        <f>VLOOKUP(F202,Sheet2!A:A,1,0)</f>
        <v>#N/A</v>
      </c>
    </row>
    <row r="203" spans="1:15" ht="15.75" thickBot="1" x14ac:dyDescent="0.3">
      <c r="A203" s="19"/>
      <c r="B203" s="20"/>
      <c r="C203" s="20"/>
      <c r="D203" s="20"/>
      <c r="E203" s="56"/>
      <c r="F203" s="35"/>
      <c r="G203" s="29" t="s">
        <v>131</v>
      </c>
      <c r="H203" s="30">
        <f>SUM(H204:H209)</f>
        <v>0</v>
      </c>
      <c r="I203" s="30">
        <f>SUM(I204:I209)</f>
        <v>10554963.640000001</v>
      </c>
      <c r="J203" s="30">
        <f>SUM(J204:J209)</f>
        <v>10554963.640000001</v>
      </c>
      <c r="K203" s="32">
        <f>+K204</f>
        <v>3369474.29</v>
      </c>
      <c r="L203" s="77" t="e">
        <f>VLOOKUP(F203,Sheet2!A:A,1,0)</f>
        <v>#N/A</v>
      </c>
    </row>
    <row r="204" spans="1:15" x14ac:dyDescent="0.25">
      <c r="A204" s="19">
        <v>2</v>
      </c>
      <c r="B204" s="20">
        <v>7</v>
      </c>
      <c r="C204" s="20">
        <v>1</v>
      </c>
      <c r="D204" s="20">
        <v>2</v>
      </c>
      <c r="E204" s="56" t="s">
        <v>11</v>
      </c>
      <c r="F204" s="35">
        <v>271201</v>
      </c>
      <c r="G204" s="20" t="s">
        <v>187</v>
      </c>
      <c r="H204" s="18">
        <f>IFERROR(VLOOKUP($F204,Sheet2!$A:$E,3,0),0)</f>
        <v>0</v>
      </c>
      <c r="I204" s="18">
        <f>IFERROR(VLOOKUP($F204,Sheet2!$A:$E,4,0),0)</f>
        <v>9311963.6400000006</v>
      </c>
      <c r="J204" s="18">
        <f>IFERROR(VLOOKUP(F204,Sheet2!A:E,5,0),0)</f>
        <v>9311963.6400000006</v>
      </c>
      <c r="K204" s="72">
        <f>IFERROR(VLOOKUP(F204,Sheet3!A:C,3,0),0)</f>
        <v>3369474.29</v>
      </c>
      <c r="L204" s="77">
        <f>VLOOKUP(F204,Sheet2!A:A,1,0)</f>
        <v>271201</v>
      </c>
    </row>
    <row r="205" spans="1:15" x14ac:dyDescent="0.25">
      <c r="A205" s="19">
        <v>2</v>
      </c>
      <c r="B205" s="20">
        <v>7</v>
      </c>
      <c r="C205" s="20">
        <v>1</v>
      </c>
      <c r="D205" s="20">
        <v>3</v>
      </c>
      <c r="E205" s="56">
        <v>1</v>
      </c>
      <c r="F205" s="35">
        <v>271301</v>
      </c>
      <c r="G205" s="20" t="s">
        <v>270</v>
      </c>
      <c r="H205" s="18">
        <f>IFERROR(VLOOKUP($F205,Sheet2!$A:$E,3,0),0)</f>
        <v>0</v>
      </c>
      <c r="I205" s="18">
        <f>IFERROR(VLOOKUP($F205,Sheet2!$A:$E,4,0),0)</f>
        <v>1156500</v>
      </c>
      <c r="J205" s="18">
        <f>IFERROR(VLOOKUP(F205,Sheet2!A:E,5,0),0)</f>
        <v>1156500</v>
      </c>
      <c r="K205" s="72">
        <f>IFERROR(VLOOKUP(F205,Sheet3!A:C,3,0),0)</f>
        <v>0</v>
      </c>
      <c r="L205" s="77">
        <f>VLOOKUP(F205,Sheet2!A:A,1,0)</f>
        <v>271301</v>
      </c>
    </row>
    <row r="206" spans="1:15" x14ac:dyDescent="0.25">
      <c r="A206" s="19">
        <v>2</v>
      </c>
      <c r="B206" s="20">
        <v>7</v>
      </c>
      <c r="C206" s="20">
        <v>2</v>
      </c>
      <c r="D206" s="20">
        <v>3</v>
      </c>
      <c r="E206" s="56">
        <v>1</v>
      </c>
      <c r="F206" s="35">
        <v>272301</v>
      </c>
      <c r="G206" s="20" t="s">
        <v>194</v>
      </c>
      <c r="H206" s="18">
        <f>IFERROR(VLOOKUP($F206,Sheet2!$A:$E,3,0),0)</f>
        <v>0</v>
      </c>
      <c r="I206" s="18">
        <f>IFERROR(VLOOKUP($F206,Sheet2!$A:$E,4,0),0)</f>
        <v>0</v>
      </c>
      <c r="J206" s="18">
        <f>IFERROR(VLOOKUP(F206,Sheet2!A:E,5,0),0)</f>
        <v>0</v>
      </c>
      <c r="K206" s="72">
        <f>IFERROR(VLOOKUP(F206,Sheet3!A:C,3,0),0)</f>
        <v>0</v>
      </c>
      <c r="L206" s="77" t="e">
        <f>VLOOKUP(F206,Sheet2!A:A,1,0)</f>
        <v>#N/A</v>
      </c>
    </row>
    <row r="207" spans="1:15" x14ac:dyDescent="0.25">
      <c r="A207" s="19">
        <v>2</v>
      </c>
      <c r="B207" s="20">
        <v>7</v>
      </c>
      <c r="C207" s="20">
        <v>3</v>
      </c>
      <c r="D207" s="20">
        <v>1</v>
      </c>
      <c r="E207" s="56">
        <v>1</v>
      </c>
      <c r="F207" s="35">
        <v>273101</v>
      </c>
      <c r="G207" s="20" t="s">
        <v>271</v>
      </c>
      <c r="H207" s="18">
        <f>IFERROR(VLOOKUP($F207,Sheet2!$A:$E,3,0),0)</f>
        <v>0</v>
      </c>
      <c r="I207" s="18">
        <f>IFERROR(VLOOKUP($F207,Sheet2!$A:$E,4,0),0)</f>
        <v>86500</v>
      </c>
      <c r="J207" s="18">
        <f>IFERROR(VLOOKUP(F207,Sheet2!A:E,5,0),0)</f>
        <v>86500</v>
      </c>
      <c r="K207" s="72">
        <f>IFERROR(VLOOKUP(F207,Sheet3!A:C,3,0),0)</f>
        <v>0</v>
      </c>
      <c r="L207" s="77">
        <f>VLOOKUP(F207,Sheet2!A:A,1,0)</f>
        <v>273101</v>
      </c>
    </row>
    <row r="208" spans="1:15" x14ac:dyDescent="0.25">
      <c r="A208" s="19">
        <v>4</v>
      </c>
      <c r="B208" s="20">
        <v>1</v>
      </c>
      <c r="C208" s="20">
        <v>1</v>
      </c>
      <c r="D208" s="20"/>
      <c r="E208" s="56"/>
      <c r="F208" s="35"/>
      <c r="G208" s="71" t="s">
        <v>170</v>
      </c>
      <c r="H208" s="18">
        <f>IFERROR(VLOOKUP($F208,Sheet2!$A:$E,3,0),0)</f>
        <v>0</v>
      </c>
      <c r="I208" s="18">
        <f>IFERROR(VLOOKUP($F208,Sheet2!$A:$E,4,0),0)</f>
        <v>0</v>
      </c>
      <c r="J208" s="18">
        <f>IFERROR(VLOOKUP(F208,Sheet2!A:E,5,0),0)</f>
        <v>0</v>
      </c>
      <c r="K208" s="72">
        <f>IFERROR(VLOOKUP(F208,Sheet3!A:C,3,0),0)</f>
        <v>0</v>
      </c>
      <c r="L208" s="77" t="e">
        <f>VLOOKUP(F208,Sheet2!A:A,1,0)</f>
        <v>#N/A</v>
      </c>
    </row>
    <row r="209" spans="1:15" ht="15.75" thickBot="1" x14ac:dyDescent="0.3">
      <c r="A209" s="40"/>
      <c r="B209" s="41"/>
      <c r="C209" s="41"/>
      <c r="D209" s="41"/>
      <c r="E209" s="63"/>
      <c r="F209" s="42"/>
      <c r="G209" s="71" t="s">
        <v>195</v>
      </c>
      <c r="H209" s="18">
        <f>IFERROR(VLOOKUP($F209,Sheet2!$A:$E,3,0),0)</f>
        <v>0</v>
      </c>
      <c r="I209" s="18">
        <f>IFERROR(VLOOKUP($F209,Sheet2!$A:$E,4,0),0)</f>
        <v>0</v>
      </c>
      <c r="J209" s="18">
        <f>IFERROR(VLOOKUP(F209,Sheet2!A:E,5,0),0)</f>
        <v>0</v>
      </c>
      <c r="K209" s="72">
        <f>IFERROR(VLOOKUP(F209,Sheet3!A:C,3,0),0)</f>
        <v>0</v>
      </c>
      <c r="L209" s="77" t="e">
        <f>VLOOKUP(F209,Sheet2!A:A,1,0)</f>
        <v>#N/A</v>
      </c>
    </row>
    <row r="210" spans="1:15" ht="24" customHeight="1" thickBot="1" x14ac:dyDescent="0.3">
      <c r="A210" s="43"/>
      <c r="B210" s="44"/>
      <c r="C210" s="44"/>
      <c r="D210" s="44"/>
      <c r="E210" s="64"/>
      <c r="F210" s="45"/>
      <c r="G210" s="55" t="s">
        <v>149</v>
      </c>
      <c r="H210" s="52">
        <f>H12+H46+H109+H166+H177+H203+H208+H209</f>
        <v>28326058053</v>
      </c>
      <c r="I210" s="52">
        <f>I12+I46+I109+I166+I177+I203+I208+I209</f>
        <v>2.2351741790771484E-8</v>
      </c>
      <c r="J210" s="53">
        <f>J12+J46+J109+J166+J177+J203+J208+J209</f>
        <v>28326058052.999996</v>
      </c>
      <c r="K210" s="54">
        <f>K12+K46+K109+K166+K177+K203+K208+K209</f>
        <v>3704485098.4199996</v>
      </c>
    </row>
    <row r="211" spans="1:15" x14ac:dyDescent="0.25">
      <c r="A211" s="104" t="s">
        <v>274</v>
      </c>
      <c r="B211" s="104"/>
      <c r="C211" s="104"/>
      <c r="D211" s="104"/>
      <c r="E211" s="104"/>
      <c r="F211" s="104"/>
      <c r="G211" s="104"/>
      <c r="H211" s="70"/>
      <c r="I211" s="70"/>
      <c r="J211" s="70"/>
      <c r="K211" s="51"/>
      <c r="L211" s="78"/>
    </row>
    <row r="212" spans="1:15" x14ac:dyDescent="0.25">
      <c r="A212" s="105" t="s">
        <v>277</v>
      </c>
      <c r="B212" s="105"/>
      <c r="C212" s="105"/>
      <c r="D212" s="105"/>
      <c r="E212" s="105"/>
      <c r="F212" s="105"/>
      <c r="G212" s="105"/>
      <c r="H212" s="4"/>
      <c r="I212" s="4"/>
      <c r="J212" s="4"/>
      <c r="K212" s="69"/>
      <c r="L212" s="78"/>
      <c r="M212" s="39"/>
      <c r="N212" s="39"/>
    </row>
    <row r="213" spans="1:15" x14ac:dyDescent="0.25">
      <c r="A213" s="105" t="s">
        <v>278</v>
      </c>
      <c r="B213" s="105"/>
      <c r="C213" s="105"/>
      <c r="D213" s="105"/>
      <c r="E213" s="105"/>
      <c r="F213" s="105"/>
      <c r="G213" s="105"/>
      <c r="H213" s="4"/>
      <c r="I213" s="4"/>
      <c r="J213" s="4"/>
      <c r="K213" s="46"/>
      <c r="L213" s="78"/>
    </row>
    <row r="214" spans="1:15" ht="15" customHeight="1" x14ac:dyDescent="0.25">
      <c r="A214" s="109" t="s">
        <v>249</v>
      </c>
      <c r="B214" s="110"/>
      <c r="C214" s="110"/>
      <c r="D214" s="110"/>
      <c r="E214" s="110"/>
      <c r="F214" s="110"/>
      <c r="G214" s="110"/>
      <c r="H214" s="110"/>
      <c r="I214" s="111"/>
      <c r="J214" s="4"/>
      <c r="K214" s="46"/>
      <c r="L214" s="78"/>
    </row>
    <row r="215" spans="1:15" ht="15" customHeight="1" x14ac:dyDescent="0.25">
      <c r="A215" s="106" t="s">
        <v>250</v>
      </c>
      <c r="B215" s="107"/>
      <c r="C215" s="107"/>
      <c r="D215" s="107"/>
      <c r="E215" s="107"/>
      <c r="F215" s="107"/>
      <c r="G215" s="107"/>
      <c r="H215" s="107"/>
      <c r="I215" s="108"/>
      <c r="J215" s="4"/>
      <c r="K215" s="46"/>
      <c r="L215" s="78"/>
    </row>
    <row r="216" spans="1:15" ht="38.25" customHeight="1" x14ac:dyDescent="0.25">
      <c r="A216" s="112" t="s">
        <v>251</v>
      </c>
      <c r="B216" s="113"/>
      <c r="C216" s="113"/>
      <c r="D216" s="113"/>
      <c r="E216" s="113"/>
      <c r="F216" s="113"/>
      <c r="G216" s="113"/>
      <c r="H216" s="113"/>
      <c r="I216" s="114"/>
      <c r="J216" s="4"/>
      <c r="K216" s="46"/>
      <c r="L216" s="78"/>
    </row>
    <row r="217" spans="1:15" ht="38.25" customHeight="1" x14ac:dyDescent="0.25">
      <c r="A217" s="96"/>
      <c r="B217" s="96"/>
      <c r="C217" s="96"/>
      <c r="D217" s="96"/>
      <c r="E217" s="96"/>
      <c r="F217" s="96"/>
      <c r="G217" s="96"/>
      <c r="H217" s="96"/>
      <c r="I217" s="96"/>
      <c r="J217" s="4"/>
      <c r="K217" s="46"/>
      <c r="L217" s="78"/>
    </row>
    <row r="218" spans="1:15" ht="38.25" customHeight="1" x14ac:dyDescent="0.25">
      <c r="A218" s="96"/>
      <c r="B218" s="96"/>
      <c r="C218" s="96"/>
      <c r="D218" s="96"/>
      <c r="E218" s="96"/>
      <c r="F218" s="96"/>
      <c r="G218" s="96"/>
      <c r="H218" s="96"/>
      <c r="I218" s="96"/>
      <c r="J218" s="4"/>
      <c r="K218" s="46"/>
      <c r="L218" s="78"/>
    </row>
    <row r="219" spans="1:15" ht="38.25" customHeight="1" x14ac:dyDescent="0.25">
      <c r="A219" s="96"/>
      <c r="B219" s="96"/>
      <c r="C219" s="96"/>
      <c r="D219" s="96"/>
      <c r="E219" s="96"/>
      <c r="F219" s="96"/>
      <c r="G219" s="96"/>
      <c r="H219" s="96"/>
      <c r="I219" s="96"/>
      <c r="J219" s="4"/>
      <c r="K219" s="46"/>
      <c r="L219" s="78"/>
    </row>
    <row r="220" spans="1:15" s="49" customFormat="1" ht="22.5" x14ac:dyDescent="0.4">
      <c r="A220" s="47"/>
      <c r="B220" s="101" t="s">
        <v>150</v>
      </c>
      <c r="C220" s="101"/>
      <c r="D220" s="101"/>
      <c r="E220" s="101"/>
      <c r="F220" s="101"/>
      <c r="G220" s="101"/>
      <c r="H220" s="82"/>
      <c r="I220" s="103" t="s">
        <v>233</v>
      </c>
      <c r="J220" s="103"/>
      <c r="K220" s="103"/>
      <c r="L220" s="79"/>
      <c r="M220" s="4"/>
      <c r="N220" s="4"/>
      <c r="O220" s="4"/>
    </row>
    <row r="221" spans="1:15" s="49" customFormat="1" ht="22.5" x14ac:dyDescent="0.4">
      <c r="A221" s="47"/>
      <c r="B221" s="102" t="s">
        <v>279</v>
      </c>
      <c r="C221" s="102"/>
      <c r="D221" s="102"/>
      <c r="E221" s="102"/>
      <c r="F221" s="102"/>
      <c r="G221" s="102"/>
      <c r="H221" s="82"/>
      <c r="I221" s="102" t="s">
        <v>248</v>
      </c>
      <c r="J221" s="102"/>
      <c r="K221" s="102"/>
      <c r="L221" s="80"/>
      <c r="M221" s="4"/>
      <c r="N221" s="4"/>
      <c r="O221" s="4"/>
    </row>
    <row r="222" spans="1:15" s="49" customFormat="1" ht="22.5" customHeight="1" x14ac:dyDescent="0.4">
      <c r="A222" s="47"/>
      <c r="B222" s="101" t="s">
        <v>280</v>
      </c>
      <c r="C222" s="101"/>
      <c r="D222" s="101"/>
      <c r="E222" s="101"/>
      <c r="F222" s="101"/>
      <c r="G222" s="101"/>
      <c r="H222" s="82"/>
      <c r="I222" s="101" t="s">
        <v>282</v>
      </c>
      <c r="J222" s="101"/>
      <c r="K222" s="101"/>
      <c r="L222" s="80"/>
      <c r="M222" s="4"/>
      <c r="N222" s="4"/>
      <c r="O222" s="4"/>
    </row>
    <row r="223" spans="1:15" s="49" customFormat="1" ht="22.5" x14ac:dyDescent="0.4">
      <c r="A223" s="47"/>
      <c r="B223" s="47"/>
      <c r="C223" s="47"/>
      <c r="D223" s="47"/>
      <c r="E223" s="65"/>
      <c r="F223" s="48"/>
      <c r="G223" s="83"/>
      <c r="H223" s="83"/>
      <c r="I223" s="83"/>
      <c r="J223" s="83"/>
      <c r="K223" s="81"/>
      <c r="L223" s="80"/>
      <c r="M223" s="4"/>
      <c r="N223" s="4"/>
    </row>
    <row r="224" spans="1:15" s="49" customFormat="1" ht="22.5" x14ac:dyDescent="0.4">
      <c r="A224" s="47"/>
      <c r="B224" s="47"/>
      <c r="C224" s="47"/>
      <c r="D224" s="47"/>
      <c r="E224" s="65"/>
      <c r="F224" s="48"/>
      <c r="G224" s="83"/>
      <c r="H224" s="83"/>
      <c r="I224" s="83"/>
      <c r="J224" s="83"/>
      <c r="K224" s="83"/>
      <c r="L224" s="80"/>
      <c r="M224" s="4"/>
      <c r="N224" s="4"/>
    </row>
    <row r="225" spans="1:15" s="49" customFormat="1" ht="22.5" x14ac:dyDescent="0.4">
      <c r="A225" s="47"/>
      <c r="B225" s="47"/>
      <c r="C225" s="47"/>
      <c r="D225" s="47"/>
      <c r="E225" s="65"/>
      <c r="F225" s="48"/>
      <c r="G225" s="103" t="s">
        <v>151</v>
      </c>
      <c r="H225" s="103"/>
      <c r="I225" s="103"/>
      <c r="J225" s="83"/>
      <c r="K225" s="84"/>
      <c r="L225" s="80"/>
      <c r="M225" s="4"/>
      <c r="N225" s="4"/>
    </row>
    <row r="226" spans="1:15" s="49" customFormat="1" ht="22.5" x14ac:dyDescent="0.4">
      <c r="A226" s="47"/>
      <c r="B226" s="47"/>
      <c r="C226" s="47"/>
      <c r="D226" s="47"/>
      <c r="E226" s="65"/>
      <c r="F226" s="48"/>
      <c r="G226" s="102" t="s">
        <v>234</v>
      </c>
      <c r="H226" s="102"/>
      <c r="I226" s="102"/>
      <c r="J226" s="95"/>
      <c r="K226" s="95"/>
      <c r="L226" s="95"/>
      <c r="M226" s="4"/>
      <c r="N226" s="4"/>
    </row>
    <row r="227" spans="1:15" s="49" customFormat="1" ht="22.5" x14ac:dyDescent="0.4">
      <c r="A227" s="47"/>
      <c r="B227" s="47"/>
      <c r="C227" s="47"/>
      <c r="D227" s="47"/>
      <c r="E227" s="65"/>
      <c r="F227" s="48"/>
      <c r="G227" s="101" t="s">
        <v>281</v>
      </c>
      <c r="H227" s="101"/>
      <c r="I227" s="101"/>
      <c r="J227" s="82"/>
      <c r="K227" s="82"/>
      <c r="L227" s="82"/>
      <c r="M227" s="4"/>
      <c r="N227" s="4"/>
    </row>
    <row r="228" spans="1:15" s="49" customFormat="1" ht="22.5" x14ac:dyDescent="0.4">
      <c r="A228" s="47"/>
      <c r="B228" s="47"/>
      <c r="C228" s="47"/>
      <c r="D228" s="47"/>
      <c r="E228" s="65"/>
      <c r="F228" s="48"/>
      <c r="G228" s="47"/>
      <c r="H228" s="47"/>
      <c r="I228" s="47"/>
      <c r="J228" s="47"/>
      <c r="K228" s="66"/>
      <c r="L228" s="80"/>
      <c r="M228" s="4"/>
      <c r="N228" s="4"/>
    </row>
    <row r="229" spans="1:15" s="49" customFormat="1" ht="22.5" x14ac:dyDescent="0.4">
      <c r="A229" s="47"/>
      <c r="B229" s="47"/>
      <c r="C229" s="47"/>
      <c r="D229" s="47"/>
      <c r="E229" s="65"/>
      <c r="F229" s="48"/>
      <c r="G229" s="47"/>
      <c r="H229" s="47"/>
      <c r="I229" s="47"/>
      <c r="J229" s="47"/>
      <c r="K229" s="50"/>
      <c r="L229" s="80"/>
      <c r="M229" s="4"/>
      <c r="N229" s="4"/>
    </row>
    <row r="230" spans="1:15" s="49" customFormat="1" ht="22.5" x14ac:dyDescent="0.4">
      <c r="A230" s="47"/>
      <c r="B230" s="47"/>
      <c r="C230" s="47"/>
      <c r="D230" s="47"/>
      <c r="E230" s="65"/>
      <c r="F230" s="48"/>
      <c r="G230" s="47"/>
      <c r="H230" s="47"/>
      <c r="I230" s="47"/>
      <c r="J230" s="47"/>
      <c r="K230" s="50"/>
      <c r="L230" s="80"/>
      <c r="M230" s="4"/>
      <c r="N230" s="4"/>
    </row>
    <row r="231" spans="1:15" s="49" customFormat="1" ht="22.5" x14ac:dyDescent="0.4">
      <c r="A231" s="47"/>
      <c r="B231" s="47"/>
      <c r="C231" s="47"/>
      <c r="D231" s="47"/>
      <c r="E231" s="65"/>
      <c r="F231" s="48"/>
      <c r="G231" s="47"/>
      <c r="H231" s="47"/>
      <c r="I231" s="47"/>
      <c r="J231" s="47"/>
      <c r="K231" s="50"/>
      <c r="L231" s="80"/>
      <c r="M231" s="4"/>
      <c r="N231" s="4"/>
    </row>
    <row r="232" spans="1:15" s="49" customFormat="1" ht="22.5" x14ac:dyDescent="0.4">
      <c r="A232" s="47"/>
      <c r="B232" s="47"/>
      <c r="C232" s="47"/>
      <c r="D232" s="47"/>
      <c r="E232" s="65"/>
      <c r="F232" s="48"/>
      <c r="G232" s="47"/>
      <c r="H232" s="47"/>
      <c r="I232" s="47"/>
      <c r="J232" s="47"/>
      <c r="K232" s="50"/>
      <c r="L232" s="80"/>
      <c r="M232" s="39"/>
      <c r="N232" s="39"/>
    </row>
    <row r="233" spans="1:15" s="49" customFormat="1" ht="22.5" x14ac:dyDescent="0.4">
      <c r="A233" s="47"/>
      <c r="B233" s="47"/>
      <c r="C233" s="47"/>
      <c r="D233" s="47"/>
      <c r="E233" s="65"/>
      <c r="F233" s="48"/>
      <c r="G233" s="47"/>
      <c r="H233" s="47"/>
      <c r="I233" s="47"/>
      <c r="J233" s="47"/>
      <c r="K233" s="50"/>
      <c r="L233" s="80"/>
      <c r="M233" s="39"/>
      <c r="N233" s="39"/>
    </row>
    <row r="234" spans="1:15" s="49" customFormat="1" ht="22.5" x14ac:dyDescent="0.4">
      <c r="A234" s="47"/>
      <c r="B234" s="47"/>
      <c r="C234" s="47"/>
      <c r="D234" s="47"/>
      <c r="E234" s="65"/>
      <c r="F234" s="48"/>
      <c r="G234" s="47"/>
      <c r="H234" s="47"/>
      <c r="I234" s="47"/>
      <c r="J234" s="47"/>
      <c r="K234" s="50"/>
      <c r="L234" s="80"/>
      <c r="M234" s="4"/>
      <c r="N234" s="4"/>
    </row>
    <row r="235" spans="1:15" s="49" customFormat="1" ht="22.5" x14ac:dyDescent="0.4">
      <c r="A235" s="47"/>
      <c r="B235" s="47"/>
      <c r="C235" s="47"/>
      <c r="D235" s="47"/>
      <c r="E235" s="65"/>
      <c r="F235" s="48"/>
      <c r="G235" s="47"/>
      <c r="H235" s="47"/>
      <c r="I235" s="47"/>
      <c r="J235" s="47"/>
      <c r="K235" s="50"/>
      <c r="L235" s="80"/>
      <c r="M235" s="4"/>
      <c r="N235" s="4"/>
    </row>
    <row r="236" spans="1:15" s="49" customFormat="1" ht="22.5" x14ac:dyDescent="0.4">
      <c r="A236" s="47"/>
      <c r="B236" s="47"/>
      <c r="C236" s="47"/>
      <c r="D236" s="47"/>
      <c r="E236" s="65"/>
      <c r="F236" s="48"/>
      <c r="G236" s="47"/>
      <c r="H236" s="47"/>
      <c r="I236" s="47"/>
      <c r="J236" s="47"/>
      <c r="K236" s="50"/>
      <c r="L236" s="80"/>
      <c r="M236" s="4"/>
      <c r="N236" s="4"/>
    </row>
    <row r="237" spans="1:15" s="49" customFormat="1" ht="22.5" x14ac:dyDescent="0.4">
      <c r="A237" s="47"/>
      <c r="B237" s="47"/>
      <c r="C237" s="47"/>
      <c r="D237" s="47"/>
      <c r="E237" s="65"/>
      <c r="F237" s="48"/>
      <c r="G237" s="47"/>
      <c r="H237" s="47"/>
      <c r="I237" s="47"/>
      <c r="J237" s="47"/>
      <c r="K237" s="50"/>
      <c r="L237" s="80"/>
      <c r="M237" s="4"/>
      <c r="N237" s="4"/>
    </row>
    <row r="238" spans="1:15" ht="22.5" x14ac:dyDescent="0.4">
      <c r="O238" s="49"/>
    </row>
    <row r="239" spans="1:15" ht="22.5" x14ac:dyDescent="0.4">
      <c r="O239" s="49"/>
    </row>
    <row r="240" spans="1:15" ht="22.5" x14ac:dyDescent="0.4">
      <c r="O240" s="49"/>
    </row>
    <row r="247" spans="13:13" x14ac:dyDescent="0.25">
      <c r="M247" s="70"/>
    </row>
    <row r="249" spans="13:13" x14ac:dyDescent="0.25">
      <c r="M249" s="70"/>
    </row>
    <row r="250" spans="13:13" x14ac:dyDescent="0.25">
      <c r="M250" s="70"/>
    </row>
    <row r="251" spans="13:13" x14ac:dyDescent="0.25">
      <c r="M251" s="70"/>
    </row>
    <row r="252" spans="13:13" x14ac:dyDescent="0.25">
      <c r="M252" s="70"/>
    </row>
    <row r="253" spans="13:13" x14ac:dyDescent="0.25">
      <c r="M253" s="70"/>
    </row>
    <row r="254" spans="13:13" x14ac:dyDescent="0.25">
      <c r="M254" s="70"/>
    </row>
    <row r="255" spans="13:13" x14ac:dyDescent="0.25">
      <c r="M255" s="70"/>
    </row>
    <row r="256" spans="13:13" x14ac:dyDescent="0.25">
      <c r="M256" s="70"/>
    </row>
    <row r="257" spans="13:14" x14ac:dyDescent="0.25">
      <c r="M257" s="70"/>
    </row>
    <row r="258" spans="13:14" ht="22.5" x14ac:dyDescent="0.4">
      <c r="M258" s="49"/>
      <c r="N258" s="49"/>
    </row>
    <row r="259" spans="13:14" ht="22.5" x14ac:dyDescent="0.4">
      <c r="M259" s="49"/>
      <c r="N259" s="49"/>
    </row>
    <row r="260" spans="13:14" ht="22.5" x14ac:dyDescent="0.4">
      <c r="M260" s="49"/>
      <c r="N260" s="49"/>
    </row>
    <row r="261" spans="13:14" ht="22.5" x14ac:dyDescent="0.4">
      <c r="M261" s="49"/>
      <c r="N261" s="49"/>
    </row>
    <row r="262" spans="13:14" ht="22.5" x14ac:dyDescent="0.4">
      <c r="M262" s="49"/>
      <c r="N262" s="49"/>
    </row>
    <row r="263" spans="13:14" ht="22.5" x14ac:dyDescent="0.4">
      <c r="M263" s="49"/>
      <c r="N263" s="49"/>
    </row>
    <row r="264" spans="13:14" ht="22.5" x14ac:dyDescent="0.4">
      <c r="M264" s="49"/>
      <c r="N264" s="49"/>
    </row>
    <row r="265" spans="13:14" ht="22.5" x14ac:dyDescent="0.4">
      <c r="M265" s="49"/>
      <c r="N265" s="49"/>
    </row>
    <row r="266" spans="13:14" ht="22.5" x14ac:dyDescent="0.4">
      <c r="M266" s="49"/>
      <c r="N266" s="49"/>
    </row>
    <row r="267" spans="13:14" ht="22.5" x14ac:dyDescent="0.4">
      <c r="M267" s="49"/>
      <c r="N267" s="49"/>
    </row>
    <row r="268" spans="13:14" ht="22.5" x14ac:dyDescent="0.4">
      <c r="M268" s="49"/>
      <c r="N268" s="49"/>
    </row>
    <row r="269" spans="13:14" ht="22.5" x14ac:dyDescent="0.4">
      <c r="M269" s="49"/>
      <c r="N269" s="49"/>
    </row>
    <row r="270" spans="13:14" ht="22.5" x14ac:dyDescent="0.4">
      <c r="M270" s="49"/>
      <c r="N270" s="49"/>
    </row>
    <row r="271" spans="13:14" ht="22.5" x14ac:dyDescent="0.4">
      <c r="M271" s="49"/>
      <c r="N271" s="49"/>
    </row>
    <row r="272" spans="13:14" ht="22.5" x14ac:dyDescent="0.4">
      <c r="M272" s="49"/>
      <c r="N272" s="49"/>
    </row>
    <row r="273" spans="13:14" ht="22.5" x14ac:dyDescent="0.4">
      <c r="M273" s="49"/>
      <c r="N273" s="49"/>
    </row>
    <row r="274" spans="13:14" ht="22.5" x14ac:dyDescent="0.4">
      <c r="M274" s="49"/>
      <c r="N274" s="49"/>
    </row>
    <row r="275" spans="13:14" ht="22.5" x14ac:dyDescent="0.4">
      <c r="M275" s="49"/>
      <c r="N275" s="49"/>
    </row>
  </sheetData>
  <autoFilter ref="A11:L212"/>
  <mergeCells count="19">
    <mergeCell ref="G225:I225"/>
    <mergeCell ref="G226:I226"/>
    <mergeCell ref="G227:I227"/>
    <mergeCell ref="B220:G220"/>
    <mergeCell ref="B221:G221"/>
    <mergeCell ref="B222:G222"/>
    <mergeCell ref="A6:K6"/>
    <mergeCell ref="A7:K7"/>
    <mergeCell ref="A8:K8"/>
    <mergeCell ref="A9:K9"/>
    <mergeCell ref="I222:K222"/>
    <mergeCell ref="I221:K221"/>
    <mergeCell ref="I220:K220"/>
    <mergeCell ref="A211:G211"/>
    <mergeCell ref="A212:G212"/>
    <mergeCell ref="A213:G213"/>
    <mergeCell ref="A215:I215"/>
    <mergeCell ref="A214:I214"/>
    <mergeCell ref="A216:I216"/>
  </mergeCells>
  <printOptions horizontalCentered="1"/>
  <pageMargins left="0.19685039370078741" right="0.19685039370078741" top="0.59055118110236227" bottom="0.59055118110236227" header="0" footer="0"/>
  <pageSetup scale="57" fitToHeight="3" orientation="portrait" r:id="rId1"/>
  <headerFooter>
    <oddFooter>Page &amp;P of &amp;N</oddFooter>
  </headerFooter>
  <rowBreaks count="2" manualBreakCount="2">
    <brk id="78" max="12" man="1"/>
    <brk id="16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03" zoomScaleNormal="100" workbookViewId="0">
      <selection activeCell="H109" sqref="H109"/>
    </sheetView>
  </sheetViews>
  <sheetFormatPr defaultRowHeight="15" x14ac:dyDescent="0.25"/>
  <cols>
    <col min="1" max="1" width="11.5703125" bestFit="1" customWidth="1"/>
    <col min="2" max="2" width="62" customWidth="1"/>
    <col min="3" max="3" width="19.5703125" style="69" bestFit="1" customWidth="1"/>
  </cols>
  <sheetData>
    <row r="1" spans="1:5" x14ac:dyDescent="0.25">
      <c r="A1" s="74" t="s">
        <v>217</v>
      </c>
      <c r="B1" t="s">
        <v>235</v>
      </c>
      <c r="C1" s="91">
        <v>25189817.960000001</v>
      </c>
      <c r="D1">
        <v>211101</v>
      </c>
      <c r="E1">
        <f>+A1-D1</f>
        <v>0</v>
      </c>
    </row>
    <row r="2" spans="1:5" x14ac:dyDescent="0.25">
      <c r="A2">
        <v>211108</v>
      </c>
      <c r="B2" t="s">
        <v>167</v>
      </c>
      <c r="C2" s="91">
        <v>0</v>
      </c>
      <c r="D2">
        <v>211108</v>
      </c>
      <c r="E2">
        <f t="shared" ref="E2:E65" si="0">+A2-D2</f>
        <v>0</v>
      </c>
    </row>
    <row r="3" spans="1:5" x14ac:dyDescent="0.25">
      <c r="A3">
        <v>211201</v>
      </c>
      <c r="B3" t="s">
        <v>256</v>
      </c>
      <c r="C3" s="91">
        <v>0</v>
      </c>
      <c r="D3">
        <v>211201</v>
      </c>
      <c r="E3">
        <f t="shared" si="0"/>
        <v>0</v>
      </c>
    </row>
    <row r="4" spans="1:5" x14ac:dyDescent="0.25">
      <c r="A4">
        <v>211203</v>
      </c>
      <c r="B4" t="s">
        <v>202</v>
      </c>
      <c r="C4" s="91">
        <v>0</v>
      </c>
      <c r="D4">
        <v>211203</v>
      </c>
      <c r="E4">
        <f t="shared" si="0"/>
        <v>0</v>
      </c>
    </row>
    <row r="5" spans="1:5" x14ac:dyDescent="0.25">
      <c r="A5">
        <v>211205</v>
      </c>
      <c r="B5" t="s">
        <v>236</v>
      </c>
      <c r="C5" s="91">
        <v>0</v>
      </c>
      <c r="D5">
        <v>211205</v>
      </c>
      <c r="E5">
        <f t="shared" si="0"/>
        <v>0</v>
      </c>
    </row>
    <row r="6" spans="1:5" x14ac:dyDescent="0.25">
      <c r="A6">
        <v>211206</v>
      </c>
      <c r="B6" t="s">
        <v>257</v>
      </c>
      <c r="C6" s="91">
        <v>0</v>
      </c>
      <c r="D6">
        <v>211206</v>
      </c>
      <c r="E6">
        <f t="shared" si="0"/>
        <v>0</v>
      </c>
    </row>
    <row r="7" spans="1:5" x14ac:dyDescent="0.25">
      <c r="A7">
        <v>211208</v>
      </c>
      <c r="B7" t="s">
        <v>237</v>
      </c>
      <c r="C7" s="91">
        <v>20437266.670000002</v>
      </c>
      <c r="D7">
        <v>211208</v>
      </c>
      <c r="E7">
        <f t="shared" si="0"/>
        <v>0</v>
      </c>
    </row>
    <row r="8" spans="1:5" x14ac:dyDescent="0.25">
      <c r="A8">
        <v>211209</v>
      </c>
      <c r="B8" t="s">
        <v>229</v>
      </c>
      <c r="C8" s="91">
        <v>1200000</v>
      </c>
      <c r="D8">
        <v>211209</v>
      </c>
      <c r="E8">
        <f t="shared" si="0"/>
        <v>0</v>
      </c>
    </row>
    <row r="9" spans="1:5" x14ac:dyDescent="0.25">
      <c r="A9">
        <v>211210</v>
      </c>
      <c r="B9" t="s">
        <v>258</v>
      </c>
      <c r="C9" s="90">
        <v>0</v>
      </c>
      <c r="D9">
        <v>211210</v>
      </c>
      <c r="E9">
        <f t="shared" si="0"/>
        <v>0</v>
      </c>
    </row>
    <row r="10" spans="1:5" x14ac:dyDescent="0.25">
      <c r="A10">
        <v>211211</v>
      </c>
      <c r="B10" t="s">
        <v>247</v>
      </c>
      <c r="C10" s="91">
        <v>132000</v>
      </c>
      <c r="D10">
        <v>211211</v>
      </c>
      <c r="E10">
        <f t="shared" si="0"/>
        <v>0</v>
      </c>
    </row>
    <row r="11" spans="1:5" x14ac:dyDescent="0.25">
      <c r="A11">
        <v>211301</v>
      </c>
      <c r="B11" t="s">
        <v>220</v>
      </c>
      <c r="C11" s="91">
        <v>536038.80000000005</v>
      </c>
      <c r="D11">
        <v>211301</v>
      </c>
      <c r="E11">
        <f t="shared" si="0"/>
        <v>0</v>
      </c>
    </row>
    <row r="12" spans="1:5" x14ac:dyDescent="0.25">
      <c r="A12">
        <v>211401</v>
      </c>
      <c r="B12" t="s">
        <v>14</v>
      </c>
      <c r="C12" s="91">
        <v>0</v>
      </c>
      <c r="D12">
        <v>211401</v>
      </c>
      <c r="E12">
        <f t="shared" si="0"/>
        <v>0</v>
      </c>
    </row>
    <row r="13" spans="1:5" x14ac:dyDescent="0.25">
      <c r="A13">
        <v>211503</v>
      </c>
      <c r="B13" t="s">
        <v>183</v>
      </c>
      <c r="C13" s="91">
        <v>825800</v>
      </c>
      <c r="D13">
        <v>211503</v>
      </c>
      <c r="E13">
        <f t="shared" si="0"/>
        <v>0</v>
      </c>
    </row>
    <row r="14" spans="1:5" x14ac:dyDescent="0.25">
      <c r="A14">
        <v>211504</v>
      </c>
      <c r="B14" t="s">
        <v>184</v>
      </c>
      <c r="C14" s="91">
        <v>1292362.7</v>
      </c>
      <c r="D14">
        <v>211504</v>
      </c>
      <c r="E14">
        <f t="shared" si="0"/>
        <v>0</v>
      </c>
    </row>
    <row r="15" spans="1:5" x14ac:dyDescent="0.25">
      <c r="A15">
        <v>212201</v>
      </c>
      <c r="B15" t="s">
        <v>15</v>
      </c>
      <c r="C15" s="91">
        <v>0</v>
      </c>
      <c r="D15">
        <v>212201</v>
      </c>
      <c r="E15">
        <f t="shared" si="0"/>
        <v>0</v>
      </c>
    </row>
    <row r="16" spans="1:5" x14ac:dyDescent="0.25">
      <c r="A16">
        <v>212203</v>
      </c>
      <c r="B16" t="s">
        <v>186</v>
      </c>
      <c r="C16" s="91">
        <v>3434313.89</v>
      </c>
      <c r="D16">
        <v>212203</v>
      </c>
      <c r="E16">
        <f t="shared" si="0"/>
        <v>0</v>
      </c>
    </row>
    <row r="17" spans="1:5" x14ac:dyDescent="0.25">
      <c r="A17">
        <v>212205</v>
      </c>
      <c r="B17" t="s">
        <v>19</v>
      </c>
      <c r="C17" s="91">
        <v>320038.8</v>
      </c>
      <c r="D17">
        <v>212205</v>
      </c>
      <c r="E17">
        <f t="shared" si="0"/>
        <v>0</v>
      </c>
    </row>
    <row r="18" spans="1:5" x14ac:dyDescent="0.25">
      <c r="A18">
        <v>212206</v>
      </c>
      <c r="B18" t="s">
        <v>196</v>
      </c>
      <c r="C18" s="91">
        <v>0</v>
      </c>
      <c r="D18">
        <v>212206</v>
      </c>
      <c r="E18">
        <f t="shared" si="0"/>
        <v>0</v>
      </c>
    </row>
    <row r="19" spans="1:5" x14ac:dyDescent="0.25">
      <c r="A19">
        <v>212210</v>
      </c>
      <c r="B19" t="s">
        <v>211</v>
      </c>
      <c r="C19" s="91">
        <v>0</v>
      </c>
      <c r="D19">
        <v>212210</v>
      </c>
      <c r="E19">
        <f t="shared" si="0"/>
        <v>0</v>
      </c>
    </row>
    <row r="20" spans="1:5" x14ac:dyDescent="0.25">
      <c r="A20">
        <v>213201</v>
      </c>
      <c r="B20" t="s">
        <v>25</v>
      </c>
      <c r="C20" s="91">
        <v>0</v>
      </c>
      <c r="D20">
        <v>213201</v>
      </c>
      <c r="E20">
        <f t="shared" si="0"/>
        <v>0</v>
      </c>
    </row>
    <row r="21" spans="1:5" x14ac:dyDescent="0.25">
      <c r="A21">
        <v>213202</v>
      </c>
      <c r="B21" t="s">
        <v>26</v>
      </c>
      <c r="C21" s="91">
        <v>0</v>
      </c>
      <c r="D21">
        <v>213202</v>
      </c>
      <c r="E21">
        <f t="shared" si="0"/>
        <v>0</v>
      </c>
    </row>
    <row r="22" spans="1:5" x14ac:dyDescent="0.25">
      <c r="A22">
        <v>214202</v>
      </c>
      <c r="B22" t="s">
        <v>28</v>
      </c>
      <c r="C22" s="91">
        <v>0</v>
      </c>
      <c r="D22">
        <v>214202</v>
      </c>
      <c r="E22">
        <f t="shared" si="0"/>
        <v>0</v>
      </c>
    </row>
    <row r="23" spans="1:5" x14ac:dyDescent="0.25">
      <c r="A23">
        <v>214204</v>
      </c>
      <c r="B23" t="s">
        <v>176</v>
      </c>
      <c r="C23" s="91">
        <v>0</v>
      </c>
      <c r="D23">
        <v>214204</v>
      </c>
      <c r="E23">
        <f t="shared" si="0"/>
        <v>0</v>
      </c>
    </row>
    <row r="24" spans="1:5" x14ac:dyDescent="0.25">
      <c r="A24">
        <v>215101</v>
      </c>
      <c r="B24" t="s">
        <v>32</v>
      </c>
      <c r="C24" s="90">
        <v>3323792.12</v>
      </c>
      <c r="D24">
        <v>215101</v>
      </c>
      <c r="E24">
        <f t="shared" si="0"/>
        <v>0</v>
      </c>
    </row>
    <row r="25" spans="1:5" x14ac:dyDescent="0.25">
      <c r="A25">
        <v>215201</v>
      </c>
      <c r="B25" t="s">
        <v>33</v>
      </c>
      <c r="C25" s="91">
        <v>3372153.62</v>
      </c>
      <c r="D25">
        <v>215201</v>
      </c>
      <c r="E25">
        <f t="shared" si="0"/>
        <v>0</v>
      </c>
    </row>
    <row r="26" spans="1:5" x14ac:dyDescent="0.25">
      <c r="A26">
        <v>215301</v>
      </c>
      <c r="B26" t="s">
        <v>34</v>
      </c>
      <c r="C26" s="90">
        <v>467666.04</v>
      </c>
      <c r="D26">
        <v>215301</v>
      </c>
      <c r="E26">
        <f t="shared" si="0"/>
        <v>0</v>
      </c>
    </row>
    <row r="27" spans="1:5" x14ac:dyDescent="0.25">
      <c r="A27">
        <v>215401</v>
      </c>
      <c r="B27" t="s">
        <v>35</v>
      </c>
      <c r="C27" s="90">
        <v>40533.769999999997</v>
      </c>
      <c r="D27">
        <v>215401</v>
      </c>
      <c r="E27">
        <f t="shared" si="0"/>
        <v>0</v>
      </c>
    </row>
    <row r="28" spans="1:5" x14ac:dyDescent="0.25">
      <c r="A28">
        <v>221301</v>
      </c>
      <c r="B28" t="s">
        <v>38</v>
      </c>
      <c r="C28" s="91">
        <v>1353267.07</v>
      </c>
      <c r="D28">
        <v>221301</v>
      </c>
      <c r="E28">
        <f t="shared" si="0"/>
        <v>0</v>
      </c>
    </row>
    <row r="29" spans="1:5" x14ac:dyDescent="0.25">
      <c r="A29">
        <v>221501</v>
      </c>
      <c r="B29" t="s">
        <v>39</v>
      </c>
      <c r="C29" s="90">
        <v>666368.68000000005</v>
      </c>
      <c r="D29">
        <v>221501</v>
      </c>
      <c r="E29">
        <f t="shared" si="0"/>
        <v>0</v>
      </c>
    </row>
    <row r="30" spans="1:5" x14ac:dyDescent="0.25">
      <c r="A30">
        <v>221601</v>
      </c>
      <c r="B30" t="s">
        <v>40</v>
      </c>
      <c r="C30" s="90">
        <v>1002067.51</v>
      </c>
      <c r="D30">
        <v>221601</v>
      </c>
      <c r="E30">
        <f t="shared" si="0"/>
        <v>0</v>
      </c>
    </row>
    <row r="31" spans="1:5" x14ac:dyDescent="0.25">
      <c r="A31">
        <v>221701</v>
      </c>
      <c r="B31" t="s">
        <v>41</v>
      </c>
      <c r="C31" s="91">
        <v>65204</v>
      </c>
      <c r="D31">
        <v>221701</v>
      </c>
      <c r="E31">
        <f t="shared" si="0"/>
        <v>0</v>
      </c>
    </row>
    <row r="32" spans="1:5" x14ac:dyDescent="0.25">
      <c r="A32">
        <v>221801</v>
      </c>
      <c r="B32" t="s">
        <v>252</v>
      </c>
      <c r="C32" s="91">
        <v>76439</v>
      </c>
      <c r="D32">
        <v>221801</v>
      </c>
      <c r="E32">
        <f t="shared" si="0"/>
        <v>0</v>
      </c>
    </row>
    <row r="33" spans="1:5" x14ac:dyDescent="0.25">
      <c r="A33">
        <v>222101</v>
      </c>
      <c r="B33" t="s">
        <v>43</v>
      </c>
      <c r="C33" s="90">
        <v>799397.38</v>
      </c>
      <c r="D33">
        <v>222101</v>
      </c>
      <c r="E33">
        <f t="shared" si="0"/>
        <v>0</v>
      </c>
    </row>
    <row r="34" spans="1:5" x14ac:dyDescent="0.25">
      <c r="A34">
        <v>222201</v>
      </c>
      <c r="B34" t="s">
        <v>215</v>
      </c>
      <c r="C34" s="91">
        <v>138650</v>
      </c>
      <c r="D34">
        <v>222201</v>
      </c>
      <c r="E34">
        <f t="shared" si="0"/>
        <v>0</v>
      </c>
    </row>
    <row r="35" spans="1:5" x14ac:dyDescent="0.25">
      <c r="A35">
        <v>223101</v>
      </c>
      <c r="B35" t="s">
        <v>45</v>
      </c>
      <c r="C35" s="91">
        <v>1338690.5</v>
      </c>
      <c r="D35">
        <v>223101</v>
      </c>
      <c r="E35">
        <f t="shared" si="0"/>
        <v>0</v>
      </c>
    </row>
    <row r="36" spans="1:5" x14ac:dyDescent="0.25">
      <c r="A36">
        <v>223201</v>
      </c>
      <c r="B36" t="s">
        <v>46</v>
      </c>
      <c r="C36" s="90">
        <v>0</v>
      </c>
      <c r="D36">
        <v>224101</v>
      </c>
      <c r="E36">
        <f t="shared" si="0"/>
        <v>-900</v>
      </c>
    </row>
    <row r="37" spans="1:5" x14ac:dyDescent="0.25">
      <c r="A37">
        <v>224101</v>
      </c>
      <c r="B37" t="s">
        <v>197</v>
      </c>
      <c r="C37" s="91">
        <v>63950</v>
      </c>
      <c r="D37">
        <v>224201</v>
      </c>
      <c r="E37">
        <f t="shared" si="0"/>
        <v>-100</v>
      </c>
    </row>
    <row r="38" spans="1:5" x14ac:dyDescent="0.25">
      <c r="A38">
        <v>224201</v>
      </c>
      <c r="B38" t="s">
        <v>47</v>
      </c>
      <c r="C38" s="91">
        <v>0</v>
      </c>
      <c r="D38">
        <v>224401</v>
      </c>
      <c r="E38">
        <f t="shared" si="0"/>
        <v>-200</v>
      </c>
    </row>
    <row r="39" spans="1:5" x14ac:dyDescent="0.25">
      <c r="A39" s="97">
        <v>224401</v>
      </c>
      <c r="B39" t="s">
        <v>48</v>
      </c>
      <c r="C39" s="91">
        <v>0</v>
      </c>
      <c r="D39">
        <v>225101</v>
      </c>
      <c r="E39">
        <f t="shared" si="0"/>
        <v>-700</v>
      </c>
    </row>
    <row r="40" spans="1:5" x14ac:dyDescent="0.25">
      <c r="A40">
        <v>225101</v>
      </c>
      <c r="B40" t="s">
        <v>206</v>
      </c>
      <c r="C40" s="91">
        <v>6653482.5999999996</v>
      </c>
      <c r="D40">
        <v>225302</v>
      </c>
      <c r="E40">
        <f t="shared" si="0"/>
        <v>-201</v>
      </c>
    </row>
    <row r="41" spans="1:5" x14ac:dyDescent="0.25">
      <c r="A41">
        <v>225302</v>
      </c>
      <c r="B41" t="s">
        <v>259</v>
      </c>
      <c r="C41" s="91">
        <v>0</v>
      </c>
      <c r="D41">
        <v>225304</v>
      </c>
      <c r="E41">
        <f t="shared" si="0"/>
        <v>-2</v>
      </c>
    </row>
    <row r="42" spans="1:5" x14ac:dyDescent="0.25">
      <c r="A42">
        <v>225304</v>
      </c>
      <c r="B42" t="s">
        <v>231</v>
      </c>
      <c r="C42" s="91">
        <v>0</v>
      </c>
      <c r="D42">
        <v>225401</v>
      </c>
      <c r="E42">
        <f t="shared" si="0"/>
        <v>-97</v>
      </c>
    </row>
    <row r="43" spans="1:5" x14ac:dyDescent="0.25">
      <c r="A43">
        <v>225401</v>
      </c>
      <c r="B43" t="s">
        <v>52</v>
      </c>
      <c r="C43" s="90">
        <v>191000</v>
      </c>
      <c r="D43">
        <v>225901</v>
      </c>
      <c r="E43">
        <f t="shared" si="0"/>
        <v>-500</v>
      </c>
    </row>
    <row r="44" spans="1:5" x14ac:dyDescent="0.25">
      <c r="A44">
        <v>225901</v>
      </c>
      <c r="B44" t="s">
        <v>210</v>
      </c>
      <c r="C44" s="91">
        <v>0</v>
      </c>
      <c r="D44">
        <v>226101</v>
      </c>
      <c r="E44">
        <f t="shared" si="0"/>
        <v>-200</v>
      </c>
    </row>
    <row r="45" spans="1:5" x14ac:dyDescent="0.25">
      <c r="A45">
        <v>226101</v>
      </c>
      <c r="B45" t="s">
        <v>54</v>
      </c>
      <c r="C45" s="90">
        <v>0</v>
      </c>
      <c r="D45">
        <v>226201</v>
      </c>
      <c r="E45">
        <f t="shared" si="0"/>
        <v>-100</v>
      </c>
    </row>
    <row r="46" spans="1:5" x14ac:dyDescent="0.25">
      <c r="A46">
        <v>226201</v>
      </c>
      <c r="B46" t="s">
        <v>55</v>
      </c>
      <c r="C46" s="91">
        <v>0</v>
      </c>
      <c r="D46">
        <v>226301</v>
      </c>
      <c r="E46">
        <f t="shared" si="0"/>
        <v>-100</v>
      </c>
    </row>
    <row r="47" spans="1:5" x14ac:dyDescent="0.25">
      <c r="A47">
        <v>226301</v>
      </c>
      <c r="B47" t="s">
        <v>182</v>
      </c>
      <c r="C47" s="90">
        <v>419348.46</v>
      </c>
      <c r="D47">
        <v>227101</v>
      </c>
      <c r="E47">
        <f t="shared" si="0"/>
        <v>-800</v>
      </c>
    </row>
    <row r="48" spans="1:5" x14ac:dyDescent="0.25">
      <c r="A48">
        <v>227101</v>
      </c>
      <c r="B48" t="s">
        <v>260</v>
      </c>
      <c r="C48" s="90">
        <v>229979.64</v>
      </c>
      <c r="D48">
        <v>227107</v>
      </c>
      <c r="E48">
        <f t="shared" si="0"/>
        <v>-6</v>
      </c>
    </row>
    <row r="49" spans="1:5" x14ac:dyDescent="0.25">
      <c r="A49">
        <v>227107</v>
      </c>
      <c r="B49" t="s">
        <v>261</v>
      </c>
      <c r="C49" s="90">
        <v>0</v>
      </c>
      <c r="D49">
        <v>227202</v>
      </c>
      <c r="E49">
        <f t="shared" si="0"/>
        <v>-95</v>
      </c>
    </row>
    <row r="50" spans="1:5" x14ac:dyDescent="0.25">
      <c r="A50">
        <v>227202</v>
      </c>
      <c r="B50" t="s">
        <v>221</v>
      </c>
      <c r="C50" s="90">
        <v>0</v>
      </c>
      <c r="D50">
        <v>227204</v>
      </c>
      <c r="E50">
        <f t="shared" si="0"/>
        <v>-2</v>
      </c>
    </row>
    <row r="51" spans="1:5" x14ac:dyDescent="0.25">
      <c r="A51">
        <v>227204</v>
      </c>
      <c r="B51" t="s">
        <v>216</v>
      </c>
      <c r="C51" s="90">
        <v>0</v>
      </c>
      <c r="D51">
        <v>227206</v>
      </c>
      <c r="E51">
        <f t="shared" si="0"/>
        <v>-2</v>
      </c>
    </row>
    <row r="52" spans="1:5" x14ac:dyDescent="0.25">
      <c r="A52">
        <v>227206</v>
      </c>
      <c r="B52" t="s">
        <v>66</v>
      </c>
      <c r="C52" s="90">
        <v>107699.96</v>
      </c>
      <c r="D52">
        <v>227207</v>
      </c>
      <c r="E52">
        <f t="shared" si="0"/>
        <v>-1</v>
      </c>
    </row>
    <row r="53" spans="1:5" x14ac:dyDescent="0.25">
      <c r="A53">
        <v>227207</v>
      </c>
      <c r="B53" t="s">
        <v>232</v>
      </c>
      <c r="C53" s="90">
        <v>34692</v>
      </c>
      <c r="D53">
        <v>227208</v>
      </c>
      <c r="E53">
        <f t="shared" si="0"/>
        <v>-1</v>
      </c>
    </row>
    <row r="54" spans="1:5" x14ac:dyDescent="0.25">
      <c r="A54">
        <v>227208</v>
      </c>
      <c r="B54" t="s">
        <v>262</v>
      </c>
      <c r="C54" s="90">
        <v>158415</v>
      </c>
      <c r="D54">
        <v>228201</v>
      </c>
      <c r="E54">
        <f t="shared" si="0"/>
        <v>-993</v>
      </c>
    </row>
    <row r="55" spans="1:5" x14ac:dyDescent="0.25">
      <c r="A55">
        <v>228201</v>
      </c>
      <c r="B55" t="s">
        <v>273</v>
      </c>
      <c r="C55" s="91">
        <v>0</v>
      </c>
      <c r="D55">
        <v>228301</v>
      </c>
      <c r="E55">
        <f t="shared" si="0"/>
        <v>-100</v>
      </c>
    </row>
    <row r="56" spans="1:5" x14ac:dyDescent="0.25">
      <c r="A56">
        <v>228301</v>
      </c>
      <c r="B56" t="s">
        <v>177</v>
      </c>
      <c r="C56" s="90">
        <v>563729.43999999994</v>
      </c>
      <c r="D56">
        <v>228401</v>
      </c>
      <c r="E56">
        <f t="shared" si="0"/>
        <v>-100</v>
      </c>
    </row>
    <row r="57" spans="1:5" x14ac:dyDescent="0.25">
      <c r="A57">
        <v>228401</v>
      </c>
      <c r="B57" t="s">
        <v>169</v>
      </c>
      <c r="C57" s="90">
        <v>0</v>
      </c>
      <c r="D57">
        <v>228501</v>
      </c>
      <c r="E57">
        <f t="shared" si="0"/>
        <v>-100</v>
      </c>
    </row>
    <row r="58" spans="1:5" x14ac:dyDescent="0.25">
      <c r="A58">
        <v>228501</v>
      </c>
      <c r="B58" t="s">
        <v>71</v>
      </c>
      <c r="C58" s="91">
        <v>47200</v>
      </c>
      <c r="D58">
        <v>228503</v>
      </c>
      <c r="E58">
        <f t="shared" si="0"/>
        <v>-2</v>
      </c>
    </row>
    <row r="59" spans="1:5" x14ac:dyDescent="0.25">
      <c r="A59">
        <v>228503</v>
      </c>
      <c r="B59" t="s">
        <v>263</v>
      </c>
      <c r="C59" s="90">
        <v>281511.42</v>
      </c>
      <c r="D59">
        <v>228601</v>
      </c>
      <c r="E59">
        <f t="shared" si="0"/>
        <v>-98</v>
      </c>
    </row>
    <row r="60" spans="1:5" x14ac:dyDescent="0.25">
      <c r="A60">
        <v>228601</v>
      </c>
      <c r="B60" t="s">
        <v>74</v>
      </c>
      <c r="C60" s="91">
        <v>0</v>
      </c>
      <c r="D60">
        <v>228701</v>
      </c>
      <c r="E60">
        <f t="shared" si="0"/>
        <v>-100</v>
      </c>
    </row>
    <row r="61" spans="1:5" x14ac:dyDescent="0.25">
      <c r="A61">
        <v>228701</v>
      </c>
      <c r="B61" t="s">
        <v>238</v>
      </c>
      <c r="C61" s="90">
        <v>0</v>
      </c>
      <c r="D61">
        <v>228702</v>
      </c>
      <c r="E61">
        <f t="shared" si="0"/>
        <v>-1</v>
      </c>
    </row>
    <row r="62" spans="1:5" x14ac:dyDescent="0.25">
      <c r="A62">
        <v>228702</v>
      </c>
      <c r="B62" t="s">
        <v>171</v>
      </c>
      <c r="C62" s="90">
        <v>768311.55</v>
      </c>
      <c r="D62">
        <v>228704</v>
      </c>
      <c r="E62">
        <f t="shared" si="0"/>
        <v>-2</v>
      </c>
    </row>
    <row r="63" spans="1:5" x14ac:dyDescent="0.25">
      <c r="A63">
        <v>228704</v>
      </c>
      <c r="B63" t="s">
        <v>172</v>
      </c>
      <c r="C63" s="90">
        <v>45000</v>
      </c>
      <c r="D63">
        <v>228705</v>
      </c>
      <c r="E63">
        <f t="shared" si="0"/>
        <v>-1</v>
      </c>
    </row>
    <row r="64" spans="1:5" x14ac:dyDescent="0.25">
      <c r="A64">
        <v>228705</v>
      </c>
      <c r="B64" t="s">
        <v>78</v>
      </c>
      <c r="C64" s="90">
        <v>2100000</v>
      </c>
      <c r="D64">
        <v>228706</v>
      </c>
      <c r="E64">
        <f t="shared" si="0"/>
        <v>-1</v>
      </c>
    </row>
    <row r="65" spans="1:5" x14ac:dyDescent="0.25">
      <c r="A65">
        <v>228706</v>
      </c>
      <c r="B65" t="s">
        <v>79</v>
      </c>
      <c r="C65" s="90">
        <v>400000</v>
      </c>
      <c r="D65">
        <v>229101</v>
      </c>
      <c r="E65">
        <f t="shared" si="0"/>
        <v>-395</v>
      </c>
    </row>
    <row r="66" spans="1:5" x14ac:dyDescent="0.25">
      <c r="A66">
        <v>229101</v>
      </c>
      <c r="B66" t="s">
        <v>191</v>
      </c>
      <c r="C66" s="90">
        <v>0</v>
      </c>
      <c r="D66">
        <v>229102</v>
      </c>
      <c r="E66">
        <f t="shared" ref="E66:E69" si="1">+A66-D66</f>
        <v>-1</v>
      </c>
    </row>
    <row r="67" spans="1:5" x14ac:dyDescent="0.25">
      <c r="A67">
        <v>229102</v>
      </c>
      <c r="B67" t="s">
        <v>264</v>
      </c>
      <c r="C67" s="90">
        <v>0</v>
      </c>
      <c r="D67">
        <v>229201</v>
      </c>
      <c r="E67">
        <f t="shared" si="1"/>
        <v>-99</v>
      </c>
    </row>
    <row r="68" spans="1:5" x14ac:dyDescent="0.25">
      <c r="A68">
        <v>229201</v>
      </c>
      <c r="B68" t="s">
        <v>192</v>
      </c>
      <c r="C68" s="90">
        <v>107144</v>
      </c>
      <c r="D68">
        <v>229202</v>
      </c>
      <c r="E68">
        <f t="shared" si="1"/>
        <v>-1</v>
      </c>
    </row>
    <row r="69" spans="1:5" x14ac:dyDescent="0.25">
      <c r="A69">
        <v>229202</v>
      </c>
      <c r="B69" t="s">
        <v>193</v>
      </c>
      <c r="C69" s="90">
        <v>3383894272.4299998</v>
      </c>
      <c r="D69">
        <v>229203</v>
      </c>
      <c r="E69">
        <f t="shared" si="1"/>
        <v>-1</v>
      </c>
    </row>
    <row r="70" spans="1:5" x14ac:dyDescent="0.25">
      <c r="A70">
        <v>229203</v>
      </c>
      <c r="B70" t="s">
        <v>227</v>
      </c>
      <c r="C70" s="69">
        <v>51604.35</v>
      </c>
      <c r="D70">
        <v>229203</v>
      </c>
      <c r="E70">
        <f t="shared" ref="E70:E133" si="2">+A70-D70</f>
        <v>0</v>
      </c>
    </row>
    <row r="71" spans="1:5" x14ac:dyDescent="0.25">
      <c r="A71">
        <v>231101</v>
      </c>
      <c r="B71" t="s">
        <v>82</v>
      </c>
      <c r="C71" s="69">
        <v>103805</v>
      </c>
      <c r="D71">
        <v>229203</v>
      </c>
      <c r="E71">
        <f t="shared" si="2"/>
        <v>1898</v>
      </c>
    </row>
    <row r="72" spans="1:5" x14ac:dyDescent="0.25">
      <c r="A72">
        <v>231301</v>
      </c>
      <c r="B72" t="s">
        <v>84</v>
      </c>
      <c r="C72" s="69">
        <v>0</v>
      </c>
      <c r="D72">
        <v>229203</v>
      </c>
      <c r="E72">
        <f t="shared" si="2"/>
        <v>2098</v>
      </c>
    </row>
    <row r="73" spans="1:5" x14ac:dyDescent="0.25">
      <c r="A73">
        <v>231401</v>
      </c>
      <c r="B73" t="s">
        <v>87</v>
      </c>
      <c r="C73" s="69">
        <v>0</v>
      </c>
      <c r="D73">
        <v>229203</v>
      </c>
      <c r="E73">
        <f t="shared" si="2"/>
        <v>2198</v>
      </c>
    </row>
    <row r="74" spans="1:5" x14ac:dyDescent="0.25">
      <c r="A74">
        <v>232201</v>
      </c>
      <c r="B74" t="s">
        <v>89</v>
      </c>
      <c r="C74" s="69">
        <v>0</v>
      </c>
      <c r="D74">
        <v>229203</v>
      </c>
      <c r="E74">
        <f t="shared" si="2"/>
        <v>2998</v>
      </c>
    </row>
    <row r="75" spans="1:5" x14ac:dyDescent="0.25">
      <c r="A75">
        <v>232301</v>
      </c>
      <c r="B75" t="s">
        <v>198</v>
      </c>
      <c r="C75" s="69">
        <v>16737806.24</v>
      </c>
      <c r="D75">
        <v>229203</v>
      </c>
      <c r="E75">
        <f t="shared" si="2"/>
        <v>3098</v>
      </c>
    </row>
    <row r="76" spans="1:5" x14ac:dyDescent="0.25">
      <c r="A76">
        <v>232401</v>
      </c>
      <c r="B76" t="s">
        <v>91</v>
      </c>
      <c r="C76" s="69">
        <v>48096950.75</v>
      </c>
      <c r="D76">
        <v>229203</v>
      </c>
      <c r="E76">
        <f t="shared" si="2"/>
        <v>3198</v>
      </c>
    </row>
    <row r="77" spans="1:5" x14ac:dyDescent="0.25">
      <c r="A77">
        <v>233101</v>
      </c>
      <c r="B77" t="s">
        <v>178</v>
      </c>
      <c r="C77" s="69">
        <v>978562.2</v>
      </c>
      <c r="D77">
        <v>229203</v>
      </c>
      <c r="E77">
        <f t="shared" si="2"/>
        <v>3898</v>
      </c>
    </row>
    <row r="78" spans="1:5" x14ac:dyDescent="0.25">
      <c r="A78">
        <v>233201</v>
      </c>
      <c r="B78" t="s">
        <v>239</v>
      </c>
      <c r="C78" s="69">
        <v>0</v>
      </c>
      <c r="D78">
        <v>229203</v>
      </c>
      <c r="E78">
        <f t="shared" si="2"/>
        <v>3998</v>
      </c>
    </row>
    <row r="79" spans="1:5" x14ac:dyDescent="0.25">
      <c r="A79">
        <v>233301</v>
      </c>
      <c r="B79" t="s">
        <v>179</v>
      </c>
      <c r="C79" s="69">
        <v>0</v>
      </c>
      <c r="D79">
        <v>229203</v>
      </c>
      <c r="E79">
        <f t="shared" si="2"/>
        <v>4098</v>
      </c>
    </row>
    <row r="80" spans="1:5" x14ac:dyDescent="0.25">
      <c r="A80">
        <v>233401</v>
      </c>
      <c r="B80" t="s">
        <v>272</v>
      </c>
      <c r="C80" s="69">
        <v>0</v>
      </c>
      <c r="D80">
        <v>229203</v>
      </c>
      <c r="E80">
        <f t="shared" si="2"/>
        <v>4198</v>
      </c>
    </row>
    <row r="81" spans="1:5" x14ac:dyDescent="0.25">
      <c r="A81">
        <v>234101</v>
      </c>
      <c r="B81" t="s">
        <v>97</v>
      </c>
      <c r="C81" s="69">
        <v>0</v>
      </c>
      <c r="D81">
        <v>229203</v>
      </c>
      <c r="E81">
        <f t="shared" si="2"/>
        <v>4898</v>
      </c>
    </row>
    <row r="82" spans="1:5" x14ac:dyDescent="0.25">
      <c r="A82">
        <v>235301</v>
      </c>
      <c r="B82" t="s">
        <v>99</v>
      </c>
      <c r="C82" s="69">
        <v>0</v>
      </c>
      <c r="D82">
        <v>229203</v>
      </c>
      <c r="E82">
        <f t="shared" si="2"/>
        <v>6098</v>
      </c>
    </row>
    <row r="83" spans="1:5" x14ac:dyDescent="0.25">
      <c r="A83">
        <v>235501</v>
      </c>
      <c r="B83" t="s">
        <v>240</v>
      </c>
      <c r="C83" s="69">
        <v>0</v>
      </c>
      <c r="D83">
        <v>229203</v>
      </c>
      <c r="E83">
        <f t="shared" si="2"/>
        <v>6298</v>
      </c>
    </row>
    <row r="84" spans="1:5" x14ac:dyDescent="0.25">
      <c r="A84">
        <v>236101</v>
      </c>
      <c r="B84" t="s">
        <v>165</v>
      </c>
      <c r="C84" s="69">
        <v>0</v>
      </c>
      <c r="D84">
        <v>229203</v>
      </c>
      <c r="E84">
        <f t="shared" si="2"/>
        <v>6898</v>
      </c>
    </row>
    <row r="85" spans="1:5" x14ac:dyDescent="0.25">
      <c r="A85">
        <v>236102</v>
      </c>
      <c r="B85" t="s">
        <v>241</v>
      </c>
      <c r="C85" s="69">
        <v>0</v>
      </c>
      <c r="D85">
        <v>229203</v>
      </c>
      <c r="E85">
        <f t="shared" si="2"/>
        <v>6899</v>
      </c>
    </row>
    <row r="86" spans="1:5" x14ac:dyDescent="0.25">
      <c r="A86">
        <v>236105</v>
      </c>
      <c r="B86" t="s">
        <v>265</v>
      </c>
      <c r="C86" s="69">
        <v>0</v>
      </c>
      <c r="D86">
        <v>229203</v>
      </c>
      <c r="E86">
        <f t="shared" si="2"/>
        <v>6902</v>
      </c>
    </row>
    <row r="87" spans="1:5" x14ac:dyDescent="0.25">
      <c r="A87">
        <v>236201</v>
      </c>
      <c r="B87" t="s">
        <v>101</v>
      </c>
      <c r="C87" s="69">
        <v>0</v>
      </c>
      <c r="D87">
        <v>229203</v>
      </c>
      <c r="E87">
        <f t="shared" si="2"/>
        <v>6998</v>
      </c>
    </row>
    <row r="88" spans="1:5" x14ac:dyDescent="0.25">
      <c r="A88">
        <v>236202</v>
      </c>
      <c r="B88" t="s">
        <v>102</v>
      </c>
      <c r="C88" s="69">
        <v>0</v>
      </c>
      <c r="D88">
        <v>229203</v>
      </c>
      <c r="E88">
        <f t="shared" si="2"/>
        <v>6999</v>
      </c>
    </row>
    <row r="89" spans="1:5" x14ac:dyDescent="0.25">
      <c r="A89">
        <v>236203</v>
      </c>
      <c r="B89" t="s">
        <v>164</v>
      </c>
      <c r="C89" s="69">
        <v>0</v>
      </c>
      <c r="D89">
        <v>229203</v>
      </c>
      <c r="E89">
        <f t="shared" si="2"/>
        <v>7000</v>
      </c>
    </row>
    <row r="90" spans="1:5" x14ac:dyDescent="0.25">
      <c r="A90">
        <v>236304</v>
      </c>
      <c r="B90" t="s">
        <v>105</v>
      </c>
      <c r="C90" s="69">
        <v>0</v>
      </c>
      <c r="D90">
        <v>229203</v>
      </c>
      <c r="E90">
        <f t="shared" si="2"/>
        <v>7101</v>
      </c>
    </row>
    <row r="91" spans="1:5" x14ac:dyDescent="0.25">
      <c r="A91">
        <v>236306</v>
      </c>
      <c r="B91" t="s">
        <v>222</v>
      </c>
      <c r="C91" s="69">
        <v>0</v>
      </c>
      <c r="D91">
        <v>229203</v>
      </c>
      <c r="E91">
        <f t="shared" si="2"/>
        <v>7103</v>
      </c>
    </row>
    <row r="92" spans="1:5" x14ac:dyDescent="0.25">
      <c r="A92">
        <v>236404</v>
      </c>
      <c r="B92" t="s">
        <v>166</v>
      </c>
      <c r="C92" s="69">
        <v>0</v>
      </c>
      <c r="D92">
        <v>229203</v>
      </c>
      <c r="E92">
        <f t="shared" si="2"/>
        <v>7201</v>
      </c>
    </row>
    <row r="93" spans="1:5" x14ac:dyDescent="0.25">
      <c r="A93">
        <v>237101</v>
      </c>
      <c r="B93" t="s">
        <v>107</v>
      </c>
      <c r="C93" s="69">
        <v>0</v>
      </c>
      <c r="D93">
        <v>229203</v>
      </c>
      <c r="E93">
        <f t="shared" si="2"/>
        <v>7898</v>
      </c>
    </row>
    <row r="94" spans="1:5" x14ac:dyDescent="0.25">
      <c r="A94">
        <v>237102</v>
      </c>
      <c r="B94" t="s">
        <v>108</v>
      </c>
      <c r="C94" s="69">
        <v>0</v>
      </c>
      <c r="D94">
        <v>229203</v>
      </c>
      <c r="E94">
        <f t="shared" si="2"/>
        <v>7899</v>
      </c>
    </row>
    <row r="95" spans="1:5" x14ac:dyDescent="0.25">
      <c r="A95">
        <v>237104</v>
      </c>
      <c r="B95" t="s">
        <v>109</v>
      </c>
      <c r="C95" s="69">
        <v>0</v>
      </c>
      <c r="D95">
        <v>229203</v>
      </c>
      <c r="E95">
        <f t="shared" si="2"/>
        <v>7901</v>
      </c>
    </row>
    <row r="96" spans="1:5" x14ac:dyDescent="0.25">
      <c r="A96">
        <v>237203</v>
      </c>
      <c r="B96" t="s">
        <v>242</v>
      </c>
      <c r="C96" s="69">
        <v>0</v>
      </c>
      <c r="D96">
        <v>229203</v>
      </c>
      <c r="E96">
        <f t="shared" si="2"/>
        <v>8000</v>
      </c>
    </row>
    <row r="97" spans="1:5" x14ac:dyDescent="0.25">
      <c r="A97">
        <v>237205</v>
      </c>
      <c r="B97" t="s">
        <v>181</v>
      </c>
      <c r="C97" s="69">
        <v>0</v>
      </c>
      <c r="D97">
        <v>229203</v>
      </c>
      <c r="E97">
        <f t="shared" si="2"/>
        <v>8002</v>
      </c>
    </row>
    <row r="98" spans="1:5" x14ac:dyDescent="0.25">
      <c r="A98">
        <v>237206</v>
      </c>
      <c r="B98" t="s">
        <v>114</v>
      </c>
      <c r="C98" s="69">
        <v>0</v>
      </c>
      <c r="D98">
        <v>229203</v>
      </c>
      <c r="E98">
        <f t="shared" si="2"/>
        <v>8003</v>
      </c>
    </row>
    <row r="99" spans="1:5" x14ac:dyDescent="0.25">
      <c r="A99">
        <v>237299</v>
      </c>
      <c r="B99" t="s">
        <v>228</v>
      </c>
      <c r="C99" s="69">
        <v>0</v>
      </c>
      <c r="D99">
        <v>229203</v>
      </c>
      <c r="E99">
        <f t="shared" si="2"/>
        <v>8096</v>
      </c>
    </row>
    <row r="100" spans="1:5" x14ac:dyDescent="0.25">
      <c r="A100">
        <v>239101</v>
      </c>
      <c r="B100" t="s">
        <v>243</v>
      </c>
      <c r="C100" s="69">
        <v>0</v>
      </c>
      <c r="D100">
        <v>229203</v>
      </c>
      <c r="E100">
        <f t="shared" si="2"/>
        <v>9898</v>
      </c>
    </row>
    <row r="101" spans="1:5" x14ac:dyDescent="0.25">
      <c r="A101">
        <v>239102</v>
      </c>
      <c r="B101" t="s">
        <v>244</v>
      </c>
      <c r="C101" s="69">
        <v>0</v>
      </c>
      <c r="D101">
        <v>229203</v>
      </c>
      <c r="E101">
        <f t="shared" si="2"/>
        <v>9899</v>
      </c>
    </row>
    <row r="102" spans="1:5" x14ac:dyDescent="0.25">
      <c r="A102">
        <v>239201</v>
      </c>
      <c r="B102" t="s">
        <v>223</v>
      </c>
      <c r="C102" s="69">
        <v>660918</v>
      </c>
      <c r="D102">
        <v>229203</v>
      </c>
      <c r="E102">
        <f t="shared" si="2"/>
        <v>9998</v>
      </c>
    </row>
    <row r="103" spans="1:5" x14ac:dyDescent="0.25">
      <c r="A103">
        <v>239202</v>
      </c>
      <c r="B103" t="s">
        <v>224</v>
      </c>
      <c r="C103" s="69">
        <v>4419432.58</v>
      </c>
      <c r="D103">
        <v>229203</v>
      </c>
      <c r="E103">
        <f t="shared" si="2"/>
        <v>9999</v>
      </c>
    </row>
    <row r="104" spans="1:5" x14ac:dyDescent="0.25">
      <c r="A104">
        <v>239301</v>
      </c>
      <c r="B104" t="s">
        <v>245</v>
      </c>
      <c r="C104" s="69">
        <v>0</v>
      </c>
      <c r="D104">
        <v>229203</v>
      </c>
      <c r="E104">
        <f t="shared" si="2"/>
        <v>10098</v>
      </c>
    </row>
    <row r="105" spans="1:5" x14ac:dyDescent="0.25">
      <c r="A105">
        <v>239401</v>
      </c>
      <c r="B105" t="s">
        <v>266</v>
      </c>
      <c r="C105" s="69">
        <v>0</v>
      </c>
      <c r="D105">
        <v>229203</v>
      </c>
      <c r="E105">
        <f t="shared" si="2"/>
        <v>10198</v>
      </c>
    </row>
    <row r="106" spans="1:5" x14ac:dyDescent="0.25">
      <c r="A106">
        <v>239501</v>
      </c>
      <c r="B106" t="s">
        <v>199</v>
      </c>
      <c r="C106" s="69">
        <v>0</v>
      </c>
      <c r="D106">
        <v>229203</v>
      </c>
      <c r="E106">
        <f t="shared" si="2"/>
        <v>10298</v>
      </c>
    </row>
    <row r="107" spans="1:5" x14ac:dyDescent="0.25">
      <c r="A107">
        <v>239601</v>
      </c>
      <c r="B107" t="s">
        <v>119</v>
      </c>
      <c r="C107" s="69">
        <v>4130</v>
      </c>
      <c r="D107">
        <v>229203</v>
      </c>
      <c r="E107">
        <f t="shared" si="2"/>
        <v>10398</v>
      </c>
    </row>
    <row r="108" spans="1:5" x14ac:dyDescent="0.25">
      <c r="A108">
        <v>239701</v>
      </c>
      <c r="B108" t="s">
        <v>267</v>
      </c>
      <c r="C108" s="69">
        <v>0</v>
      </c>
      <c r="D108">
        <v>229203</v>
      </c>
      <c r="E108">
        <f t="shared" si="2"/>
        <v>10498</v>
      </c>
    </row>
    <row r="109" spans="1:5" x14ac:dyDescent="0.25">
      <c r="A109">
        <v>239801</v>
      </c>
      <c r="B109" t="s">
        <v>200</v>
      </c>
      <c r="C109" s="69">
        <v>0</v>
      </c>
      <c r="D109">
        <v>229203</v>
      </c>
      <c r="E109">
        <f t="shared" si="2"/>
        <v>10598</v>
      </c>
    </row>
    <row r="110" spans="1:5" x14ac:dyDescent="0.25">
      <c r="A110">
        <v>239802</v>
      </c>
      <c r="B110" t="s">
        <v>268</v>
      </c>
      <c r="C110" s="69">
        <v>0</v>
      </c>
      <c r="D110">
        <v>229203</v>
      </c>
      <c r="E110">
        <f t="shared" si="2"/>
        <v>10599</v>
      </c>
    </row>
    <row r="111" spans="1:5" x14ac:dyDescent="0.25">
      <c r="A111">
        <v>239901</v>
      </c>
      <c r="B111" t="s">
        <v>120</v>
      </c>
      <c r="C111" s="69">
        <v>0</v>
      </c>
      <c r="D111">
        <v>229203</v>
      </c>
      <c r="E111">
        <f t="shared" si="2"/>
        <v>10698</v>
      </c>
    </row>
    <row r="112" spans="1:5" x14ac:dyDescent="0.25">
      <c r="A112">
        <v>239904</v>
      </c>
      <c r="B112" t="s">
        <v>209</v>
      </c>
      <c r="C112" s="69">
        <v>0</v>
      </c>
      <c r="D112">
        <v>229203</v>
      </c>
      <c r="E112">
        <f t="shared" si="2"/>
        <v>10701</v>
      </c>
    </row>
    <row r="113" spans="1:5" x14ac:dyDescent="0.25">
      <c r="A113">
        <v>239905</v>
      </c>
      <c r="B113" t="s">
        <v>254</v>
      </c>
      <c r="C113" s="69">
        <v>115050</v>
      </c>
      <c r="D113">
        <v>229203</v>
      </c>
      <c r="E113">
        <f t="shared" si="2"/>
        <v>10702</v>
      </c>
    </row>
    <row r="114" spans="1:5" x14ac:dyDescent="0.25">
      <c r="A114">
        <v>241201</v>
      </c>
      <c r="B114" t="s">
        <v>214</v>
      </c>
      <c r="C114" s="69">
        <v>0</v>
      </c>
      <c r="D114">
        <v>229203</v>
      </c>
      <c r="E114">
        <f t="shared" si="2"/>
        <v>11998</v>
      </c>
    </row>
    <row r="115" spans="1:5" x14ac:dyDescent="0.25">
      <c r="A115">
        <v>241202</v>
      </c>
      <c r="B115" t="s">
        <v>125</v>
      </c>
      <c r="C115" s="69">
        <v>34000</v>
      </c>
      <c r="D115">
        <v>229203</v>
      </c>
      <c r="E115">
        <f t="shared" si="2"/>
        <v>11999</v>
      </c>
    </row>
    <row r="116" spans="1:5" x14ac:dyDescent="0.25">
      <c r="A116">
        <v>241401</v>
      </c>
      <c r="B116" t="s">
        <v>126</v>
      </c>
      <c r="C116" s="69">
        <v>0</v>
      </c>
      <c r="D116">
        <v>229203</v>
      </c>
      <c r="E116">
        <f t="shared" si="2"/>
        <v>12198</v>
      </c>
    </row>
    <row r="117" spans="1:5" x14ac:dyDescent="0.25">
      <c r="A117">
        <v>241605</v>
      </c>
      <c r="B117" t="s">
        <v>152</v>
      </c>
      <c r="C117" s="69">
        <v>0</v>
      </c>
      <c r="D117">
        <v>229203</v>
      </c>
      <c r="E117">
        <f t="shared" si="2"/>
        <v>12402</v>
      </c>
    </row>
    <row r="118" spans="1:5" x14ac:dyDescent="0.25">
      <c r="A118">
        <v>249101</v>
      </c>
      <c r="B118" t="s">
        <v>173</v>
      </c>
      <c r="C118" s="69">
        <v>167835760</v>
      </c>
      <c r="D118">
        <v>229203</v>
      </c>
      <c r="E118">
        <f t="shared" si="2"/>
        <v>19898</v>
      </c>
    </row>
    <row r="119" spans="1:5" x14ac:dyDescent="0.25">
      <c r="A119">
        <v>261101</v>
      </c>
      <c r="B119" t="s">
        <v>174</v>
      </c>
      <c r="C119" s="69">
        <v>0</v>
      </c>
      <c r="D119">
        <v>229203</v>
      </c>
      <c r="E119">
        <f t="shared" si="2"/>
        <v>31898</v>
      </c>
    </row>
    <row r="120" spans="1:5" x14ac:dyDescent="0.25">
      <c r="A120">
        <v>261301</v>
      </c>
      <c r="B120" t="s">
        <v>201</v>
      </c>
      <c r="C120" s="69">
        <v>0</v>
      </c>
      <c r="D120">
        <v>229203</v>
      </c>
      <c r="E120">
        <f t="shared" si="2"/>
        <v>32098</v>
      </c>
    </row>
    <row r="121" spans="1:5" x14ac:dyDescent="0.25">
      <c r="A121">
        <v>261401</v>
      </c>
      <c r="B121" t="s">
        <v>134</v>
      </c>
      <c r="C121" s="69">
        <v>0</v>
      </c>
      <c r="D121">
        <v>229203</v>
      </c>
      <c r="E121">
        <f t="shared" si="2"/>
        <v>32198</v>
      </c>
    </row>
    <row r="122" spans="1:5" x14ac:dyDescent="0.25">
      <c r="A122">
        <v>261901</v>
      </c>
      <c r="B122" t="s">
        <v>160</v>
      </c>
      <c r="C122" s="69">
        <v>0</v>
      </c>
      <c r="D122">
        <v>229203</v>
      </c>
      <c r="E122">
        <f t="shared" si="2"/>
        <v>32698</v>
      </c>
    </row>
    <row r="123" spans="1:5" x14ac:dyDescent="0.25">
      <c r="A123">
        <v>262101</v>
      </c>
      <c r="B123" t="s">
        <v>135</v>
      </c>
      <c r="C123" s="69">
        <v>0</v>
      </c>
      <c r="D123">
        <v>229203</v>
      </c>
      <c r="E123">
        <f t="shared" si="2"/>
        <v>32898</v>
      </c>
    </row>
    <row r="124" spans="1:5" x14ac:dyDescent="0.25">
      <c r="A124">
        <v>262301</v>
      </c>
      <c r="B124" t="s">
        <v>225</v>
      </c>
      <c r="C124" s="69">
        <v>0</v>
      </c>
      <c r="D124">
        <v>229203</v>
      </c>
      <c r="E124">
        <f t="shared" si="2"/>
        <v>33098</v>
      </c>
    </row>
    <row r="125" spans="1:5" x14ac:dyDescent="0.25">
      <c r="A125">
        <v>263101</v>
      </c>
      <c r="B125" t="s">
        <v>136</v>
      </c>
      <c r="C125" s="69">
        <v>0</v>
      </c>
      <c r="D125">
        <v>229203</v>
      </c>
      <c r="E125">
        <f t="shared" si="2"/>
        <v>33898</v>
      </c>
    </row>
    <row r="126" spans="1:5" x14ac:dyDescent="0.25">
      <c r="A126">
        <v>263201</v>
      </c>
      <c r="B126" t="s">
        <v>137</v>
      </c>
      <c r="C126" s="69">
        <v>0</v>
      </c>
      <c r="D126">
        <v>229203</v>
      </c>
      <c r="E126">
        <f t="shared" si="2"/>
        <v>33998</v>
      </c>
    </row>
    <row r="127" spans="1:5" x14ac:dyDescent="0.25">
      <c r="A127">
        <v>264101</v>
      </c>
      <c r="B127" t="s">
        <v>175</v>
      </c>
      <c r="C127" s="69">
        <v>0</v>
      </c>
      <c r="D127">
        <v>229203</v>
      </c>
      <c r="E127">
        <f t="shared" si="2"/>
        <v>34898</v>
      </c>
    </row>
    <row r="128" spans="1:5" x14ac:dyDescent="0.25">
      <c r="A128">
        <v>264601</v>
      </c>
      <c r="B128" t="s">
        <v>218</v>
      </c>
      <c r="C128" s="69">
        <v>0</v>
      </c>
      <c r="D128">
        <v>229203</v>
      </c>
      <c r="E128">
        <f t="shared" si="2"/>
        <v>35398</v>
      </c>
    </row>
    <row r="129" spans="1:5" x14ac:dyDescent="0.25">
      <c r="A129">
        <v>264701</v>
      </c>
      <c r="B129" t="s">
        <v>269</v>
      </c>
      <c r="C129" s="69">
        <v>0</v>
      </c>
      <c r="D129">
        <v>229203</v>
      </c>
      <c r="E129">
        <f t="shared" si="2"/>
        <v>35498</v>
      </c>
    </row>
    <row r="130" spans="1:5" x14ac:dyDescent="0.25">
      <c r="A130">
        <v>264801</v>
      </c>
      <c r="B130" t="s">
        <v>139</v>
      </c>
      <c r="C130" s="69">
        <v>0</v>
      </c>
      <c r="D130">
        <v>229203</v>
      </c>
      <c r="E130">
        <f t="shared" si="2"/>
        <v>35598</v>
      </c>
    </row>
    <row r="131" spans="1:5" x14ac:dyDescent="0.25">
      <c r="A131">
        <v>265201</v>
      </c>
      <c r="B131" t="s">
        <v>188</v>
      </c>
      <c r="C131" s="69">
        <v>0</v>
      </c>
      <c r="D131">
        <v>229203</v>
      </c>
      <c r="E131">
        <f t="shared" si="2"/>
        <v>35998</v>
      </c>
    </row>
    <row r="132" spans="1:5" x14ac:dyDescent="0.25">
      <c r="A132">
        <v>265401</v>
      </c>
      <c r="B132" t="s">
        <v>283</v>
      </c>
      <c r="C132" s="69">
        <v>0</v>
      </c>
      <c r="D132">
        <v>229203</v>
      </c>
      <c r="E132">
        <f t="shared" si="2"/>
        <v>36198</v>
      </c>
    </row>
    <row r="133" spans="1:5" x14ac:dyDescent="0.25">
      <c r="A133">
        <v>265501</v>
      </c>
      <c r="B133" t="s">
        <v>141</v>
      </c>
      <c r="C133" s="69">
        <v>0</v>
      </c>
      <c r="D133">
        <v>229203</v>
      </c>
      <c r="E133">
        <f t="shared" si="2"/>
        <v>36298</v>
      </c>
    </row>
    <row r="134" spans="1:5" x14ac:dyDescent="0.25">
      <c r="A134">
        <v>265601</v>
      </c>
      <c r="B134" t="s">
        <v>246</v>
      </c>
      <c r="C134" s="69">
        <v>0</v>
      </c>
      <c r="D134">
        <v>229203</v>
      </c>
      <c r="E134">
        <f t="shared" ref="E134:E140" si="3">+A134-D134</f>
        <v>36398</v>
      </c>
    </row>
    <row r="135" spans="1:5" x14ac:dyDescent="0.25">
      <c r="A135">
        <v>265701</v>
      </c>
      <c r="B135" t="s">
        <v>275</v>
      </c>
      <c r="C135" s="69">
        <v>0</v>
      </c>
      <c r="D135">
        <v>229203</v>
      </c>
      <c r="E135">
        <f t="shared" si="3"/>
        <v>36498</v>
      </c>
    </row>
    <row r="136" spans="1:5" x14ac:dyDescent="0.25">
      <c r="A136">
        <v>265801</v>
      </c>
      <c r="B136" t="s">
        <v>144</v>
      </c>
      <c r="C136" s="69">
        <v>0</v>
      </c>
      <c r="D136">
        <v>229203</v>
      </c>
      <c r="E136">
        <f t="shared" si="3"/>
        <v>36598</v>
      </c>
    </row>
    <row r="137" spans="1:5" x14ac:dyDescent="0.25">
      <c r="A137">
        <v>266201</v>
      </c>
      <c r="B137" t="s">
        <v>145</v>
      </c>
      <c r="C137" s="69">
        <v>0</v>
      </c>
      <c r="D137">
        <v>229203</v>
      </c>
      <c r="E137">
        <f t="shared" si="3"/>
        <v>36998</v>
      </c>
    </row>
    <row r="138" spans="1:5" x14ac:dyDescent="0.25">
      <c r="A138">
        <v>268301</v>
      </c>
      <c r="B138" t="s">
        <v>146</v>
      </c>
      <c r="C138" s="69">
        <v>0</v>
      </c>
      <c r="D138">
        <v>229203</v>
      </c>
      <c r="E138">
        <f t="shared" si="3"/>
        <v>39098</v>
      </c>
    </row>
    <row r="139" spans="1:5" x14ac:dyDescent="0.25">
      <c r="A139">
        <v>271201</v>
      </c>
      <c r="B139" t="s">
        <v>253</v>
      </c>
      <c r="C139" s="69">
        <v>3369474.29</v>
      </c>
      <c r="D139">
        <v>229203</v>
      </c>
      <c r="E139">
        <f t="shared" si="3"/>
        <v>41998</v>
      </c>
    </row>
    <row r="140" spans="1:5" x14ac:dyDescent="0.25">
      <c r="A140">
        <v>271301</v>
      </c>
      <c r="B140" t="s">
        <v>270</v>
      </c>
      <c r="C140" s="69">
        <v>0</v>
      </c>
      <c r="D140">
        <v>229203</v>
      </c>
      <c r="E140">
        <f t="shared" si="3"/>
        <v>42098</v>
      </c>
    </row>
    <row r="141" spans="1:5" x14ac:dyDescent="0.25">
      <c r="A141">
        <v>273101</v>
      </c>
      <c r="B141" t="s">
        <v>271</v>
      </c>
      <c r="C141" s="69">
        <v>0</v>
      </c>
      <c r="D141">
        <v>229203</v>
      </c>
      <c r="E141">
        <f t="shared" ref="E141" si="4">+A141-D141</f>
        <v>43898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zoomScale="130" zoomScaleNormal="130" workbookViewId="0">
      <selection activeCell="B30" sqref="B30"/>
    </sheetView>
  </sheetViews>
  <sheetFormatPr defaultRowHeight="15" x14ac:dyDescent="0.25"/>
  <cols>
    <col min="1" max="1" width="11.28515625" style="4" customWidth="1"/>
    <col min="2" max="2" width="70.28515625" style="4" bestFit="1" customWidth="1"/>
    <col min="3" max="3" width="18" style="70" bestFit="1" customWidth="1"/>
    <col min="4" max="4" width="16.42578125" style="70" customWidth="1"/>
    <col min="5" max="5" width="18" style="70" bestFit="1" customWidth="1"/>
    <col min="6" max="6" width="9.42578125" style="4" bestFit="1" customWidth="1"/>
  </cols>
  <sheetData>
    <row r="1" spans="1:7" x14ac:dyDescent="0.25">
      <c r="A1" s="76" t="s">
        <v>217</v>
      </c>
      <c r="B1" s="4" t="s">
        <v>235</v>
      </c>
      <c r="C1" s="73">
        <v>411685089</v>
      </c>
      <c r="D1" s="73">
        <v>-92092834.959999993</v>
      </c>
      <c r="E1" s="73">
        <v>319592254.04000002</v>
      </c>
      <c r="F1" s="4" t="s">
        <v>217</v>
      </c>
      <c r="G1">
        <f>+A1-F1</f>
        <v>0</v>
      </c>
    </row>
    <row r="2" spans="1:7" x14ac:dyDescent="0.25">
      <c r="A2" s="4">
        <v>211108</v>
      </c>
      <c r="B2" s="4" t="s">
        <v>167</v>
      </c>
      <c r="C2" s="73">
        <v>24216770</v>
      </c>
      <c r="D2" s="73">
        <v>0</v>
      </c>
      <c r="E2" s="73">
        <v>24216770</v>
      </c>
      <c r="F2" s="4">
        <v>211108</v>
      </c>
      <c r="G2">
        <f t="shared" ref="G2:G65" si="0">+A2-F2</f>
        <v>0</v>
      </c>
    </row>
    <row r="3" spans="1:7" x14ac:dyDescent="0.25">
      <c r="A3" s="4">
        <v>211201</v>
      </c>
      <c r="B3" s="4" t="s">
        <v>256</v>
      </c>
      <c r="C3" s="73">
        <v>0</v>
      </c>
      <c r="D3" s="4">
        <v>0</v>
      </c>
      <c r="E3" s="73">
        <v>0</v>
      </c>
      <c r="F3" s="4">
        <v>211201</v>
      </c>
      <c r="G3">
        <f t="shared" si="0"/>
        <v>0</v>
      </c>
    </row>
    <row r="4" spans="1:7" x14ac:dyDescent="0.25">
      <c r="A4" s="4">
        <v>211203</v>
      </c>
      <c r="B4" s="4" t="s">
        <v>202</v>
      </c>
      <c r="C4" s="73">
        <v>2549134</v>
      </c>
      <c r="D4" s="73">
        <v>0</v>
      </c>
      <c r="E4" s="73">
        <v>2549134</v>
      </c>
      <c r="F4" s="4">
        <v>211203</v>
      </c>
      <c r="G4">
        <f t="shared" si="0"/>
        <v>0</v>
      </c>
    </row>
    <row r="5" spans="1:7" x14ac:dyDescent="0.25">
      <c r="A5" s="4">
        <v>211205</v>
      </c>
      <c r="B5" s="4" t="s">
        <v>236</v>
      </c>
      <c r="C5" s="73">
        <v>12745669</v>
      </c>
      <c r="D5" s="4">
        <v>0</v>
      </c>
      <c r="E5" s="73">
        <v>12745669</v>
      </c>
      <c r="F5" s="4">
        <v>211205</v>
      </c>
      <c r="G5">
        <f t="shared" si="0"/>
        <v>0</v>
      </c>
    </row>
    <row r="6" spans="1:7" x14ac:dyDescent="0.25">
      <c r="A6" s="4">
        <v>211206</v>
      </c>
      <c r="B6" s="4" t="s">
        <v>257</v>
      </c>
      <c r="C6" s="73">
        <v>0</v>
      </c>
      <c r="D6" s="4">
        <v>3140478.24</v>
      </c>
      <c r="E6" s="73">
        <v>3140478.24</v>
      </c>
      <c r="F6" s="4">
        <v>211206</v>
      </c>
      <c r="G6">
        <f t="shared" si="0"/>
        <v>0</v>
      </c>
    </row>
    <row r="7" spans="1:7" x14ac:dyDescent="0.25">
      <c r="A7" s="4">
        <v>211208</v>
      </c>
      <c r="B7" s="4" t="s">
        <v>237</v>
      </c>
      <c r="C7" s="73">
        <v>89219679</v>
      </c>
      <c r="D7" s="73">
        <v>79784325.519999996</v>
      </c>
      <c r="E7" s="73">
        <v>169004004.52000001</v>
      </c>
      <c r="F7" s="4">
        <v>211208</v>
      </c>
      <c r="G7">
        <f t="shared" si="0"/>
        <v>0</v>
      </c>
    </row>
    <row r="8" spans="1:7" x14ac:dyDescent="0.25">
      <c r="A8" s="4">
        <v>211209</v>
      </c>
      <c r="B8" s="4" t="s">
        <v>229</v>
      </c>
      <c r="C8" s="4">
        <v>0</v>
      </c>
      <c r="D8" s="73">
        <v>2064031.2</v>
      </c>
      <c r="E8" s="73">
        <v>2064031.2</v>
      </c>
      <c r="F8" s="4">
        <v>211209</v>
      </c>
      <c r="G8">
        <f t="shared" si="0"/>
        <v>0</v>
      </c>
    </row>
    <row r="9" spans="1:7" x14ac:dyDescent="0.25">
      <c r="A9" s="4">
        <v>211210</v>
      </c>
      <c r="B9" s="4" t="s">
        <v>258</v>
      </c>
      <c r="C9" s="73">
        <v>0</v>
      </c>
      <c r="D9" s="73">
        <v>0</v>
      </c>
      <c r="E9" s="73">
        <v>0</v>
      </c>
      <c r="F9" s="4">
        <v>211210</v>
      </c>
      <c r="G9">
        <f t="shared" si="0"/>
        <v>0</v>
      </c>
    </row>
    <row r="10" spans="1:7" x14ac:dyDescent="0.25">
      <c r="A10" s="4">
        <v>211211</v>
      </c>
      <c r="B10" s="4" t="s">
        <v>247</v>
      </c>
      <c r="C10" s="73">
        <v>0</v>
      </c>
      <c r="D10" s="73">
        <v>7104000</v>
      </c>
      <c r="E10" s="73">
        <v>7104000</v>
      </c>
      <c r="F10" s="4">
        <v>211211</v>
      </c>
      <c r="G10">
        <f t="shared" si="0"/>
        <v>0</v>
      </c>
    </row>
    <row r="11" spans="1:7" x14ac:dyDescent="0.25">
      <c r="A11" s="4">
        <v>211301</v>
      </c>
      <c r="B11" s="4" t="s">
        <v>220</v>
      </c>
      <c r="C11" s="73">
        <v>12745669</v>
      </c>
      <c r="D11" s="73">
        <v>0</v>
      </c>
      <c r="E11" s="73">
        <v>12745669</v>
      </c>
      <c r="F11" s="4">
        <v>211301</v>
      </c>
      <c r="G11">
        <f t="shared" si="0"/>
        <v>0</v>
      </c>
    </row>
    <row r="12" spans="1:7" x14ac:dyDescent="0.25">
      <c r="A12" s="4">
        <v>211401</v>
      </c>
      <c r="B12" s="4" t="s">
        <v>14</v>
      </c>
      <c r="C12" s="73">
        <v>45671978</v>
      </c>
      <c r="D12" s="4">
        <v>0</v>
      </c>
      <c r="E12" s="73">
        <v>45671978</v>
      </c>
      <c r="F12" s="4">
        <v>211401</v>
      </c>
      <c r="G12">
        <f t="shared" si="0"/>
        <v>0</v>
      </c>
    </row>
    <row r="13" spans="1:7" x14ac:dyDescent="0.25">
      <c r="A13" s="4">
        <v>211503</v>
      </c>
      <c r="B13" s="4" t="s">
        <v>183</v>
      </c>
      <c r="C13" s="73">
        <v>7410859</v>
      </c>
      <c r="D13" s="73">
        <v>0</v>
      </c>
      <c r="E13" s="73">
        <v>7410859</v>
      </c>
      <c r="F13" s="4">
        <v>211503</v>
      </c>
      <c r="G13">
        <f t="shared" si="0"/>
        <v>0</v>
      </c>
    </row>
    <row r="14" spans="1:7" x14ac:dyDescent="0.25">
      <c r="A14" s="4">
        <v>211504</v>
      </c>
      <c r="B14" s="4" t="s">
        <v>184</v>
      </c>
      <c r="C14" s="73">
        <v>7410859</v>
      </c>
      <c r="D14" s="73">
        <v>0</v>
      </c>
      <c r="E14" s="73">
        <v>7410859</v>
      </c>
      <c r="F14" s="4">
        <v>211504</v>
      </c>
      <c r="G14">
        <f t="shared" si="0"/>
        <v>0</v>
      </c>
    </row>
    <row r="15" spans="1:7" x14ac:dyDescent="0.25">
      <c r="A15" s="4">
        <v>212201</v>
      </c>
      <c r="B15" s="4" t="s">
        <v>15</v>
      </c>
      <c r="C15" s="73">
        <v>0</v>
      </c>
      <c r="D15" s="73">
        <v>1200000</v>
      </c>
      <c r="E15" s="73">
        <v>1200000</v>
      </c>
      <c r="F15" s="4">
        <v>212201</v>
      </c>
      <c r="G15">
        <f t="shared" si="0"/>
        <v>0</v>
      </c>
    </row>
    <row r="16" spans="1:7" x14ac:dyDescent="0.25">
      <c r="A16" s="4">
        <v>212203</v>
      </c>
      <c r="B16" s="4" t="s">
        <v>186</v>
      </c>
      <c r="C16" s="73">
        <v>25491337</v>
      </c>
      <c r="D16" s="4">
        <v>0</v>
      </c>
      <c r="E16" s="73">
        <v>25491337</v>
      </c>
      <c r="F16" s="4">
        <v>212203</v>
      </c>
      <c r="G16">
        <f t="shared" si="0"/>
        <v>0</v>
      </c>
    </row>
    <row r="17" spans="1:7" x14ac:dyDescent="0.25">
      <c r="A17" s="4">
        <v>212205</v>
      </c>
      <c r="B17" s="4" t="s">
        <v>19</v>
      </c>
      <c r="C17" s="73">
        <v>3823701</v>
      </c>
      <c r="D17" s="73">
        <v>0</v>
      </c>
      <c r="E17" s="73">
        <v>3823701</v>
      </c>
      <c r="F17" s="4">
        <v>212205</v>
      </c>
      <c r="G17">
        <f t="shared" si="0"/>
        <v>0</v>
      </c>
    </row>
    <row r="18" spans="1:7" x14ac:dyDescent="0.25">
      <c r="A18" s="4">
        <v>212206</v>
      </c>
      <c r="B18" s="4" t="s">
        <v>196</v>
      </c>
      <c r="C18" s="73">
        <v>29739893</v>
      </c>
      <c r="D18" s="4">
        <v>7503500</v>
      </c>
      <c r="E18" s="73">
        <v>37243393</v>
      </c>
      <c r="F18" s="4">
        <v>212206</v>
      </c>
      <c r="G18">
        <f t="shared" si="0"/>
        <v>0</v>
      </c>
    </row>
    <row r="19" spans="1:7" x14ac:dyDescent="0.25">
      <c r="A19" s="4">
        <v>212210</v>
      </c>
      <c r="B19" s="4" t="s">
        <v>211</v>
      </c>
      <c r="C19" s="73">
        <v>40361283</v>
      </c>
      <c r="D19" s="4">
        <v>-7503500</v>
      </c>
      <c r="E19" s="73">
        <v>32857783</v>
      </c>
      <c r="F19" s="4">
        <v>212210</v>
      </c>
      <c r="G19">
        <f t="shared" si="0"/>
        <v>0</v>
      </c>
    </row>
    <row r="20" spans="1:7" x14ac:dyDescent="0.25">
      <c r="A20" s="4">
        <v>213201</v>
      </c>
      <c r="B20" s="4" t="s">
        <v>25</v>
      </c>
      <c r="C20" s="73">
        <v>3186417</v>
      </c>
      <c r="D20" s="4">
        <v>0</v>
      </c>
      <c r="E20" s="73">
        <v>3186417</v>
      </c>
      <c r="F20" s="4">
        <v>213201</v>
      </c>
      <c r="G20">
        <f t="shared" si="0"/>
        <v>0</v>
      </c>
    </row>
    <row r="21" spans="1:7" x14ac:dyDescent="0.25">
      <c r="A21" s="4">
        <v>213202</v>
      </c>
      <c r="B21" s="4" t="s">
        <v>26</v>
      </c>
      <c r="C21" s="73">
        <v>3186417</v>
      </c>
      <c r="D21" s="4">
        <v>0</v>
      </c>
      <c r="E21" s="73">
        <v>3186417</v>
      </c>
      <c r="F21" s="4">
        <v>213202</v>
      </c>
      <c r="G21">
        <f t="shared" si="0"/>
        <v>0</v>
      </c>
    </row>
    <row r="22" spans="1:7" x14ac:dyDescent="0.25">
      <c r="A22" s="4">
        <v>214202</v>
      </c>
      <c r="B22" s="4" t="s">
        <v>28</v>
      </c>
      <c r="C22" s="73">
        <v>637283</v>
      </c>
      <c r="D22" s="73">
        <v>0</v>
      </c>
      <c r="E22" s="73">
        <v>637283</v>
      </c>
      <c r="F22" s="4">
        <v>214202</v>
      </c>
      <c r="G22">
        <f t="shared" si="0"/>
        <v>0</v>
      </c>
    </row>
    <row r="23" spans="1:7" x14ac:dyDescent="0.25">
      <c r="A23" s="4">
        <v>214204</v>
      </c>
      <c r="B23" s="4" t="s">
        <v>176</v>
      </c>
      <c r="C23" s="73">
        <v>5310695</v>
      </c>
      <c r="D23" s="4">
        <v>0</v>
      </c>
      <c r="E23" s="73">
        <v>5310695</v>
      </c>
      <c r="F23" s="4">
        <v>214204</v>
      </c>
      <c r="G23">
        <f t="shared" si="0"/>
        <v>0</v>
      </c>
    </row>
    <row r="24" spans="1:7" x14ac:dyDescent="0.25">
      <c r="A24" s="4">
        <v>215101</v>
      </c>
      <c r="B24" s="4" t="s">
        <v>32</v>
      </c>
      <c r="C24" s="73">
        <v>38945094</v>
      </c>
      <c r="D24" s="73">
        <v>0</v>
      </c>
      <c r="E24" s="73">
        <v>38945094</v>
      </c>
      <c r="F24" s="4">
        <v>215101</v>
      </c>
      <c r="G24">
        <f t="shared" si="0"/>
        <v>0</v>
      </c>
    </row>
    <row r="25" spans="1:7" x14ac:dyDescent="0.25">
      <c r="A25" s="4">
        <v>215201</v>
      </c>
      <c r="B25" s="4" t="s">
        <v>33</v>
      </c>
      <c r="C25" s="73">
        <v>39000024</v>
      </c>
      <c r="D25" s="4">
        <v>0</v>
      </c>
      <c r="E25" s="73">
        <v>39000024</v>
      </c>
      <c r="F25" s="4">
        <v>215201</v>
      </c>
      <c r="G25">
        <f t="shared" si="0"/>
        <v>0</v>
      </c>
    </row>
    <row r="26" spans="1:7" x14ac:dyDescent="0.25">
      <c r="A26" s="4">
        <v>215301</v>
      </c>
      <c r="B26" s="4" t="s">
        <v>34</v>
      </c>
      <c r="C26" s="73">
        <v>6181178</v>
      </c>
      <c r="D26" s="4">
        <v>0</v>
      </c>
      <c r="E26" s="73">
        <v>6181178</v>
      </c>
      <c r="F26" s="4">
        <v>215301</v>
      </c>
      <c r="G26">
        <f t="shared" si="0"/>
        <v>0</v>
      </c>
    </row>
    <row r="27" spans="1:7" x14ac:dyDescent="0.25">
      <c r="A27" s="4">
        <v>215401</v>
      </c>
      <c r="B27" s="4" t="s">
        <v>35</v>
      </c>
      <c r="C27" s="73">
        <v>483491</v>
      </c>
      <c r="D27" s="4">
        <v>0</v>
      </c>
      <c r="E27" s="73">
        <v>483491</v>
      </c>
      <c r="F27" s="4">
        <v>215401</v>
      </c>
      <c r="G27">
        <f t="shared" si="0"/>
        <v>0</v>
      </c>
    </row>
    <row r="28" spans="1:7" x14ac:dyDescent="0.25">
      <c r="A28" s="4">
        <v>221301</v>
      </c>
      <c r="B28" s="4" t="s">
        <v>38</v>
      </c>
      <c r="C28" s="73">
        <v>10376494</v>
      </c>
      <c r="D28" s="73">
        <v>163476.67000000001</v>
      </c>
      <c r="E28" s="73">
        <v>10539970.67</v>
      </c>
      <c r="F28" s="4">
        <v>221301</v>
      </c>
      <c r="G28">
        <f t="shared" si="0"/>
        <v>0</v>
      </c>
    </row>
    <row r="29" spans="1:7" x14ac:dyDescent="0.25">
      <c r="A29" s="4">
        <v>221501</v>
      </c>
      <c r="B29" s="4" t="s">
        <v>39</v>
      </c>
      <c r="C29" s="73">
        <v>26755817</v>
      </c>
      <c r="D29" s="73">
        <v>-3489206.62</v>
      </c>
      <c r="E29" s="73">
        <v>23266610.379999999</v>
      </c>
      <c r="F29" s="4">
        <v>221501</v>
      </c>
      <c r="G29">
        <f t="shared" si="0"/>
        <v>0</v>
      </c>
    </row>
    <row r="30" spans="1:7" x14ac:dyDescent="0.25">
      <c r="A30" s="4">
        <v>221601</v>
      </c>
      <c r="B30" s="4" t="s">
        <v>40</v>
      </c>
      <c r="C30" s="73">
        <v>8157254</v>
      </c>
      <c r="D30" s="4">
        <v>5137746</v>
      </c>
      <c r="E30" s="73">
        <v>13295000</v>
      </c>
      <c r="F30" s="4">
        <v>221601</v>
      </c>
      <c r="G30">
        <f t="shared" si="0"/>
        <v>0</v>
      </c>
    </row>
    <row r="31" spans="1:7" x14ac:dyDescent="0.25">
      <c r="A31" s="4">
        <v>221701</v>
      </c>
      <c r="B31" s="4" t="s">
        <v>41</v>
      </c>
      <c r="C31" s="73">
        <v>174798</v>
      </c>
      <c r="D31" s="4">
        <v>-54798</v>
      </c>
      <c r="E31" s="73">
        <v>120000</v>
      </c>
      <c r="F31" s="4">
        <v>221701</v>
      </c>
      <c r="G31">
        <f t="shared" si="0"/>
        <v>0</v>
      </c>
    </row>
    <row r="32" spans="1:7" x14ac:dyDescent="0.25">
      <c r="A32" s="4">
        <v>221801</v>
      </c>
      <c r="B32" s="4" t="s">
        <v>252</v>
      </c>
      <c r="C32" s="73">
        <v>0</v>
      </c>
      <c r="D32" s="4">
        <v>142000</v>
      </c>
      <c r="E32" s="73">
        <v>142000</v>
      </c>
      <c r="F32" s="4">
        <v>221801</v>
      </c>
      <c r="G32">
        <f t="shared" si="0"/>
        <v>0</v>
      </c>
    </row>
    <row r="33" spans="1:7" x14ac:dyDescent="0.25">
      <c r="A33" s="4">
        <v>222101</v>
      </c>
      <c r="B33" s="4" t="s">
        <v>43</v>
      </c>
      <c r="C33" s="73">
        <v>37608145</v>
      </c>
      <c r="D33" s="73">
        <v>-30585436</v>
      </c>
      <c r="E33" s="73">
        <v>7022709</v>
      </c>
      <c r="F33" s="4">
        <v>222101</v>
      </c>
      <c r="G33">
        <f t="shared" si="0"/>
        <v>0</v>
      </c>
    </row>
    <row r="34" spans="1:7" x14ac:dyDescent="0.25">
      <c r="A34" s="4">
        <v>222201</v>
      </c>
      <c r="B34" s="4" t="s">
        <v>215</v>
      </c>
      <c r="C34" s="73">
        <v>16775746</v>
      </c>
      <c r="D34" s="73">
        <v>12993519.32</v>
      </c>
      <c r="E34" s="73">
        <v>29769265.32</v>
      </c>
      <c r="F34" s="4">
        <v>222201</v>
      </c>
      <c r="G34">
        <f t="shared" si="0"/>
        <v>0</v>
      </c>
    </row>
    <row r="35" spans="1:7" x14ac:dyDescent="0.25">
      <c r="A35" s="4">
        <v>223101</v>
      </c>
      <c r="B35" s="4" t="s">
        <v>45</v>
      </c>
      <c r="C35" s="73">
        <v>60090586</v>
      </c>
      <c r="D35" s="4">
        <v>23312491.09</v>
      </c>
      <c r="E35" s="73">
        <v>83403077.090000004</v>
      </c>
      <c r="F35" s="4">
        <v>223101</v>
      </c>
      <c r="G35">
        <f t="shared" si="0"/>
        <v>0</v>
      </c>
    </row>
    <row r="36" spans="1:7" x14ac:dyDescent="0.25">
      <c r="A36" s="4">
        <v>223201</v>
      </c>
      <c r="B36" s="4" t="s">
        <v>46</v>
      </c>
      <c r="C36" s="73">
        <v>0</v>
      </c>
      <c r="D36" s="4">
        <v>79849</v>
      </c>
      <c r="E36" s="73">
        <v>79849</v>
      </c>
      <c r="F36" s="4">
        <v>224101</v>
      </c>
      <c r="G36">
        <f t="shared" si="0"/>
        <v>-900</v>
      </c>
    </row>
    <row r="37" spans="1:7" x14ac:dyDescent="0.25">
      <c r="A37" s="4">
        <v>224101</v>
      </c>
      <c r="B37" s="4" t="s">
        <v>197</v>
      </c>
      <c r="C37" s="73">
        <v>12882270</v>
      </c>
      <c r="D37" s="73">
        <v>-3924423.09</v>
      </c>
      <c r="E37" s="73">
        <v>8957846.9100000001</v>
      </c>
      <c r="F37" s="4">
        <v>224201</v>
      </c>
      <c r="G37">
        <f t="shared" si="0"/>
        <v>-100</v>
      </c>
    </row>
    <row r="38" spans="1:7" x14ac:dyDescent="0.25">
      <c r="A38" s="4">
        <v>224201</v>
      </c>
      <c r="B38" s="4" t="s">
        <v>47</v>
      </c>
      <c r="C38" s="73">
        <v>5539450</v>
      </c>
      <c r="D38" s="73">
        <v>3917550</v>
      </c>
      <c r="E38" s="73">
        <v>9457000</v>
      </c>
      <c r="F38" s="4">
        <v>224401</v>
      </c>
      <c r="G38">
        <f t="shared" si="0"/>
        <v>-200</v>
      </c>
    </row>
    <row r="39" spans="1:7" x14ac:dyDescent="0.25">
      <c r="A39" s="97">
        <v>224401</v>
      </c>
      <c r="B39" s="4" t="s">
        <v>48</v>
      </c>
      <c r="C39" s="73">
        <v>1295173</v>
      </c>
      <c r="D39" s="73">
        <v>-138048.13</v>
      </c>
      <c r="E39" s="73">
        <v>1157124.8700000001</v>
      </c>
      <c r="F39" s="4">
        <v>225101</v>
      </c>
      <c r="G39">
        <f t="shared" si="0"/>
        <v>-700</v>
      </c>
    </row>
    <row r="40" spans="1:7" x14ac:dyDescent="0.25">
      <c r="A40" s="4">
        <v>225101</v>
      </c>
      <c r="B40" s="4" t="s">
        <v>206</v>
      </c>
      <c r="C40" s="4">
        <v>30330442</v>
      </c>
      <c r="D40" s="73">
        <v>25993530.75</v>
      </c>
      <c r="E40" s="73">
        <v>56323972.75</v>
      </c>
      <c r="F40" s="4">
        <v>225302</v>
      </c>
      <c r="G40">
        <f t="shared" si="0"/>
        <v>-201</v>
      </c>
    </row>
    <row r="41" spans="1:7" x14ac:dyDescent="0.25">
      <c r="A41" s="4">
        <v>225302</v>
      </c>
      <c r="B41" s="4" t="s">
        <v>259</v>
      </c>
      <c r="C41" s="73">
        <v>0</v>
      </c>
      <c r="D41" s="4">
        <v>200000</v>
      </c>
      <c r="E41" s="73">
        <v>200000</v>
      </c>
      <c r="F41" s="4">
        <v>225304</v>
      </c>
      <c r="G41">
        <f t="shared" si="0"/>
        <v>-2</v>
      </c>
    </row>
    <row r="42" spans="1:7" x14ac:dyDescent="0.25">
      <c r="A42" s="4">
        <v>225304</v>
      </c>
      <c r="B42" s="4" t="s">
        <v>231</v>
      </c>
      <c r="C42" s="73">
        <v>0</v>
      </c>
      <c r="D42" s="73">
        <v>594720</v>
      </c>
      <c r="E42" s="73">
        <v>594720</v>
      </c>
      <c r="F42" s="4">
        <v>225401</v>
      </c>
      <c r="G42">
        <f t="shared" si="0"/>
        <v>-97</v>
      </c>
    </row>
    <row r="43" spans="1:7" x14ac:dyDescent="0.25">
      <c r="A43" s="4">
        <v>225401</v>
      </c>
      <c r="B43" s="4" t="s">
        <v>52</v>
      </c>
      <c r="C43" s="4">
        <v>664810</v>
      </c>
      <c r="D43" s="73">
        <v>1443190</v>
      </c>
      <c r="E43" s="73">
        <v>2108000</v>
      </c>
      <c r="F43" s="4">
        <v>225901</v>
      </c>
      <c r="G43">
        <f t="shared" si="0"/>
        <v>-500</v>
      </c>
    </row>
    <row r="44" spans="1:7" x14ac:dyDescent="0.25">
      <c r="A44" s="4">
        <v>225901</v>
      </c>
      <c r="B44" s="4" t="s">
        <v>210</v>
      </c>
      <c r="C44" s="73">
        <v>0</v>
      </c>
      <c r="D44" s="4">
        <v>594820</v>
      </c>
      <c r="E44" s="73">
        <v>594820</v>
      </c>
      <c r="F44" s="4">
        <v>226101</v>
      </c>
      <c r="G44">
        <f t="shared" si="0"/>
        <v>-200</v>
      </c>
    </row>
    <row r="45" spans="1:7" x14ac:dyDescent="0.25">
      <c r="A45" s="4">
        <v>226101</v>
      </c>
      <c r="B45" s="4" t="s">
        <v>54</v>
      </c>
      <c r="C45" s="73">
        <v>1747984</v>
      </c>
      <c r="D45" s="73">
        <v>2952016</v>
      </c>
      <c r="E45" s="73">
        <v>4700000</v>
      </c>
      <c r="F45" s="4">
        <v>226201</v>
      </c>
      <c r="G45">
        <f t="shared" si="0"/>
        <v>-100</v>
      </c>
    </row>
    <row r="46" spans="1:7" x14ac:dyDescent="0.25">
      <c r="A46" s="4">
        <v>226201</v>
      </c>
      <c r="B46" s="4" t="s">
        <v>55</v>
      </c>
      <c r="C46" s="73">
        <v>0</v>
      </c>
      <c r="D46" s="73">
        <v>4000000</v>
      </c>
      <c r="E46" s="73">
        <v>4000000</v>
      </c>
      <c r="F46" s="4">
        <v>226301</v>
      </c>
      <c r="G46">
        <f t="shared" si="0"/>
        <v>-100</v>
      </c>
    </row>
    <row r="47" spans="1:7" x14ac:dyDescent="0.25">
      <c r="A47" s="4">
        <v>226301</v>
      </c>
      <c r="B47" s="4" t="s">
        <v>182</v>
      </c>
      <c r="C47" s="4">
        <v>12745668</v>
      </c>
      <c r="D47" s="73">
        <v>11254332</v>
      </c>
      <c r="E47" s="73">
        <v>24000000</v>
      </c>
      <c r="F47" s="4">
        <v>227101</v>
      </c>
      <c r="G47">
        <f t="shared" si="0"/>
        <v>-800</v>
      </c>
    </row>
    <row r="48" spans="1:7" x14ac:dyDescent="0.25">
      <c r="A48" s="4">
        <v>227101</v>
      </c>
      <c r="B48" s="4" t="s">
        <v>260</v>
      </c>
      <c r="C48" s="4">
        <v>0</v>
      </c>
      <c r="D48" s="73">
        <v>960000</v>
      </c>
      <c r="E48" s="73">
        <v>960000</v>
      </c>
      <c r="F48" s="4">
        <v>227107</v>
      </c>
      <c r="G48">
        <f t="shared" si="0"/>
        <v>-6</v>
      </c>
    </row>
    <row r="49" spans="1:7" x14ac:dyDescent="0.25">
      <c r="A49" s="4">
        <v>227107</v>
      </c>
      <c r="B49" s="4" t="s">
        <v>261</v>
      </c>
      <c r="C49" s="73">
        <v>0</v>
      </c>
      <c r="D49" s="73">
        <v>2600000</v>
      </c>
      <c r="E49" s="73">
        <v>2600000</v>
      </c>
      <c r="F49" s="4">
        <v>227202</v>
      </c>
      <c r="G49">
        <f t="shared" si="0"/>
        <v>-95</v>
      </c>
    </row>
    <row r="50" spans="1:7" x14ac:dyDescent="0.25">
      <c r="A50" s="4">
        <v>227202</v>
      </c>
      <c r="B50" s="4" t="s">
        <v>221</v>
      </c>
      <c r="C50" s="73">
        <v>7789658</v>
      </c>
      <c r="D50" s="73">
        <v>-7289658</v>
      </c>
      <c r="E50" s="73">
        <v>500000</v>
      </c>
      <c r="F50" s="4">
        <v>227204</v>
      </c>
      <c r="G50">
        <f t="shared" si="0"/>
        <v>-2</v>
      </c>
    </row>
    <row r="51" spans="1:7" x14ac:dyDescent="0.25">
      <c r="A51" s="4">
        <v>227204</v>
      </c>
      <c r="B51" s="4" t="s">
        <v>216</v>
      </c>
      <c r="C51" s="73">
        <v>1270703</v>
      </c>
      <c r="D51" s="73">
        <v>4679297</v>
      </c>
      <c r="E51" s="73">
        <v>5950000</v>
      </c>
      <c r="F51" s="4">
        <v>227206</v>
      </c>
      <c r="G51">
        <f t="shared" si="0"/>
        <v>-2</v>
      </c>
    </row>
    <row r="52" spans="1:7" x14ac:dyDescent="0.25">
      <c r="A52" s="4">
        <v>227206</v>
      </c>
      <c r="B52" s="4" t="s">
        <v>66</v>
      </c>
      <c r="C52" s="73">
        <v>6117944</v>
      </c>
      <c r="D52" s="4">
        <v>-2705866.7</v>
      </c>
      <c r="E52" s="73">
        <v>3412077.3</v>
      </c>
      <c r="F52" s="4">
        <v>227207</v>
      </c>
      <c r="G52">
        <f t="shared" si="0"/>
        <v>-1</v>
      </c>
    </row>
    <row r="53" spans="1:7" x14ac:dyDescent="0.25">
      <c r="A53" s="4">
        <v>227207</v>
      </c>
      <c r="B53" s="4" t="s">
        <v>232</v>
      </c>
      <c r="C53" s="73">
        <v>0</v>
      </c>
      <c r="D53" s="73">
        <v>416305</v>
      </c>
      <c r="E53" s="73">
        <v>416305</v>
      </c>
      <c r="F53" s="4">
        <v>227208</v>
      </c>
      <c r="G53">
        <f t="shared" si="0"/>
        <v>-1</v>
      </c>
    </row>
    <row r="54" spans="1:7" x14ac:dyDescent="0.25">
      <c r="A54" s="4">
        <v>227208</v>
      </c>
      <c r="B54" s="4" t="s">
        <v>262</v>
      </c>
      <c r="C54" s="4">
        <v>0</v>
      </c>
      <c r="D54" s="73">
        <v>1050000</v>
      </c>
      <c r="E54" s="73">
        <v>1050000</v>
      </c>
      <c r="F54" s="4">
        <v>228201</v>
      </c>
      <c r="G54">
        <f t="shared" si="0"/>
        <v>-993</v>
      </c>
    </row>
    <row r="55" spans="1:7" x14ac:dyDescent="0.25">
      <c r="A55" s="4">
        <v>228201</v>
      </c>
      <c r="B55" s="4" t="s">
        <v>273</v>
      </c>
      <c r="C55" s="73">
        <v>0</v>
      </c>
      <c r="D55" s="4">
        <v>25000</v>
      </c>
      <c r="E55" s="73">
        <v>25000</v>
      </c>
      <c r="F55" s="4">
        <v>228301</v>
      </c>
      <c r="G55">
        <f t="shared" si="0"/>
        <v>-100</v>
      </c>
    </row>
    <row r="56" spans="1:7" x14ac:dyDescent="0.25">
      <c r="A56" s="4">
        <v>228301</v>
      </c>
      <c r="B56" s="4" t="s">
        <v>177</v>
      </c>
      <c r="C56" s="4">
        <v>14228655</v>
      </c>
      <c r="D56" s="73">
        <v>-5892780</v>
      </c>
      <c r="E56" s="73">
        <v>8335875</v>
      </c>
      <c r="F56" s="4">
        <v>228401</v>
      </c>
      <c r="G56">
        <f t="shared" si="0"/>
        <v>-100</v>
      </c>
    </row>
    <row r="57" spans="1:7" x14ac:dyDescent="0.25">
      <c r="A57" s="4">
        <v>228401</v>
      </c>
      <c r="B57" s="4" t="s">
        <v>169</v>
      </c>
      <c r="C57" s="73">
        <v>159321</v>
      </c>
      <c r="D57" s="4">
        <v>-9321</v>
      </c>
      <c r="E57" s="73">
        <v>150000</v>
      </c>
      <c r="F57" s="4">
        <v>228501</v>
      </c>
      <c r="G57">
        <f t="shared" si="0"/>
        <v>-100</v>
      </c>
    </row>
    <row r="58" spans="1:7" x14ac:dyDescent="0.25">
      <c r="A58" s="4">
        <v>228501</v>
      </c>
      <c r="B58" s="4" t="s">
        <v>71</v>
      </c>
      <c r="C58" s="73">
        <v>1864516</v>
      </c>
      <c r="D58" s="4">
        <v>-654516</v>
      </c>
      <c r="E58" s="73">
        <v>1210000</v>
      </c>
      <c r="F58" s="4">
        <v>228503</v>
      </c>
      <c r="G58">
        <f t="shared" si="0"/>
        <v>-2</v>
      </c>
    </row>
    <row r="59" spans="1:7" x14ac:dyDescent="0.25">
      <c r="A59" s="4">
        <v>228503</v>
      </c>
      <c r="B59" s="4" t="s">
        <v>263</v>
      </c>
      <c r="C59" s="73">
        <v>0</v>
      </c>
      <c r="D59" s="73">
        <v>500000</v>
      </c>
      <c r="E59" s="73">
        <v>500000</v>
      </c>
      <c r="F59" s="4">
        <v>228601</v>
      </c>
      <c r="G59">
        <f t="shared" si="0"/>
        <v>-98</v>
      </c>
    </row>
    <row r="60" spans="1:7" x14ac:dyDescent="0.25">
      <c r="A60" s="4">
        <v>228601</v>
      </c>
      <c r="B60" s="4" t="s">
        <v>74</v>
      </c>
      <c r="C60" s="4">
        <v>26038078</v>
      </c>
      <c r="D60" s="73">
        <v>-24007601.600000001</v>
      </c>
      <c r="E60" s="73">
        <v>2030476.4</v>
      </c>
      <c r="F60" s="4">
        <v>228701</v>
      </c>
      <c r="G60">
        <f t="shared" si="0"/>
        <v>-100</v>
      </c>
    </row>
    <row r="61" spans="1:7" x14ac:dyDescent="0.25">
      <c r="A61" s="4">
        <v>228701</v>
      </c>
      <c r="B61" s="4" t="s">
        <v>238</v>
      </c>
      <c r="C61" s="4">
        <v>638600</v>
      </c>
      <c r="D61" s="73">
        <v>2419400</v>
      </c>
      <c r="E61" s="73">
        <v>3058000</v>
      </c>
      <c r="F61" s="4">
        <v>228702</v>
      </c>
      <c r="G61">
        <f t="shared" si="0"/>
        <v>-1</v>
      </c>
    </row>
    <row r="62" spans="1:7" x14ac:dyDescent="0.25">
      <c r="A62" s="4">
        <v>228702</v>
      </c>
      <c r="B62" s="4" t="s">
        <v>171</v>
      </c>
      <c r="C62" s="4">
        <v>3936470</v>
      </c>
      <c r="D62" s="73">
        <v>-1586470</v>
      </c>
      <c r="E62" s="73">
        <v>2350000</v>
      </c>
      <c r="F62" s="4">
        <v>228704</v>
      </c>
      <c r="G62">
        <f t="shared" si="0"/>
        <v>-2</v>
      </c>
    </row>
    <row r="63" spans="1:7" x14ac:dyDescent="0.25">
      <c r="A63" s="4">
        <v>228704</v>
      </c>
      <c r="B63" s="4" t="s">
        <v>172</v>
      </c>
      <c r="C63" s="73">
        <v>10574174</v>
      </c>
      <c r="D63" s="73">
        <v>3905826</v>
      </c>
      <c r="E63" s="73">
        <v>14480000</v>
      </c>
      <c r="F63" s="4">
        <v>228705</v>
      </c>
      <c r="G63">
        <f t="shared" si="0"/>
        <v>-1</v>
      </c>
    </row>
    <row r="64" spans="1:7" x14ac:dyDescent="0.25">
      <c r="A64" s="4">
        <v>228705</v>
      </c>
      <c r="B64" s="4" t="s">
        <v>78</v>
      </c>
      <c r="C64" s="73">
        <v>6717402</v>
      </c>
      <c r="D64" s="73">
        <v>-6232303</v>
      </c>
      <c r="E64" s="73">
        <v>485099</v>
      </c>
      <c r="F64" s="4">
        <v>228706</v>
      </c>
      <c r="G64">
        <f t="shared" si="0"/>
        <v>-1</v>
      </c>
    </row>
    <row r="65" spans="1:7" x14ac:dyDescent="0.25">
      <c r="A65" s="4">
        <v>228706</v>
      </c>
      <c r="B65" s="4" t="s">
        <v>79</v>
      </c>
      <c r="C65" s="4">
        <v>14708753</v>
      </c>
      <c r="D65" s="73">
        <v>9994925</v>
      </c>
      <c r="E65" s="73">
        <v>24703678</v>
      </c>
      <c r="F65" s="4">
        <v>229101</v>
      </c>
      <c r="G65">
        <f t="shared" si="0"/>
        <v>-395</v>
      </c>
    </row>
    <row r="66" spans="1:7" x14ac:dyDescent="0.25">
      <c r="A66" s="4">
        <v>229101</v>
      </c>
      <c r="B66" s="4" t="s">
        <v>191</v>
      </c>
      <c r="C66" s="73">
        <v>8923249</v>
      </c>
      <c r="D66" s="73">
        <v>-5931249</v>
      </c>
      <c r="E66" s="73">
        <v>2992000</v>
      </c>
      <c r="F66" s="4">
        <v>229102</v>
      </c>
      <c r="G66">
        <f t="shared" ref="G66:G129" si="1">+A66-F66</f>
        <v>-1</v>
      </c>
    </row>
    <row r="67" spans="1:7" x14ac:dyDescent="0.25">
      <c r="A67" s="4">
        <v>229102</v>
      </c>
      <c r="B67" s="4" t="s">
        <v>264</v>
      </c>
      <c r="C67" s="4">
        <v>0</v>
      </c>
      <c r="D67" s="73">
        <v>300000</v>
      </c>
      <c r="E67" s="73">
        <v>300000</v>
      </c>
      <c r="F67" s="4">
        <v>229201</v>
      </c>
      <c r="G67">
        <f t="shared" si="1"/>
        <v>-99</v>
      </c>
    </row>
    <row r="68" spans="1:7" x14ac:dyDescent="0.25">
      <c r="A68" s="4">
        <v>229201</v>
      </c>
      <c r="B68" s="4" t="s">
        <v>192</v>
      </c>
      <c r="C68" s="73">
        <v>0</v>
      </c>
      <c r="D68" s="73">
        <v>6147705</v>
      </c>
      <c r="E68" s="73">
        <v>6147705</v>
      </c>
      <c r="F68" s="4">
        <v>229202</v>
      </c>
      <c r="G68">
        <f t="shared" si="1"/>
        <v>-1</v>
      </c>
    </row>
    <row r="69" spans="1:7" x14ac:dyDescent="0.25">
      <c r="A69" s="4">
        <v>229202</v>
      </c>
      <c r="B69" s="4" t="s">
        <v>193</v>
      </c>
      <c r="C69" s="4">
        <v>25024639523</v>
      </c>
      <c r="D69" s="73">
        <v>-169321721.16</v>
      </c>
      <c r="E69" s="73">
        <v>24855317801.84</v>
      </c>
      <c r="F69" s="4">
        <v>229203</v>
      </c>
      <c r="G69">
        <f t="shared" si="1"/>
        <v>-1</v>
      </c>
    </row>
    <row r="70" spans="1:7" x14ac:dyDescent="0.25">
      <c r="A70" s="4">
        <v>229203</v>
      </c>
      <c r="B70" s="4" t="s">
        <v>227</v>
      </c>
      <c r="C70" s="73">
        <v>0</v>
      </c>
      <c r="D70" s="73">
        <v>24197351.600000001</v>
      </c>
      <c r="E70" s="73">
        <v>24197351.600000001</v>
      </c>
      <c r="F70" s="4">
        <v>231101</v>
      </c>
      <c r="G70">
        <f t="shared" si="1"/>
        <v>-1898</v>
      </c>
    </row>
    <row r="71" spans="1:7" x14ac:dyDescent="0.25">
      <c r="A71" s="4">
        <v>231101</v>
      </c>
      <c r="B71" s="4" t="s">
        <v>82</v>
      </c>
      <c r="C71" s="73">
        <v>11793905</v>
      </c>
      <c r="D71" s="73">
        <v>-7137845</v>
      </c>
      <c r="E71" s="73">
        <v>4656060</v>
      </c>
      <c r="F71" s="4">
        <v>231301</v>
      </c>
      <c r="G71">
        <f t="shared" si="1"/>
        <v>-200</v>
      </c>
    </row>
    <row r="72" spans="1:7" x14ac:dyDescent="0.25">
      <c r="A72" s="4">
        <v>231301</v>
      </c>
      <c r="B72" s="4" t="s">
        <v>84</v>
      </c>
      <c r="C72" s="73">
        <v>0</v>
      </c>
      <c r="D72" s="4">
        <v>90000</v>
      </c>
      <c r="E72" s="73">
        <v>90000</v>
      </c>
      <c r="F72" s="4">
        <v>231401</v>
      </c>
      <c r="G72">
        <f t="shared" si="1"/>
        <v>-100</v>
      </c>
    </row>
    <row r="73" spans="1:7" x14ac:dyDescent="0.25">
      <c r="A73" s="4">
        <v>231401</v>
      </c>
      <c r="B73" s="4" t="s">
        <v>87</v>
      </c>
      <c r="C73" s="73">
        <v>3916</v>
      </c>
      <c r="D73" s="4">
        <v>1977804</v>
      </c>
      <c r="E73" s="73">
        <v>1981720</v>
      </c>
      <c r="F73" s="4">
        <v>232201</v>
      </c>
      <c r="G73">
        <f t="shared" si="1"/>
        <v>-800</v>
      </c>
    </row>
    <row r="74" spans="1:7" x14ac:dyDescent="0.25">
      <c r="A74" s="4">
        <v>232201</v>
      </c>
      <c r="B74" s="4" t="s">
        <v>89</v>
      </c>
      <c r="C74" s="73">
        <v>44748</v>
      </c>
      <c r="D74" s="73">
        <v>6606.22</v>
      </c>
      <c r="E74" s="73">
        <v>51354.22</v>
      </c>
      <c r="F74" s="4">
        <v>232301</v>
      </c>
      <c r="G74">
        <f t="shared" si="1"/>
        <v>-100</v>
      </c>
    </row>
    <row r="75" spans="1:7" x14ac:dyDescent="0.25">
      <c r="A75" s="4">
        <v>232301</v>
      </c>
      <c r="B75" s="4" t="s">
        <v>198</v>
      </c>
      <c r="C75" s="73">
        <v>374554021</v>
      </c>
      <c r="D75" s="73">
        <v>82039231</v>
      </c>
      <c r="E75" s="73">
        <v>456593252</v>
      </c>
      <c r="F75" s="4">
        <v>232401</v>
      </c>
      <c r="G75">
        <f t="shared" si="1"/>
        <v>-100</v>
      </c>
    </row>
    <row r="76" spans="1:7" x14ac:dyDescent="0.25">
      <c r="A76" s="4">
        <v>232401</v>
      </c>
      <c r="B76" s="4" t="s">
        <v>91</v>
      </c>
      <c r="C76" s="73">
        <v>365058816</v>
      </c>
      <c r="D76" s="73">
        <v>11522844</v>
      </c>
      <c r="E76" s="73">
        <v>376581660</v>
      </c>
      <c r="F76" s="4">
        <v>233101</v>
      </c>
      <c r="G76">
        <f t="shared" si="1"/>
        <v>-700</v>
      </c>
    </row>
    <row r="77" spans="1:7" x14ac:dyDescent="0.25">
      <c r="A77" s="4">
        <v>233101</v>
      </c>
      <c r="B77" s="4" t="s">
        <v>178</v>
      </c>
      <c r="C77" s="73">
        <v>3495968</v>
      </c>
      <c r="D77" s="73">
        <v>-1995968</v>
      </c>
      <c r="E77" s="73">
        <v>1500000</v>
      </c>
      <c r="F77" s="4">
        <v>233201</v>
      </c>
      <c r="G77">
        <f t="shared" si="1"/>
        <v>-100</v>
      </c>
    </row>
    <row r="78" spans="1:7" x14ac:dyDescent="0.25">
      <c r="A78" s="4">
        <v>233201</v>
      </c>
      <c r="B78" s="4" t="s">
        <v>239</v>
      </c>
      <c r="C78" s="73">
        <v>7811319</v>
      </c>
      <c r="D78" s="4">
        <v>1612542.5</v>
      </c>
      <c r="E78" s="73">
        <v>9423861.5</v>
      </c>
      <c r="F78" s="4">
        <v>233301</v>
      </c>
      <c r="G78">
        <f t="shared" si="1"/>
        <v>-100</v>
      </c>
    </row>
    <row r="79" spans="1:7" x14ac:dyDescent="0.25">
      <c r="A79" s="4">
        <v>233301</v>
      </c>
      <c r="B79" s="4" t="s">
        <v>179</v>
      </c>
      <c r="C79" s="73">
        <v>1682791</v>
      </c>
      <c r="D79" s="4">
        <v>2064609</v>
      </c>
      <c r="E79" s="73">
        <v>3747400</v>
      </c>
      <c r="F79" s="4">
        <v>233401</v>
      </c>
      <c r="G79">
        <f t="shared" si="1"/>
        <v>-100</v>
      </c>
    </row>
    <row r="80" spans="1:7" x14ac:dyDescent="0.25">
      <c r="A80" s="4">
        <v>233401</v>
      </c>
      <c r="B80" s="4" t="s">
        <v>272</v>
      </c>
      <c r="C80" s="4">
        <v>0</v>
      </c>
      <c r="D80" s="73">
        <v>150000</v>
      </c>
      <c r="E80" s="73">
        <v>150000</v>
      </c>
      <c r="F80" s="4">
        <v>234101</v>
      </c>
      <c r="G80">
        <f t="shared" si="1"/>
        <v>-700</v>
      </c>
    </row>
    <row r="81" spans="1:7" x14ac:dyDescent="0.25">
      <c r="A81" s="4">
        <v>234101</v>
      </c>
      <c r="B81" s="4" t="s">
        <v>97</v>
      </c>
      <c r="C81" s="73">
        <v>24620500</v>
      </c>
      <c r="D81" s="73">
        <v>27304955.559999999</v>
      </c>
      <c r="E81" s="73">
        <v>51925455.560000002</v>
      </c>
      <c r="F81" s="4">
        <v>235301</v>
      </c>
      <c r="G81">
        <f t="shared" si="1"/>
        <v>-1200</v>
      </c>
    </row>
    <row r="82" spans="1:7" x14ac:dyDescent="0.25">
      <c r="A82" s="4">
        <v>235301</v>
      </c>
      <c r="B82" s="4" t="s">
        <v>99</v>
      </c>
      <c r="C82" s="73">
        <v>372903</v>
      </c>
      <c r="D82" s="4">
        <v>785097</v>
      </c>
      <c r="E82" s="73">
        <v>1158000</v>
      </c>
      <c r="F82" s="4">
        <v>235501</v>
      </c>
      <c r="G82">
        <f t="shared" si="1"/>
        <v>-200</v>
      </c>
    </row>
    <row r="83" spans="1:7" x14ac:dyDescent="0.25">
      <c r="A83" s="4">
        <v>235501</v>
      </c>
      <c r="B83" s="4" t="s">
        <v>240</v>
      </c>
      <c r="C83" s="73">
        <v>419516</v>
      </c>
      <c r="D83" s="4">
        <v>1792215.5</v>
      </c>
      <c r="E83" s="73">
        <v>2211731.5</v>
      </c>
      <c r="F83" s="4">
        <v>236101</v>
      </c>
      <c r="G83">
        <f t="shared" si="1"/>
        <v>-600</v>
      </c>
    </row>
    <row r="84" spans="1:7" x14ac:dyDescent="0.25">
      <c r="A84" s="4">
        <v>236101</v>
      </c>
      <c r="B84" s="4" t="s">
        <v>165</v>
      </c>
      <c r="C84" s="73">
        <v>0</v>
      </c>
      <c r="D84" s="4">
        <v>42880</v>
      </c>
      <c r="E84" s="73">
        <v>42880</v>
      </c>
      <c r="F84" s="4">
        <v>236102</v>
      </c>
      <c r="G84">
        <f t="shared" si="1"/>
        <v>-1</v>
      </c>
    </row>
    <row r="85" spans="1:7" x14ac:dyDescent="0.25">
      <c r="A85" s="4">
        <v>236102</v>
      </c>
      <c r="B85" s="4" t="s">
        <v>241</v>
      </c>
      <c r="C85" s="73">
        <v>338854</v>
      </c>
      <c r="D85" s="73">
        <v>-230054</v>
      </c>
      <c r="E85" s="73">
        <v>108800</v>
      </c>
      <c r="F85" s="4">
        <v>236105</v>
      </c>
      <c r="G85">
        <f t="shared" si="1"/>
        <v>-3</v>
      </c>
    </row>
    <row r="86" spans="1:7" x14ac:dyDescent="0.25">
      <c r="A86" s="4">
        <v>236105</v>
      </c>
      <c r="B86" s="4" t="s">
        <v>265</v>
      </c>
      <c r="C86" s="4">
        <v>0</v>
      </c>
      <c r="D86" s="73">
        <v>2250</v>
      </c>
      <c r="E86" s="73">
        <v>2250</v>
      </c>
      <c r="F86" s="4">
        <v>236201</v>
      </c>
      <c r="G86">
        <f t="shared" si="1"/>
        <v>-96</v>
      </c>
    </row>
    <row r="87" spans="1:7" x14ac:dyDescent="0.25">
      <c r="A87" s="4">
        <v>236201</v>
      </c>
      <c r="B87" s="4" t="s">
        <v>101</v>
      </c>
      <c r="C87" s="73">
        <v>19515172</v>
      </c>
      <c r="D87" s="4">
        <v>-11865172</v>
      </c>
      <c r="E87" s="73">
        <v>7650000</v>
      </c>
      <c r="F87" s="4">
        <v>236202</v>
      </c>
      <c r="G87">
        <f t="shared" si="1"/>
        <v>-1</v>
      </c>
    </row>
    <row r="88" spans="1:7" x14ac:dyDescent="0.25">
      <c r="A88" s="4">
        <v>236202</v>
      </c>
      <c r="B88" s="4" t="s">
        <v>102</v>
      </c>
      <c r="C88" s="73">
        <v>0</v>
      </c>
      <c r="D88" s="4">
        <v>180000</v>
      </c>
      <c r="E88" s="73">
        <v>180000</v>
      </c>
      <c r="F88" s="4">
        <v>236203</v>
      </c>
      <c r="G88">
        <f t="shared" si="1"/>
        <v>-1</v>
      </c>
    </row>
    <row r="89" spans="1:7" x14ac:dyDescent="0.25">
      <c r="A89" s="4">
        <v>236203</v>
      </c>
      <c r="B89" s="4" t="s">
        <v>164</v>
      </c>
      <c r="C89" s="73">
        <v>0</v>
      </c>
      <c r="D89" s="4">
        <v>260000</v>
      </c>
      <c r="E89" s="73">
        <v>260000</v>
      </c>
      <c r="F89" s="4">
        <v>236304</v>
      </c>
      <c r="G89">
        <f t="shared" si="1"/>
        <v>-101</v>
      </c>
    </row>
    <row r="90" spans="1:7" x14ac:dyDescent="0.25">
      <c r="A90" s="4">
        <v>236304</v>
      </c>
      <c r="B90" s="4" t="s">
        <v>105</v>
      </c>
      <c r="C90" s="73">
        <v>58266</v>
      </c>
      <c r="D90" s="73">
        <v>350884</v>
      </c>
      <c r="E90" s="73">
        <v>409150</v>
      </c>
      <c r="F90" s="4">
        <v>236306</v>
      </c>
      <c r="G90">
        <f t="shared" si="1"/>
        <v>-2</v>
      </c>
    </row>
    <row r="91" spans="1:7" x14ac:dyDescent="0.25">
      <c r="A91" s="4">
        <v>236306</v>
      </c>
      <c r="B91" s="4" t="s">
        <v>222</v>
      </c>
      <c r="C91" s="73">
        <v>141189</v>
      </c>
      <c r="D91" s="4">
        <v>36811</v>
      </c>
      <c r="E91" s="73">
        <v>178000</v>
      </c>
      <c r="F91" s="4">
        <v>236404</v>
      </c>
      <c r="G91">
        <f t="shared" si="1"/>
        <v>-98</v>
      </c>
    </row>
    <row r="92" spans="1:7" x14ac:dyDescent="0.25">
      <c r="A92" s="4">
        <v>236404</v>
      </c>
      <c r="B92" s="4" t="s">
        <v>166</v>
      </c>
      <c r="C92" s="73">
        <v>0</v>
      </c>
      <c r="D92" s="4">
        <v>100000</v>
      </c>
      <c r="E92" s="73">
        <v>100000</v>
      </c>
      <c r="F92" s="4">
        <v>237101</v>
      </c>
      <c r="G92">
        <f t="shared" si="1"/>
        <v>-697</v>
      </c>
    </row>
    <row r="93" spans="1:7" x14ac:dyDescent="0.25">
      <c r="A93" s="4">
        <v>237101</v>
      </c>
      <c r="B93" s="4" t="s">
        <v>107</v>
      </c>
      <c r="C93" s="73">
        <v>9414575</v>
      </c>
      <c r="D93" s="4">
        <v>-2847278.33</v>
      </c>
      <c r="E93" s="73">
        <v>6567296.6699999999</v>
      </c>
      <c r="F93" s="4">
        <v>237102</v>
      </c>
      <c r="G93">
        <f t="shared" si="1"/>
        <v>-1</v>
      </c>
    </row>
    <row r="94" spans="1:7" x14ac:dyDescent="0.25">
      <c r="A94" s="4">
        <v>237102</v>
      </c>
      <c r="B94" s="4" t="s">
        <v>108</v>
      </c>
      <c r="C94" s="73">
        <v>19130698</v>
      </c>
      <c r="D94" s="4">
        <v>-4551145.8499999996</v>
      </c>
      <c r="E94" s="73">
        <v>14579552.15</v>
      </c>
      <c r="F94" s="4">
        <v>237104</v>
      </c>
      <c r="G94">
        <f t="shared" si="1"/>
        <v>-2</v>
      </c>
    </row>
    <row r="95" spans="1:7" x14ac:dyDescent="0.25">
      <c r="A95" s="4">
        <v>237104</v>
      </c>
      <c r="B95" s="4" t="s">
        <v>109</v>
      </c>
      <c r="C95" s="73">
        <v>65444</v>
      </c>
      <c r="D95" s="4">
        <v>-31428</v>
      </c>
      <c r="E95" s="73">
        <v>34016</v>
      </c>
      <c r="F95" s="4">
        <v>237203</v>
      </c>
      <c r="G95">
        <f t="shared" si="1"/>
        <v>-99</v>
      </c>
    </row>
    <row r="96" spans="1:7" x14ac:dyDescent="0.25">
      <c r="A96" s="4">
        <v>237203</v>
      </c>
      <c r="B96" s="4" t="s">
        <v>242</v>
      </c>
      <c r="C96" s="73">
        <v>337226</v>
      </c>
      <c r="D96" s="73">
        <v>-152226</v>
      </c>
      <c r="E96" s="73">
        <v>185000</v>
      </c>
      <c r="F96" s="4">
        <v>237205</v>
      </c>
      <c r="G96">
        <f t="shared" si="1"/>
        <v>-2</v>
      </c>
    </row>
    <row r="97" spans="1:7" x14ac:dyDescent="0.25">
      <c r="A97" s="4">
        <v>237205</v>
      </c>
      <c r="B97" s="4" t="s">
        <v>181</v>
      </c>
      <c r="C97" s="4">
        <v>11537</v>
      </c>
      <c r="D97" s="73">
        <v>-6587</v>
      </c>
      <c r="E97" s="73">
        <v>4950</v>
      </c>
      <c r="F97" s="4">
        <v>237206</v>
      </c>
      <c r="G97">
        <f t="shared" si="1"/>
        <v>-1</v>
      </c>
    </row>
    <row r="98" spans="1:7" x14ac:dyDescent="0.25">
      <c r="A98" s="4">
        <v>237206</v>
      </c>
      <c r="B98" s="4" t="s">
        <v>114</v>
      </c>
      <c r="C98" s="73">
        <v>795281</v>
      </c>
      <c r="D98" s="73">
        <v>229969</v>
      </c>
      <c r="E98" s="73">
        <v>1025250</v>
      </c>
      <c r="F98" s="4">
        <v>237299</v>
      </c>
      <c r="G98">
        <f t="shared" si="1"/>
        <v>-93</v>
      </c>
    </row>
    <row r="99" spans="1:7" x14ac:dyDescent="0.25">
      <c r="A99" s="4">
        <v>237299</v>
      </c>
      <c r="B99" s="4" t="s">
        <v>228</v>
      </c>
      <c r="C99" s="73">
        <v>208899</v>
      </c>
      <c r="D99" s="4">
        <v>-192079</v>
      </c>
      <c r="E99" s="73">
        <v>16820</v>
      </c>
      <c r="F99" s="4">
        <v>239101</v>
      </c>
      <c r="G99">
        <f t="shared" si="1"/>
        <v>-1802</v>
      </c>
    </row>
    <row r="100" spans="1:7" x14ac:dyDescent="0.25">
      <c r="A100" s="4">
        <v>239101</v>
      </c>
      <c r="B100" s="4" t="s">
        <v>243</v>
      </c>
      <c r="C100" s="73">
        <v>175075</v>
      </c>
      <c r="D100" s="4">
        <v>717484.6</v>
      </c>
      <c r="E100" s="73">
        <v>892559.6</v>
      </c>
      <c r="F100" s="4">
        <v>239102</v>
      </c>
      <c r="G100">
        <f t="shared" si="1"/>
        <v>-1</v>
      </c>
    </row>
    <row r="101" spans="1:7" x14ac:dyDescent="0.25">
      <c r="A101" s="4">
        <v>239102</v>
      </c>
      <c r="B101" s="4" t="s">
        <v>244</v>
      </c>
      <c r="C101" s="73">
        <v>621250</v>
      </c>
      <c r="D101" s="4">
        <v>-621250</v>
      </c>
      <c r="E101" s="73">
        <v>0</v>
      </c>
      <c r="F101" s="4">
        <v>239201</v>
      </c>
      <c r="G101">
        <f t="shared" si="1"/>
        <v>-99</v>
      </c>
    </row>
    <row r="102" spans="1:7" x14ac:dyDescent="0.25">
      <c r="A102" s="4">
        <v>239201</v>
      </c>
      <c r="B102" s="4" t="s">
        <v>223</v>
      </c>
      <c r="C102" s="70">
        <v>8352830</v>
      </c>
      <c r="D102" s="70">
        <v>-614474.31999999995</v>
      </c>
      <c r="E102" s="73">
        <v>7738355.6799999997</v>
      </c>
      <c r="F102" s="4">
        <v>239202</v>
      </c>
      <c r="G102">
        <f t="shared" si="1"/>
        <v>-1</v>
      </c>
    </row>
    <row r="103" spans="1:7" s="4" customFormat="1" x14ac:dyDescent="0.25">
      <c r="A103" s="4">
        <v>239202</v>
      </c>
      <c r="B103" s="4" t="s">
        <v>224</v>
      </c>
      <c r="C103" s="70">
        <v>342917188</v>
      </c>
      <c r="D103" s="70">
        <v>-53758188</v>
      </c>
      <c r="E103" s="70">
        <v>289159000</v>
      </c>
      <c r="F103" s="4">
        <v>239301</v>
      </c>
      <c r="G103" s="4">
        <f t="shared" si="1"/>
        <v>-99</v>
      </c>
    </row>
    <row r="104" spans="1:7" x14ac:dyDescent="0.25">
      <c r="A104" s="4">
        <v>239301</v>
      </c>
      <c r="B104" s="4" t="s">
        <v>245</v>
      </c>
      <c r="C104" s="70">
        <v>9608220</v>
      </c>
      <c r="D104" s="70">
        <v>37716634.759999998</v>
      </c>
      <c r="E104" s="70">
        <v>47324854.759999998</v>
      </c>
      <c r="F104" s="4">
        <v>239401</v>
      </c>
      <c r="G104">
        <f t="shared" si="1"/>
        <v>-100</v>
      </c>
    </row>
    <row r="105" spans="1:7" x14ac:dyDescent="0.25">
      <c r="A105" s="4">
        <v>239401</v>
      </c>
      <c r="B105" s="4" t="s">
        <v>266</v>
      </c>
      <c r="C105" s="70">
        <v>0</v>
      </c>
      <c r="D105" s="70">
        <v>1851747.48</v>
      </c>
      <c r="E105" s="70">
        <v>1851747.48</v>
      </c>
      <c r="F105" s="4">
        <v>239501</v>
      </c>
      <c r="G105">
        <f t="shared" si="1"/>
        <v>-100</v>
      </c>
    </row>
    <row r="106" spans="1:7" x14ac:dyDescent="0.25">
      <c r="A106" s="4">
        <v>239501</v>
      </c>
      <c r="B106" s="4" t="s">
        <v>199</v>
      </c>
      <c r="C106" s="70">
        <v>1186150</v>
      </c>
      <c r="D106" s="70">
        <v>-112486.14</v>
      </c>
      <c r="E106" s="70">
        <v>1073663.8600000001</v>
      </c>
      <c r="F106" s="4">
        <v>239601</v>
      </c>
      <c r="G106">
        <f t="shared" si="1"/>
        <v>-100</v>
      </c>
    </row>
    <row r="107" spans="1:7" x14ac:dyDescent="0.25">
      <c r="A107" s="4">
        <v>239601</v>
      </c>
      <c r="B107" s="4" t="s">
        <v>119</v>
      </c>
      <c r="C107" s="70">
        <v>665248</v>
      </c>
      <c r="D107" s="70">
        <v>748280.31</v>
      </c>
      <c r="E107" s="70">
        <v>1413528.31</v>
      </c>
      <c r="F107" s="4">
        <v>239701</v>
      </c>
      <c r="G107">
        <f t="shared" si="1"/>
        <v>-100</v>
      </c>
    </row>
    <row r="108" spans="1:7" x14ac:dyDescent="0.25">
      <c r="A108" s="4">
        <v>239701</v>
      </c>
      <c r="B108" s="4" t="s">
        <v>267</v>
      </c>
      <c r="C108" s="70">
        <v>0</v>
      </c>
      <c r="D108" s="70">
        <v>92500</v>
      </c>
      <c r="E108" s="70">
        <v>92500</v>
      </c>
      <c r="F108" s="4">
        <v>239801</v>
      </c>
      <c r="G108">
        <f t="shared" si="1"/>
        <v>-100</v>
      </c>
    </row>
    <row r="109" spans="1:7" x14ac:dyDescent="0.25">
      <c r="A109" s="4">
        <v>239801</v>
      </c>
      <c r="B109" s="4" t="s">
        <v>200</v>
      </c>
      <c r="C109" s="70">
        <v>85855</v>
      </c>
      <c r="D109" s="70">
        <v>429191.92</v>
      </c>
      <c r="E109" s="70">
        <v>515046.92</v>
      </c>
      <c r="F109" s="4">
        <v>239802</v>
      </c>
      <c r="G109">
        <f t="shared" si="1"/>
        <v>-1</v>
      </c>
    </row>
    <row r="110" spans="1:7" x14ac:dyDescent="0.25">
      <c r="A110" s="4">
        <v>239802</v>
      </c>
      <c r="B110" s="4" t="s">
        <v>268</v>
      </c>
      <c r="C110" s="70">
        <v>0</v>
      </c>
      <c r="D110" s="70">
        <v>10155280</v>
      </c>
      <c r="E110" s="70">
        <v>10155280</v>
      </c>
      <c r="F110" s="4">
        <v>239901</v>
      </c>
      <c r="G110">
        <f t="shared" si="1"/>
        <v>-99</v>
      </c>
    </row>
    <row r="111" spans="1:7" x14ac:dyDescent="0.25">
      <c r="A111" s="4">
        <v>239901</v>
      </c>
      <c r="B111" s="4" t="s">
        <v>120</v>
      </c>
      <c r="C111" s="70">
        <v>84395058</v>
      </c>
      <c r="D111" s="70">
        <v>-40310006</v>
      </c>
      <c r="E111" s="70">
        <v>44085052</v>
      </c>
      <c r="F111" s="4">
        <v>239904</v>
      </c>
      <c r="G111">
        <f t="shared" si="1"/>
        <v>-3</v>
      </c>
    </row>
    <row r="112" spans="1:7" x14ac:dyDescent="0.25">
      <c r="A112" s="4">
        <v>239904</v>
      </c>
      <c r="B112" s="4" t="s">
        <v>209</v>
      </c>
      <c r="C112" s="70">
        <v>40786</v>
      </c>
      <c r="D112" s="70">
        <v>0</v>
      </c>
      <c r="E112" s="70">
        <v>40786</v>
      </c>
      <c r="F112" s="4">
        <v>239905</v>
      </c>
      <c r="G112">
        <f t="shared" si="1"/>
        <v>-1</v>
      </c>
    </row>
    <row r="113" spans="1:7" x14ac:dyDescent="0.25">
      <c r="A113" s="4">
        <v>239905</v>
      </c>
      <c r="B113" s="4" t="s">
        <v>254</v>
      </c>
      <c r="C113" s="70">
        <v>0</v>
      </c>
      <c r="D113" s="70">
        <v>526502</v>
      </c>
      <c r="E113" s="70">
        <v>526502</v>
      </c>
      <c r="F113" s="4">
        <v>241201</v>
      </c>
      <c r="G113">
        <f t="shared" si="1"/>
        <v>-1296</v>
      </c>
    </row>
    <row r="114" spans="1:7" x14ac:dyDescent="0.25">
      <c r="A114" s="4">
        <v>241201</v>
      </c>
      <c r="B114" s="4" t="s">
        <v>214</v>
      </c>
      <c r="C114" s="70">
        <v>2662114</v>
      </c>
      <c r="D114" s="70">
        <v>-2399945.5099999998</v>
      </c>
      <c r="E114" s="70">
        <v>262168.49</v>
      </c>
      <c r="F114" s="4">
        <v>241401</v>
      </c>
      <c r="G114">
        <f t="shared" si="1"/>
        <v>-200</v>
      </c>
    </row>
    <row r="115" spans="1:7" x14ac:dyDescent="0.25">
      <c r="A115" s="4">
        <v>241202</v>
      </c>
      <c r="B115" s="4" t="s">
        <v>125</v>
      </c>
      <c r="C115" s="70">
        <v>0</v>
      </c>
      <c r="D115" s="70">
        <v>4737831.51</v>
      </c>
      <c r="E115" s="70">
        <v>4737831.51</v>
      </c>
      <c r="F115" s="4">
        <v>241605</v>
      </c>
      <c r="G115">
        <f t="shared" si="1"/>
        <v>-403</v>
      </c>
    </row>
    <row r="116" spans="1:7" x14ac:dyDescent="0.25">
      <c r="A116" s="4">
        <v>241401</v>
      </c>
      <c r="B116" s="4" t="s">
        <v>126</v>
      </c>
      <c r="C116" s="70">
        <v>0</v>
      </c>
      <c r="D116" s="70">
        <v>3845980</v>
      </c>
      <c r="E116" s="70">
        <v>3845980</v>
      </c>
      <c r="F116" s="4">
        <v>249101</v>
      </c>
      <c r="G116">
        <f t="shared" si="1"/>
        <v>-7700</v>
      </c>
    </row>
    <row r="117" spans="1:7" x14ac:dyDescent="0.25">
      <c r="A117" s="4">
        <v>241605</v>
      </c>
      <c r="B117" s="4" t="s">
        <v>152</v>
      </c>
      <c r="C117" s="70">
        <v>51121788</v>
      </c>
      <c r="D117" s="70">
        <v>0</v>
      </c>
      <c r="E117" s="70">
        <v>51121788</v>
      </c>
      <c r="F117" s="4">
        <v>261101</v>
      </c>
      <c r="G117">
        <f t="shared" si="1"/>
        <v>-19496</v>
      </c>
    </row>
    <row r="118" spans="1:7" x14ac:dyDescent="0.25">
      <c r="A118" s="4">
        <v>249101</v>
      </c>
      <c r="B118" s="4" t="s">
        <v>173</v>
      </c>
      <c r="C118" s="70">
        <v>704886358</v>
      </c>
      <c r="D118" s="70">
        <v>0</v>
      </c>
      <c r="E118" s="70">
        <v>704886358</v>
      </c>
      <c r="F118" s="4">
        <v>261301</v>
      </c>
      <c r="G118">
        <f t="shared" si="1"/>
        <v>-12200</v>
      </c>
    </row>
    <row r="119" spans="1:7" x14ac:dyDescent="0.25">
      <c r="A119" s="4">
        <v>261101</v>
      </c>
      <c r="B119" s="4" t="s">
        <v>174</v>
      </c>
      <c r="C119" s="70">
        <v>3216419</v>
      </c>
      <c r="D119" s="70">
        <v>5212336</v>
      </c>
      <c r="E119" s="70">
        <v>8428755</v>
      </c>
      <c r="F119" s="4">
        <v>261401</v>
      </c>
      <c r="G119">
        <f t="shared" si="1"/>
        <v>-300</v>
      </c>
    </row>
    <row r="120" spans="1:7" x14ac:dyDescent="0.25">
      <c r="A120" s="4">
        <v>261301</v>
      </c>
      <c r="B120" s="4" t="s">
        <v>201</v>
      </c>
      <c r="C120" s="70">
        <v>22805849</v>
      </c>
      <c r="D120" s="70">
        <v>-10384849</v>
      </c>
      <c r="E120" s="70">
        <v>12421000</v>
      </c>
      <c r="F120" s="4">
        <v>261901</v>
      </c>
      <c r="G120">
        <f t="shared" si="1"/>
        <v>-600</v>
      </c>
    </row>
    <row r="121" spans="1:7" x14ac:dyDescent="0.25">
      <c r="A121" s="4">
        <v>261401</v>
      </c>
      <c r="B121" s="4" t="s">
        <v>134</v>
      </c>
      <c r="C121" s="70">
        <v>1008887</v>
      </c>
      <c r="D121" s="70">
        <v>-859677</v>
      </c>
      <c r="E121" s="70">
        <v>149210</v>
      </c>
      <c r="F121" s="4">
        <v>262101</v>
      </c>
      <c r="G121">
        <f t="shared" si="1"/>
        <v>-700</v>
      </c>
    </row>
    <row r="122" spans="1:7" x14ac:dyDescent="0.25">
      <c r="A122" s="4">
        <v>261901</v>
      </c>
      <c r="B122" s="4" t="s">
        <v>160</v>
      </c>
      <c r="C122" s="70">
        <v>594524</v>
      </c>
      <c r="D122" s="70">
        <v>205476</v>
      </c>
      <c r="E122" s="70">
        <v>800000</v>
      </c>
      <c r="F122" s="4">
        <v>262301</v>
      </c>
      <c r="G122">
        <f t="shared" si="1"/>
        <v>-400</v>
      </c>
    </row>
    <row r="123" spans="1:7" x14ac:dyDescent="0.25">
      <c r="A123" s="4">
        <v>262101</v>
      </c>
      <c r="B123" s="4" t="s">
        <v>135</v>
      </c>
      <c r="C123" s="70">
        <v>782133</v>
      </c>
      <c r="D123" s="70">
        <v>-782133</v>
      </c>
      <c r="E123" s="70">
        <v>0</v>
      </c>
      <c r="F123" s="4">
        <v>263101</v>
      </c>
      <c r="G123">
        <f t="shared" si="1"/>
        <v>-1000</v>
      </c>
    </row>
    <row r="124" spans="1:7" x14ac:dyDescent="0.25">
      <c r="A124" s="4">
        <v>262301</v>
      </c>
      <c r="B124" s="4" t="s">
        <v>225</v>
      </c>
      <c r="C124" s="70">
        <v>1112533</v>
      </c>
      <c r="D124" s="70">
        <v>-432533</v>
      </c>
      <c r="E124" s="70">
        <v>680000</v>
      </c>
      <c r="F124" s="4">
        <v>263201</v>
      </c>
      <c r="G124">
        <f t="shared" si="1"/>
        <v>-900</v>
      </c>
    </row>
    <row r="125" spans="1:7" x14ac:dyDescent="0.25">
      <c r="A125" s="4">
        <v>263101</v>
      </c>
      <c r="B125" s="4" t="s">
        <v>136</v>
      </c>
      <c r="C125" s="70">
        <v>1458485</v>
      </c>
      <c r="D125" s="70">
        <v>51428393.420000002</v>
      </c>
      <c r="E125" s="70">
        <v>52886878.420000002</v>
      </c>
      <c r="F125" s="4">
        <v>264101</v>
      </c>
      <c r="G125">
        <f t="shared" si="1"/>
        <v>-1000</v>
      </c>
    </row>
    <row r="126" spans="1:7" x14ac:dyDescent="0.25">
      <c r="A126" s="4">
        <v>263201</v>
      </c>
      <c r="B126" s="4" t="s">
        <v>137</v>
      </c>
      <c r="C126" s="70">
        <v>2716272</v>
      </c>
      <c r="D126" s="70">
        <v>340408</v>
      </c>
      <c r="E126" s="70">
        <v>3056680</v>
      </c>
      <c r="F126" s="4">
        <v>264701</v>
      </c>
      <c r="G126">
        <f t="shared" si="1"/>
        <v>-1500</v>
      </c>
    </row>
    <row r="127" spans="1:7" x14ac:dyDescent="0.25">
      <c r="A127" s="4">
        <v>264101</v>
      </c>
      <c r="B127" s="4" t="s">
        <v>175</v>
      </c>
      <c r="C127" s="70">
        <v>46493658</v>
      </c>
      <c r="D127" s="70">
        <v>-20524223.52</v>
      </c>
      <c r="E127" s="70">
        <v>25969434.48</v>
      </c>
      <c r="F127" s="4">
        <v>264801</v>
      </c>
      <c r="G127">
        <f t="shared" si="1"/>
        <v>-700</v>
      </c>
    </row>
    <row r="128" spans="1:7" x14ac:dyDescent="0.25">
      <c r="A128" s="4">
        <v>264601</v>
      </c>
      <c r="B128" s="4" t="s">
        <v>218</v>
      </c>
      <c r="C128" s="70">
        <v>0</v>
      </c>
      <c r="D128" s="70">
        <v>350000</v>
      </c>
      <c r="E128" s="70">
        <v>350000</v>
      </c>
      <c r="F128" s="4">
        <v>265201</v>
      </c>
      <c r="G128">
        <f t="shared" si="1"/>
        <v>-600</v>
      </c>
    </row>
    <row r="129" spans="1:7" x14ac:dyDescent="0.25">
      <c r="A129" s="4">
        <v>264701</v>
      </c>
      <c r="B129" s="4" t="s">
        <v>269</v>
      </c>
      <c r="C129" s="70">
        <v>0</v>
      </c>
      <c r="D129" s="70">
        <v>3550000</v>
      </c>
      <c r="E129" s="70">
        <v>3550000</v>
      </c>
      <c r="F129" s="4">
        <v>265501</v>
      </c>
      <c r="G129">
        <f t="shared" si="1"/>
        <v>-800</v>
      </c>
    </row>
    <row r="130" spans="1:7" x14ac:dyDescent="0.25">
      <c r="A130" s="4">
        <v>264801</v>
      </c>
      <c r="B130" s="4" t="s">
        <v>139</v>
      </c>
      <c r="C130" s="70">
        <v>11139902</v>
      </c>
      <c r="D130" s="70">
        <v>6860098</v>
      </c>
      <c r="E130" s="70">
        <v>18000000</v>
      </c>
      <c r="F130" s="4">
        <v>265601</v>
      </c>
      <c r="G130">
        <f t="shared" ref="G130:G136" si="2">+A130-F130</f>
        <v>-800</v>
      </c>
    </row>
    <row r="131" spans="1:7" x14ac:dyDescent="0.25">
      <c r="A131" s="4">
        <v>265201</v>
      </c>
      <c r="B131" s="4" t="s">
        <v>188</v>
      </c>
      <c r="C131" s="70">
        <v>150560</v>
      </c>
      <c r="D131" s="70">
        <v>-150560</v>
      </c>
      <c r="E131" s="70">
        <v>0</v>
      </c>
      <c r="F131" s="4">
        <v>265801</v>
      </c>
      <c r="G131">
        <f t="shared" si="2"/>
        <v>-600</v>
      </c>
    </row>
    <row r="132" spans="1:7" x14ac:dyDescent="0.25">
      <c r="A132" s="4">
        <v>265401</v>
      </c>
      <c r="B132" s="4" t="s">
        <v>283</v>
      </c>
      <c r="C132" s="70">
        <v>0</v>
      </c>
      <c r="D132" s="70">
        <v>2800000</v>
      </c>
      <c r="E132" s="70">
        <v>2800000</v>
      </c>
      <c r="F132" s="4">
        <v>266201</v>
      </c>
      <c r="G132">
        <f t="shared" si="2"/>
        <v>-800</v>
      </c>
    </row>
    <row r="133" spans="1:7" x14ac:dyDescent="0.25">
      <c r="A133" s="4">
        <v>265501</v>
      </c>
      <c r="B133" s="4" t="s">
        <v>141</v>
      </c>
      <c r="C133" s="70">
        <v>5723641</v>
      </c>
      <c r="D133" s="70">
        <v>3444914.12</v>
      </c>
      <c r="E133" s="70">
        <v>9168555.1199999992</v>
      </c>
      <c r="F133" s="4">
        <v>268301</v>
      </c>
      <c r="G133">
        <f t="shared" si="2"/>
        <v>-2800</v>
      </c>
    </row>
    <row r="134" spans="1:7" x14ac:dyDescent="0.25">
      <c r="A134" s="4">
        <v>265601</v>
      </c>
      <c r="B134" s="4" t="s">
        <v>246</v>
      </c>
      <c r="C134" s="70">
        <v>1698219</v>
      </c>
      <c r="D134" s="70">
        <v>-1396959</v>
      </c>
      <c r="E134" s="70">
        <v>301260</v>
      </c>
      <c r="F134" s="4">
        <v>271201</v>
      </c>
      <c r="G134">
        <f t="shared" si="2"/>
        <v>-5600</v>
      </c>
    </row>
    <row r="135" spans="1:7" x14ac:dyDescent="0.25">
      <c r="A135" s="4">
        <v>265701</v>
      </c>
      <c r="B135" s="4" t="s">
        <v>275</v>
      </c>
      <c r="C135" s="70">
        <v>0</v>
      </c>
      <c r="D135" s="70">
        <v>50000</v>
      </c>
      <c r="E135" s="70">
        <v>50000</v>
      </c>
      <c r="F135" s="4">
        <v>271301</v>
      </c>
      <c r="G135">
        <f t="shared" si="2"/>
        <v>-5600</v>
      </c>
    </row>
    <row r="136" spans="1:7" x14ac:dyDescent="0.25">
      <c r="A136" s="4">
        <v>265801</v>
      </c>
      <c r="B136" s="4" t="s">
        <v>144</v>
      </c>
      <c r="C136" s="70">
        <v>237726</v>
      </c>
      <c r="D136" s="70">
        <v>-187726</v>
      </c>
      <c r="E136" s="70">
        <v>50000</v>
      </c>
      <c r="F136" s="4">
        <v>273101</v>
      </c>
      <c r="G136">
        <f t="shared" si="2"/>
        <v>-7300</v>
      </c>
    </row>
    <row r="137" spans="1:7" x14ac:dyDescent="0.25">
      <c r="A137" s="4">
        <v>266201</v>
      </c>
      <c r="B137" s="4" t="s">
        <v>145</v>
      </c>
      <c r="C137" s="70">
        <v>0</v>
      </c>
      <c r="D137" s="70">
        <v>550000</v>
      </c>
      <c r="E137" s="70">
        <v>550000</v>
      </c>
      <c r="F137" s="4">
        <v>273101</v>
      </c>
      <c r="G137">
        <f t="shared" ref="G137:G139" si="3">+A137-F137</f>
        <v>-6900</v>
      </c>
    </row>
    <row r="138" spans="1:7" x14ac:dyDescent="0.25">
      <c r="A138" s="4">
        <v>268301</v>
      </c>
      <c r="B138" s="4" t="s">
        <v>146</v>
      </c>
      <c r="C138" s="70">
        <v>17571579</v>
      </c>
      <c r="D138" s="70">
        <v>-4523579</v>
      </c>
      <c r="E138" s="70">
        <v>13048000</v>
      </c>
      <c r="F138" s="4">
        <v>273101</v>
      </c>
      <c r="G138">
        <f t="shared" si="3"/>
        <v>-4800</v>
      </c>
    </row>
    <row r="139" spans="1:7" x14ac:dyDescent="0.25">
      <c r="A139" s="4">
        <v>271201</v>
      </c>
      <c r="B139" s="4" t="s">
        <v>253</v>
      </c>
      <c r="C139" s="70">
        <v>0</v>
      </c>
      <c r="D139" s="70">
        <v>9311963.6400000006</v>
      </c>
      <c r="E139" s="70">
        <v>9311963.6400000006</v>
      </c>
      <c r="F139" s="4">
        <v>273101</v>
      </c>
      <c r="G139">
        <f t="shared" si="3"/>
        <v>-1900</v>
      </c>
    </row>
    <row r="140" spans="1:7" x14ac:dyDescent="0.25">
      <c r="A140" s="4">
        <v>271301</v>
      </c>
      <c r="B140" s="4" t="s">
        <v>270</v>
      </c>
      <c r="C140" s="70">
        <v>0</v>
      </c>
      <c r="D140" s="70">
        <v>1156500</v>
      </c>
      <c r="E140" s="70">
        <v>1156500</v>
      </c>
      <c r="F140" s="4">
        <v>273101</v>
      </c>
      <c r="G140">
        <f t="shared" ref="G140:G141" si="4">+A140-F140</f>
        <v>-1800</v>
      </c>
    </row>
    <row r="141" spans="1:7" x14ac:dyDescent="0.25">
      <c r="A141" s="4">
        <v>273101</v>
      </c>
      <c r="B141" s="4" t="s">
        <v>271</v>
      </c>
      <c r="C141" s="70">
        <v>0</v>
      </c>
      <c r="D141" s="70">
        <v>86500</v>
      </c>
      <c r="E141" s="70">
        <v>86500</v>
      </c>
      <c r="F141" s="4">
        <v>273101</v>
      </c>
      <c r="G141">
        <f t="shared" si="4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AGOSTO</vt:lpstr>
      <vt:lpstr>Sheet3</vt:lpstr>
      <vt:lpstr>Sheet2</vt:lpstr>
      <vt:lpstr>AGOSTO!Print_Area</vt:lpstr>
      <vt:lpstr>AGOSTO!Print_Titles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cp:lastPrinted>2022-09-08T18:41:00Z</cp:lastPrinted>
  <dcterms:created xsi:type="dcterms:W3CDTF">2017-05-10T14:32:05Z</dcterms:created>
  <dcterms:modified xsi:type="dcterms:W3CDTF">2022-09-08T18:41:02Z</dcterms:modified>
</cp:coreProperties>
</file>