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r.medrano\Desktop\INABIE\47-Abril2022\Finanzas\"/>
    </mc:Choice>
  </mc:AlternateContent>
  <bookViews>
    <workbookView xWindow="0" yWindow="0" windowWidth="28800" windowHeight="12435"/>
  </bookViews>
  <sheets>
    <sheet name="Plantilla Ejecución " sheetId="1" r:id="rId1"/>
  </sheets>
  <externalReferences>
    <externalReference r:id="rId2"/>
  </externalReferences>
  <definedNames>
    <definedName name="_xlnm.Print_Area" localSheetId="0">'Plantilla Ejecución '!$B$1:$O$112</definedName>
    <definedName name="_xlnm.Print_Titles" localSheetId="0">'Plantilla Ejecución 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9" i="1" l="1"/>
  <c r="N89" i="1"/>
  <c r="N88" i="1" s="1"/>
  <c r="M89" i="1"/>
  <c r="L89" i="1"/>
  <c r="K89" i="1"/>
  <c r="J89" i="1"/>
  <c r="I89" i="1"/>
  <c r="H89" i="1"/>
  <c r="G89" i="1"/>
  <c r="F89" i="1"/>
  <c r="E89" i="1"/>
  <c r="D89" i="1"/>
  <c r="C89" i="1" s="1"/>
  <c r="O88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 s="1"/>
  <c r="O86" i="1"/>
  <c r="N86" i="1"/>
  <c r="M86" i="1"/>
  <c r="L86" i="1"/>
  <c r="K86" i="1"/>
  <c r="J86" i="1"/>
  <c r="I86" i="1"/>
  <c r="H86" i="1"/>
  <c r="G86" i="1"/>
  <c r="F86" i="1"/>
  <c r="E86" i="1"/>
  <c r="D86" i="1"/>
  <c r="C86" i="1" s="1"/>
  <c r="O85" i="1"/>
  <c r="N85" i="1"/>
  <c r="O84" i="1"/>
  <c r="N84" i="1"/>
  <c r="M84" i="1"/>
  <c r="L84" i="1"/>
  <c r="K84" i="1"/>
  <c r="J84" i="1"/>
  <c r="I84" i="1"/>
  <c r="H84" i="1"/>
  <c r="G84" i="1"/>
  <c r="F84" i="1"/>
  <c r="E84" i="1"/>
  <c r="C84" i="1" s="1"/>
  <c r="D84" i="1"/>
  <c r="O83" i="1"/>
  <c r="N83" i="1"/>
  <c r="N82" i="1" s="1"/>
  <c r="M83" i="1"/>
  <c r="L83" i="1"/>
  <c r="K83" i="1"/>
  <c r="J83" i="1"/>
  <c r="I83" i="1"/>
  <c r="H83" i="1"/>
  <c r="G83" i="1"/>
  <c r="F83" i="1"/>
  <c r="E83" i="1"/>
  <c r="D83" i="1"/>
  <c r="C83" i="1" s="1"/>
  <c r="O82" i="1"/>
  <c r="O79" i="1"/>
  <c r="N79" i="1"/>
  <c r="M79" i="1"/>
  <c r="M76" i="1" s="1"/>
  <c r="L79" i="1"/>
  <c r="K79" i="1"/>
  <c r="J79" i="1"/>
  <c r="I79" i="1"/>
  <c r="H79" i="1"/>
  <c r="G79" i="1"/>
  <c r="F79" i="1"/>
  <c r="E79" i="1"/>
  <c r="E76" i="1" s="1"/>
  <c r="D79" i="1"/>
  <c r="C79" i="1" s="1"/>
  <c r="O78" i="1"/>
  <c r="N78" i="1"/>
  <c r="M78" i="1"/>
  <c r="L78" i="1"/>
  <c r="K78" i="1"/>
  <c r="J78" i="1"/>
  <c r="J76" i="1" s="1"/>
  <c r="I78" i="1"/>
  <c r="I76" i="1" s="1"/>
  <c r="H78" i="1"/>
  <c r="G78" i="1"/>
  <c r="F78" i="1"/>
  <c r="E78" i="1"/>
  <c r="D78" i="1"/>
  <c r="O77" i="1"/>
  <c r="O76" i="1" s="1"/>
  <c r="N77" i="1"/>
  <c r="N76" i="1" s="1"/>
  <c r="M77" i="1"/>
  <c r="L77" i="1"/>
  <c r="K77" i="1"/>
  <c r="J77" i="1"/>
  <c r="I77" i="1"/>
  <c r="H77" i="1"/>
  <c r="H76" i="1" s="1"/>
  <c r="G77" i="1"/>
  <c r="G76" i="1" s="1"/>
  <c r="F77" i="1"/>
  <c r="F76" i="1" s="1"/>
  <c r="E77" i="1"/>
  <c r="D77" i="1"/>
  <c r="C77" i="1" s="1"/>
  <c r="L76" i="1"/>
  <c r="K76" i="1"/>
  <c r="D76" i="1"/>
  <c r="O75" i="1"/>
  <c r="N75" i="1"/>
  <c r="M75" i="1"/>
  <c r="L75" i="1"/>
  <c r="K75" i="1"/>
  <c r="J75" i="1"/>
  <c r="I75" i="1"/>
  <c r="I73" i="1" s="1"/>
  <c r="H75" i="1"/>
  <c r="H73" i="1" s="1"/>
  <c r="G75" i="1"/>
  <c r="F75" i="1"/>
  <c r="C75" i="1" s="1"/>
  <c r="E75" i="1"/>
  <c r="D75" i="1"/>
  <c r="O74" i="1"/>
  <c r="O73" i="1" s="1"/>
  <c r="N74" i="1"/>
  <c r="N73" i="1" s="1"/>
  <c r="M74" i="1"/>
  <c r="M73" i="1" s="1"/>
  <c r="L74" i="1"/>
  <c r="K74" i="1"/>
  <c r="J74" i="1"/>
  <c r="I74" i="1"/>
  <c r="H74" i="1"/>
  <c r="G74" i="1"/>
  <c r="G73" i="1" s="1"/>
  <c r="F74" i="1"/>
  <c r="F73" i="1" s="1"/>
  <c r="E74" i="1"/>
  <c r="E73" i="1" s="1"/>
  <c r="D74" i="1"/>
  <c r="C74" i="1" s="1"/>
  <c r="C73" i="1" s="1"/>
  <c r="L73" i="1"/>
  <c r="K73" i="1"/>
  <c r="J73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 s="1"/>
  <c r="O71" i="1"/>
  <c r="N71" i="1"/>
  <c r="M71" i="1"/>
  <c r="L71" i="1"/>
  <c r="K71" i="1"/>
  <c r="J71" i="1"/>
  <c r="I71" i="1"/>
  <c r="H71" i="1"/>
  <c r="G71" i="1"/>
  <c r="F71" i="1"/>
  <c r="E71" i="1"/>
  <c r="D71" i="1"/>
  <c r="C71" i="1" s="1"/>
  <c r="O70" i="1"/>
  <c r="N70" i="1"/>
  <c r="M70" i="1"/>
  <c r="L70" i="1"/>
  <c r="K70" i="1"/>
  <c r="J70" i="1"/>
  <c r="J68" i="1" s="1"/>
  <c r="I70" i="1"/>
  <c r="I68" i="1" s="1"/>
  <c r="H70" i="1"/>
  <c r="G70" i="1"/>
  <c r="C70" i="1" s="1"/>
  <c r="F70" i="1"/>
  <c r="E70" i="1"/>
  <c r="D70" i="1"/>
  <c r="O69" i="1"/>
  <c r="O68" i="1" s="1"/>
  <c r="N69" i="1"/>
  <c r="N68" i="1" s="1"/>
  <c r="M69" i="1"/>
  <c r="M68" i="1" s="1"/>
  <c r="L69" i="1"/>
  <c r="K69" i="1"/>
  <c r="J69" i="1"/>
  <c r="I69" i="1"/>
  <c r="H69" i="1"/>
  <c r="H68" i="1" s="1"/>
  <c r="G69" i="1"/>
  <c r="G68" i="1" s="1"/>
  <c r="F69" i="1"/>
  <c r="F68" i="1" s="1"/>
  <c r="E69" i="1"/>
  <c r="E68" i="1" s="1"/>
  <c r="D69" i="1"/>
  <c r="C69" i="1" s="1"/>
  <c r="L68" i="1"/>
  <c r="K68" i="1"/>
  <c r="D68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 s="1"/>
  <c r="O66" i="1"/>
  <c r="N66" i="1"/>
  <c r="M66" i="1"/>
  <c r="L66" i="1"/>
  <c r="K66" i="1"/>
  <c r="J66" i="1"/>
  <c r="I66" i="1"/>
  <c r="H66" i="1"/>
  <c r="G66" i="1"/>
  <c r="F66" i="1"/>
  <c r="E66" i="1"/>
  <c r="D66" i="1"/>
  <c r="C66" i="1" s="1"/>
  <c r="O65" i="1"/>
  <c r="N65" i="1"/>
  <c r="M65" i="1"/>
  <c r="L65" i="1"/>
  <c r="K65" i="1"/>
  <c r="C65" i="1" s="1"/>
  <c r="J65" i="1"/>
  <c r="I65" i="1"/>
  <c r="H65" i="1"/>
  <c r="G65" i="1"/>
  <c r="F65" i="1"/>
  <c r="E65" i="1"/>
  <c r="D65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 s="1"/>
  <c r="O63" i="1"/>
  <c r="N63" i="1"/>
  <c r="M63" i="1"/>
  <c r="M58" i="1" s="1"/>
  <c r="L63" i="1"/>
  <c r="K63" i="1"/>
  <c r="J63" i="1"/>
  <c r="I63" i="1"/>
  <c r="H63" i="1"/>
  <c r="G63" i="1"/>
  <c r="F63" i="1"/>
  <c r="E63" i="1"/>
  <c r="E58" i="1" s="1"/>
  <c r="D63" i="1"/>
  <c r="C63" i="1" s="1"/>
  <c r="O62" i="1"/>
  <c r="N62" i="1"/>
  <c r="M62" i="1"/>
  <c r="L62" i="1"/>
  <c r="K62" i="1"/>
  <c r="J62" i="1"/>
  <c r="I62" i="1"/>
  <c r="H62" i="1"/>
  <c r="G62" i="1"/>
  <c r="F62" i="1"/>
  <c r="E62" i="1"/>
  <c r="C62" i="1" s="1"/>
  <c r="D62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 s="1"/>
  <c r="O60" i="1"/>
  <c r="O58" i="1" s="1"/>
  <c r="N60" i="1"/>
  <c r="M60" i="1"/>
  <c r="L60" i="1"/>
  <c r="K60" i="1"/>
  <c r="K58" i="1" s="1"/>
  <c r="J60" i="1"/>
  <c r="I60" i="1"/>
  <c r="H60" i="1"/>
  <c r="G60" i="1"/>
  <c r="F60" i="1"/>
  <c r="E60" i="1"/>
  <c r="D60" i="1"/>
  <c r="C60" i="1" s="1"/>
  <c r="O59" i="1"/>
  <c r="N59" i="1"/>
  <c r="M59" i="1"/>
  <c r="L59" i="1"/>
  <c r="L58" i="1" s="1"/>
  <c r="K59" i="1"/>
  <c r="J59" i="1"/>
  <c r="J58" i="1" s="1"/>
  <c r="I59" i="1"/>
  <c r="I58" i="1" s="1"/>
  <c r="H59" i="1"/>
  <c r="H58" i="1" s="1"/>
  <c r="G59" i="1"/>
  <c r="G58" i="1" s="1"/>
  <c r="F59" i="1"/>
  <c r="E59" i="1"/>
  <c r="D59" i="1"/>
  <c r="D58" i="1" s="1"/>
  <c r="N58" i="1"/>
  <c r="F58" i="1"/>
  <c r="O57" i="1"/>
  <c r="N57" i="1"/>
  <c r="M57" i="1"/>
  <c r="L57" i="1"/>
  <c r="K57" i="1"/>
  <c r="C57" i="1" s="1"/>
  <c r="J57" i="1"/>
  <c r="I57" i="1"/>
  <c r="H57" i="1"/>
  <c r="G57" i="1"/>
  <c r="F57" i="1"/>
  <c r="E57" i="1"/>
  <c r="D57" i="1"/>
  <c r="O56" i="1"/>
  <c r="N56" i="1"/>
  <c r="M56" i="1"/>
  <c r="L56" i="1"/>
  <c r="K56" i="1"/>
  <c r="J56" i="1"/>
  <c r="I56" i="1"/>
  <c r="H56" i="1"/>
  <c r="C56" i="1" s="1"/>
  <c r="G56" i="1"/>
  <c r="F56" i="1"/>
  <c r="E56" i="1"/>
  <c r="D56" i="1"/>
  <c r="O55" i="1"/>
  <c r="N55" i="1"/>
  <c r="M55" i="1"/>
  <c r="M50" i="1" s="1"/>
  <c r="L55" i="1"/>
  <c r="K55" i="1"/>
  <c r="J55" i="1"/>
  <c r="I55" i="1"/>
  <c r="H55" i="1"/>
  <c r="G55" i="1"/>
  <c r="F55" i="1"/>
  <c r="E55" i="1"/>
  <c r="E50" i="1" s="1"/>
  <c r="D55" i="1"/>
  <c r="C55" i="1" s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 s="1"/>
  <c r="O52" i="1"/>
  <c r="O50" i="1" s="1"/>
  <c r="N52" i="1"/>
  <c r="M52" i="1"/>
  <c r="L52" i="1"/>
  <c r="K52" i="1"/>
  <c r="K50" i="1" s="1"/>
  <c r="J52" i="1"/>
  <c r="I52" i="1"/>
  <c r="H52" i="1"/>
  <c r="G52" i="1"/>
  <c r="G50" i="1" s="1"/>
  <c r="F52" i="1"/>
  <c r="E52" i="1"/>
  <c r="D52" i="1"/>
  <c r="C52" i="1" s="1"/>
  <c r="O51" i="1"/>
  <c r="N51" i="1"/>
  <c r="M51" i="1"/>
  <c r="L51" i="1"/>
  <c r="L50" i="1" s="1"/>
  <c r="K51" i="1"/>
  <c r="J51" i="1"/>
  <c r="J50" i="1" s="1"/>
  <c r="I51" i="1"/>
  <c r="I50" i="1" s="1"/>
  <c r="H51" i="1"/>
  <c r="H50" i="1" s="1"/>
  <c r="G51" i="1"/>
  <c r="F51" i="1"/>
  <c r="E51" i="1"/>
  <c r="D51" i="1"/>
  <c r="D50" i="1" s="1"/>
  <c r="N50" i="1"/>
  <c r="F50" i="1"/>
  <c r="O49" i="1"/>
  <c r="N49" i="1"/>
  <c r="N42" i="1" s="1"/>
  <c r="M49" i="1"/>
  <c r="L49" i="1"/>
  <c r="K49" i="1"/>
  <c r="C49" i="1" s="1"/>
  <c r="J49" i="1"/>
  <c r="I49" i="1"/>
  <c r="H49" i="1"/>
  <c r="G49" i="1"/>
  <c r="F49" i="1"/>
  <c r="E49" i="1"/>
  <c r="D49" i="1"/>
  <c r="O48" i="1"/>
  <c r="N48" i="1"/>
  <c r="M48" i="1"/>
  <c r="L48" i="1"/>
  <c r="K48" i="1"/>
  <c r="J48" i="1"/>
  <c r="I48" i="1"/>
  <c r="H48" i="1"/>
  <c r="G48" i="1"/>
  <c r="C48" i="1" s="1"/>
  <c r="F48" i="1"/>
  <c r="E48" i="1"/>
  <c r="D48" i="1"/>
  <c r="O47" i="1"/>
  <c r="N47" i="1"/>
  <c r="M47" i="1"/>
  <c r="M42" i="1" s="1"/>
  <c r="L47" i="1"/>
  <c r="K47" i="1"/>
  <c r="J47" i="1"/>
  <c r="I47" i="1"/>
  <c r="H47" i="1"/>
  <c r="G47" i="1"/>
  <c r="F47" i="1"/>
  <c r="E47" i="1"/>
  <c r="E42" i="1" s="1"/>
  <c r="D47" i="1"/>
  <c r="C47" i="1" s="1"/>
  <c r="O46" i="1"/>
  <c r="N46" i="1"/>
  <c r="M46" i="1"/>
  <c r="L46" i="1"/>
  <c r="K46" i="1"/>
  <c r="J46" i="1"/>
  <c r="I46" i="1"/>
  <c r="H46" i="1"/>
  <c r="G46" i="1"/>
  <c r="F46" i="1"/>
  <c r="E46" i="1"/>
  <c r="C46" i="1" s="1"/>
  <c r="D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 s="1"/>
  <c r="O44" i="1"/>
  <c r="O42" i="1" s="1"/>
  <c r="N44" i="1"/>
  <c r="M44" i="1"/>
  <c r="L44" i="1"/>
  <c r="K44" i="1"/>
  <c r="K42" i="1" s="1"/>
  <c r="J44" i="1"/>
  <c r="I44" i="1"/>
  <c r="H44" i="1"/>
  <c r="G44" i="1"/>
  <c r="G42" i="1" s="1"/>
  <c r="F44" i="1"/>
  <c r="E44" i="1"/>
  <c r="D44" i="1"/>
  <c r="C44" i="1" s="1"/>
  <c r="O43" i="1"/>
  <c r="N43" i="1"/>
  <c r="M43" i="1"/>
  <c r="L43" i="1"/>
  <c r="L42" i="1" s="1"/>
  <c r="K43" i="1"/>
  <c r="J43" i="1"/>
  <c r="J42" i="1" s="1"/>
  <c r="I43" i="1"/>
  <c r="I42" i="1" s="1"/>
  <c r="H43" i="1"/>
  <c r="H42" i="1" s="1"/>
  <c r="G43" i="1"/>
  <c r="F43" i="1"/>
  <c r="E43" i="1"/>
  <c r="D43" i="1"/>
  <c r="D42" i="1" s="1"/>
  <c r="F42" i="1"/>
  <c r="O41" i="1"/>
  <c r="N41" i="1"/>
  <c r="M41" i="1"/>
  <c r="L41" i="1"/>
  <c r="K41" i="1"/>
  <c r="C41" i="1" s="1"/>
  <c r="J41" i="1"/>
  <c r="I41" i="1"/>
  <c r="H41" i="1"/>
  <c r="G41" i="1"/>
  <c r="F41" i="1"/>
  <c r="E41" i="1"/>
  <c r="D41" i="1"/>
  <c r="O40" i="1"/>
  <c r="N40" i="1"/>
  <c r="M40" i="1"/>
  <c r="L40" i="1"/>
  <c r="K40" i="1"/>
  <c r="J40" i="1"/>
  <c r="I40" i="1"/>
  <c r="H40" i="1"/>
  <c r="G40" i="1"/>
  <c r="C40" i="1" s="1"/>
  <c r="F40" i="1"/>
  <c r="E40" i="1"/>
  <c r="D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 s="1"/>
  <c r="O38" i="1"/>
  <c r="N38" i="1"/>
  <c r="M38" i="1"/>
  <c r="L38" i="1"/>
  <c r="K38" i="1"/>
  <c r="J38" i="1"/>
  <c r="I38" i="1"/>
  <c r="H38" i="1"/>
  <c r="G38" i="1"/>
  <c r="F38" i="1"/>
  <c r="E38" i="1"/>
  <c r="C38" i="1" s="1"/>
  <c r="D38" i="1"/>
  <c r="O37" i="1"/>
  <c r="O32" i="1" s="1"/>
  <c r="N37" i="1"/>
  <c r="M37" i="1"/>
  <c r="L37" i="1"/>
  <c r="K37" i="1"/>
  <c r="J37" i="1"/>
  <c r="I37" i="1"/>
  <c r="H37" i="1"/>
  <c r="G37" i="1"/>
  <c r="G32" i="1" s="1"/>
  <c r="F37" i="1"/>
  <c r="E37" i="1"/>
  <c r="D37" i="1"/>
  <c r="C37" i="1" s="1"/>
  <c r="O36" i="1"/>
  <c r="N36" i="1"/>
  <c r="M36" i="1"/>
  <c r="L36" i="1"/>
  <c r="K36" i="1"/>
  <c r="J36" i="1"/>
  <c r="I36" i="1"/>
  <c r="H36" i="1"/>
  <c r="G36" i="1"/>
  <c r="F36" i="1"/>
  <c r="E36" i="1"/>
  <c r="D36" i="1"/>
  <c r="C36" i="1" s="1"/>
  <c r="O35" i="1"/>
  <c r="N35" i="1"/>
  <c r="M35" i="1"/>
  <c r="L35" i="1"/>
  <c r="K35" i="1"/>
  <c r="J35" i="1"/>
  <c r="I35" i="1"/>
  <c r="H35" i="1"/>
  <c r="G35" i="1"/>
  <c r="F35" i="1"/>
  <c r="E35" i="1"/>
  <c r="D35" i="1"/>
  <c r="C35" i="1" s="1"/>
  <c r="O34" i="1"/>
  <c r="N34" i="1"/>
  <c r="M34" i="1"/>
  <c r="M32" i="1" s="1"/>
  <c r="L34" i="1"/>
  <c r="K34" i="1"/>
  <c r="J34" i="1"/>
  <c r="I34" i="1"/>
  <c r="I32" i="1" s="1"/>
  <c r="H34" i="1"/>
  <c r="G34" i="1"/>
  <c r="F34" i="1"/>
  <c r="E34" i="1"/>
  <c r="C34" i="1" s="1"/>
  <c r="D34" i="1"/>
  <c r="O33" i="1"/>
  <c r="N33" i="1"/>
  <c r="N32" i="1" s="1"/>
  <c r="M33" i="1"/>
  <c r="L33" i="1"/>
  <c r="L32" i="1" s="1"/>
  <c r="K33" i="1"/>
  <c r="C33" i="1" s="1"/>
  <c r="J33" i="1"/>
  <c r="J32" i="1" s="1"/>
  <c r="I33" i="1"/>
  <c r="H33" i="1"/>
  <c r="G33" i="1"/>
  <c r="F33" i="1"/>
  <c r="F32" i="1" s="1"/>
  <c r="E33" i="1"/>
  <c r="D33" i="1"/>
  <c r="D32" i="1" s="1"/>
  <c r="H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 s="1"/>
  <c r="O30" i="1"/>
  <c r="N30" i="1"/>
  <c r="M30" i="1"/>
  <c r="L30" i="1"/>
  <c r="K30" i="1"/>
  <c r="J30" i="1"/>
  <c r="I30" i="1"/>
  <c r="H30" i="1"/>
  <c r="G30" i="1"/>
  <c r="F30" i="1"/>
  <c r="E30" i="1"/>
  <c r="C30" i="1" s="1"/>
  <c r="D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 s="1"/>
  <c r="O28" i="1"/>
  <c r="N28" i="1"/>
  <c r="M28" i="1"/>
  <c r="L28" i="1"/>
  <c r="K28" i="1"/>
  <c r="J28" i="1"/>
  <c r="I28" i="1"/>
  <c r="H28" i="1"/>
  <c r="G28" i="1"/>
  <c r="F28" i="1"/>
  <c r="E28" i="1"/>
  <c r="D28" i="1"/>
  <c r="C28" i="1" s="1"/>
  <c r="O27" i="1"/>
  <c r="N27" i="1"/>
  <c r="M27" i="1"/>
  <c r="L27" i="1"/>
  <c r="K27" i="1"/>
  <c r="J27" i="1"/>
  <c r="I27" i="1"/>
  <c r="H27" i="1"/>
  <c r="G27" i="1"/>
  <c r="F27" i="1"/>
  <c r="E27" i="1"/>
  <c r="D27" i="1"/>
  <c r="C27" i="1" s="1"/>
  <c r="O26" i="1"/>
  <c r="N26" i="1"/>
  <c r="M26" i="1"/>
  <c r="L26" i="1"/>
  <c r="K26" i="1"/>
  <c r="J26" i="1"/>
  <c r="I26" i="1"/>
  <c r="H26" i="1"/>
  <c r="G26" i="1"/>
  <c r="F26" i="1"/>
  <c r="E26" i="1"/>
  <c r="C26" i="1" s="1"/>
  <c r="D26" i="1"/>
  <c r="O25" i="1"/>
  <c r="N25" i="1"/>
  <c r="M25" i="1"/>
  <c r="L25" i="1"/>
  <c r="K25" i="1"/>
  <c r="J25" i="1"/>
  <c r="C25" i="1" s="1"/>
  <c r="I25" i="1"/>
  <c r="H25" i="1"/>
  <c r="G25" i="1"/>
  <c r="F25" i="1"/>
  <c r="E25" i="1"/>
  <c r="D25" i="1"/>
  <c r="O24" i="1"/>
  <c r="O22" i="1" s="1"/>
  <c r="N24" i="1"/>
  <c r="M24" i="1"/>
  <c r="L24" i="1"/>
  <c r="K24" i="1"/>
  <c r="K22" i="1" s="1"/>
  <c r="J24" i="1"/>
  <c r="I24" i="1"/>
  <c r="H24" i="1"/>
  <c r="G24" i="1"/>
  <c r="G22" i="1" s="1"/>
  <c r="F24" i="1"/>
  <c r="E24" i="1"/>
  <c r="D24" i="1"/>
  <c r="O23" i="1"/>
  <c r="N23" i="1"/>
  <c r="N22" i="1" s="1"/>
  <c r="M23" i="1"/>
  <c r="M22" i="1" s="1"/>
  <c r="L23" i="1"/>
  <c r="L22" i="1" s="1"/>
  <c r="K23" i="1"/>
  <c r="J23" i="1"/>
  <c r="I23" i="1"/>
  <c r="H23" i="1"/>
  <c r="H22" i="1" s="1"/>
  <c r="G23" i="1"/>
  <c r="F23" i="1"/>
  <c r="F22" i="1" s="1"/>
  <c r="E23" i="1"/>
  <c r="E22" i="1" s="1"/>
  <c r="D23" i="1"/>
  <c r="C23" i="1" s="1"/>
  <c r="I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 s="1"/>
  <c r="O20" i="1"/>
  <c r="N20" i="1"/>
  <c r="M20" i="1"/>
  <c r="L20" i="1"/>
  <c r="K20" i="1"/>
  <c r="C20" i="1" s="1"/>
  <c r="J20" i="1"/>
  <c r="I20" i="1"/>
  <c r="H20" i="1"/>
  <c r="G20" i="1"/>
  <c r="F20" i="1"/>
  <c r="E20" i="1"/>
  <c r="D20" i="1"/>
  <c r="O19" i="1"/>
  <c r="N19" i="1"/>
  <c r="M19" i="1"/>
  <c r="L19" i="1"/>
  <c r="K19" i="1"/>
  <c r="J19" i="1"/>
  <c r="I19" i="1"/>
  <c r="H19" i="1"/>
  <c r="H16" i="1" s="1"/>
  <c r="G19" i="1"/>
  <c r="F19" i="1"/>
  <c r="E19" i="1"/>
  <c r="D19" i="1"/>
  <c r="C19" i="1" s="1"/>
  <c r="O18" i="1"/>
  <c r="N18" i="1"/>
  <c r="M18" i="1"/>
  <c r="M16" i="1" s="1"/>
  <c r="L18" i="1"/>
  <c r="K18" i="1"/>
  <c r="J18" i="1"/>
  <c r="I18" i="1"/>
  <c r="I16" i="1" s="1"/>
  <c r="H18" i="1"/>
  <c r="G18" i="1"/>
  <c r="F18" i="1"/>
  <c r="E18" i="1"/>
  <c r="C18" i="1" s="1"/>
  <c r="D18" i="1"/>
  <c r="O17" i="1"/>
  <c r="N17" i="1"/>
  <c r="N16" i="1" s="1"/>
  <c r="M17" i="1"/>
  <c r="L17" i="1"/>
  <c r="L16" i="1" s="1"/>
  <c r="K17" i="1"/>
  <c r="K16" i="1" s="1"/>
  <c r="J17" i="1"/>
  <c r="C17" i="1" s="1"/>
  <c r="I17" i="1"/>
  <c r="H17" i="1"/>
  <c r="G17" i="1"/>
  <c r="F17" i="1"/>
  <c r="F16" i="1" s="1"/>
  <c r="E17" i="1"/>
  <c r="D17" i="1"/>
  <c r="D16" i="1" s="1"/>
  <c r="O16" i="1"/>
  <c r="G16" i="1"/>
  <c r="H14" i="1" l="1"/>
  <c r="H92" i="1"/>
  <c r="G92" i="1"/>
  <c r="O92" i="1"/>
  <c r="K14" i="1"/>
  <c r="K92" i="1"/>
  <c r="M92" i="1"/>
  <c r="M14" i="1"/>
  <c r="C16" i="1"/>
  <c r="C76" i="1"/>
  <c r="L92" i="1"/>
  <c r="L14" i="1"/>
  <c r="I14" i="1"/>
  <c r="I92" i="1"/>
  <c r="C32" i="1"/>
  <c r="F92" i="1"/>
  <c r="F14" i="1"/>
  <c r="N92" i="1"/>
  <c r="N14" i="1"/>
  <c r="C68" i="1"/>
  <c r="D73" i="1"/>
  <c r="C78" i="1"/>
  <c r="J22" i="1"/>
  <c r="G14" i="1"/>
  <c r="O14" i="1"/>
  <c r="J16" i="1"/>
  <c r="D22" i="1"/>
  <c r="D14" i="1" s="1"/>
  <c r="C43" i="1"/>
  <c r="C42" i="1" s="1"/>
  <c r="C51" i="1"/>
  <c r="C50" i="1" s="1"/>
  <c r="C59" i="1"/>
  <c r="C58" i="1" s="1"/>
  <c r="K32" i="1"/>
  <c r="C24" i="1"/>
  <c r="C22" i="1" s="1"/>
  <c r="E32" i="1"/>
  <c r="E16" i="1"/>
  <c r="J14" i="1" l="1"/>
  <c r="J92" i="1"/>
  <c r="E92" i="1"/>
  <c r="E14" i="1"/>
  <c r="C14" i="1"/>
  <c r="C92" i="1"/>
  <c r="D92" i="1"/>
</calcChain>
</file>

<file path=xl/sharedStrings.xml><?xml version="1.0" encoding="utf-8"?>
<sst xmlns="http://schemas.openxmlformats.org/spreadsheetml/2006/main" count="175" uniqueCount="175">
  <si>
    <t xml:space="preserve">Ejecución de Gastos y Aplicaciones Financieras </t>
  </si>
  <si>
    <t xml:space="preserve">3. Se presenta la clasificación objetal del gasto al nivel de cuenta. </t>
  </si>
  <si>
    <t>Al mes de Abril 2022</t>
  </si>
  <si>
    <t xml:space="preserve">2. Se presenta el gasto por mes; cada mes se debe actualizar el gasto devengado de los meses anteriores. </t>
  </si>
  <si>
    <t>En RD$</t>
  </si>
  <si>
    <t>4. Fecha de imputación: último día del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</si>
  <si>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</si>
  <si>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</si>
  <si>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</si>
  <si>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</si>
  <si>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</si>
  <si>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</si>
  <si>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</si>
  <si>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</si>
  <si>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</si>
  <si>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</si>
  <si>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</si>
  <si>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</si>
  <si>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</si>
  <si>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</si>
  <si>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2-GASTOS</t>
  </si>
  <si>
    <t>2.1-REMUNERACIONES Y CONTRIBUCIONES</t>
  </si>
  <si>
    <t>2.1.1</t>
  </si>
  <si>
    <t>2.1.1-REMUNERACIONES</t>
  </si>
  <si>
    <t>2.1.2</t>
  </si>
  <si>
    <t>2.1.2-SOBRESUELDOS</t>
  </si>
  <si>
    <t>2.1.3</t>
  </si>
  <si>
    <t>2.1.3-DIETAS Y GASTOS DE REPRESENTACIÓN</t>
  </si>
  <si>
    <t>2.1.4</t>
  </si>
  <si>
    <t>2.1.4-GRATIFICACIONES Y BONIFICACIONES</t>
  </si>
  <si>
    <t>2.1.5</t>
  </si>
  <si>
    <t>2.1.5-CONTRIBUCIONES A LA SEGURIDAD SOCIAL</t>
  </si>
  <si>
    <t>2.2-CONTRATACIÓN DE SERVICIOS</t>
  </si>
  <si>
    <t>2.2.1</t>
  </si>
  <si>
    <t>2.2.1-SERVICIOS BÁSICOS</t>
  </si>
  <si>
    <t>2.2.2</t>
  </si>
  <si>
    <t>2.2.2-PUBLICIDAD, IMPRESIÓN Y ENCUADERNACIÓN</t>
  </si>
  <si>
    <t>2.2.3</t>
  </si>
  <si>
    <t>2.2.3-VIÁTICOS</t>
  </si>
  <si>
    <t>2.2.4</t>
  </si>
  <si>
    <t>2.2.4-TRANSPORTE Y ALMACENAJE</t>
  </si>
  <si>
    <t>2.2.5</t>
  </si>
  <si>
    <t>2.2.5-ALQUILERES Y RENTAS</t>
  </si>
  <si>
    <t>2.2.6</t>
  </si>
  <si>
    <t>2.2.6-SEGUROS</t>
  </si>
  <si>
    <t>2.2.7</t>
  </si>
  <si>
    <t>2.2.7-SERV. DE CONSERVACIÓN, REP. MENORES E INST. TEMPORALES</t>
  </si>
  <si>
    <t>2.2.8</t>
  </si>
  <si>
    <t>2.2.8-OTROS SERVICIOS NO INCLUIDOS EN CONCEPTOS ANTERIORES</t>
  </si>
  <si>
    <t>2.2.9</t>
  </si>
  <si>
    <t>2.2.9-OTRAS CONTRATACIONES DE SERVICIOS</t>
  </si>
  <si>
    <t>2.3-MATERIALES Y SUMINISTROS</t>
  </si>
  <si>
    <t>2.3.1</t>
  </si>
  <si>
    <t>2.3.1-ALIMENTOS Y PRODUCTOS AGROFORESTALES</t>
  </si>
  <si>
    <t>2.3.2</t>
  </si>
  <si>
    <t>2.3.2-TEXTILES Y VESTUARIOS</t>
  </si>
  <si>
    <t>2.3.3</t>
  </si>
  <si>
    <t>2.3.3-PRODUCTOS DE PAPEL, CARTÓN E IMPRESOS</t>
  </si>
  <si>
    <t>2.3.4</t>
  </si>
  <si>
    <t>2.3.4-PRODUCTOS FARMACÉUTICOS</t>
  </si>
  <si>
    <t>2.3.5</t>
  </si>
  <si>
    <t>2.3.5-PRODUCTOS DE CUERO, CAUCHO Y PLÁSTICO</t>
  </si>
  <si>
    <t>2.3.6</t>
  </si>
  <si>
    <t>2.3.6-PRODUCTOS DE MINERALES, METÁLICOS Y NO METÁLICOS</t>
  </si>
  <si>
    <t>2.3.7</t>
  </si>
  <si>
    <t>2.3.7-COMBUSTIBLES, LUBRICANTES, PRODUCTOS QUÍMICOS Y CONEXOS</t>
  </si>
  <si>
    <t>2.3.8</t>
  </si>
  <si>
    <t>2.3.8 - GASTOS QUE SE ASIGNARÁN DURANTE EL EJERCICIO (ART. 32 Y 33 LEY 423-06)</t>
  </si>
  <si>
    <t>2.3.9</t>
  </si>
  <si>
    <t>2.3.9-PRODUCTOS Y ÚTILES VARIOS</t>
  </si>
  <si>
    <t>2.4-TRANSFERENCIAS CORRIENTES</t>
  </si>
  <si>
    <t>2.4.1</t>
  </si>
  <si>
    <t>2.4.1-TRANSFERENCIAS CORRIENTES AL SECTOR PRIVADO</t>
  </si>
  <si>
    <t>2.4.2</t>
  </si>
  <si>
    <t>2.4.2-TRANSFERENCIAS CORRIENTES AL  GOBIERNO GENERAL NACIONAL</t>
  </si>
  <si>
    <t>2.4.3</t>
  </si>
  <si>
    <t>2.4.3-TRANSFERENCIAS CORRIENTES A GOBIERNOS GENERALES LOCALES</t>
  </si>
  <si>
    <t>2.4.4</t>
  </si>
  <si>
    <t>2.4.4-TRANSFERENCIAS CORRIENTES A EMPRESAS PÚBLICAS NO FINANCIERAS</t>
  </si>
  <si>
    <t>2.4.5</t>
  </si>
  <si>
    <t>2.4.5-TRANSFERENCIAS CORRIENTES A INSTITUCIONES PÚBLICAS FINANCIERAS</t>
  </si>
  <si>
    <t>2.4.7</t>
  </si>
  <si>
    <t>2.4.7-TRANSFERENCIAS CORRIENTES AL SECTOR EXTERNO</t>
  </si>
  <si>
    <t>2.4.9</t>
  </si>
  <si>
    <t>2.4.9-TRANSFERENCIAS CORRIENTES A OTRAS INSTITUCIONES PÚBLICAS</t>
  </si>
  <si>
    <t>2.5 - TRANSFERENCIAS DE CAPITAL</t>
  </si>
  <si>
    <t xml:space="preserve">2.5.1 </t>
  </si>
  <si>
    <t>2.5.1 - TRANSFERENCIAS DE CAPITAL AL SECTOR PRIVADO</t>
  </si>
  <si>
    <t>2.5.2</t>
  </si>
  <si>
    <t>2.5.2 - TRANSFERENCIAS DE CAPITAL AL GOBIERNO GENERAL  NACIONAL</t>
  </si>
  <si>
    <t>2.5.3</t>
  </si>
  <si>
    <t>2.5.3 - TRANSFERENCIAS DE CAPITAL A GOBIERNOS GENERALES LOCALES</t>
  </si>
  <si>
    <t>2.5.4</t>
  </si>
  <si>
    <t>2.5.4 - TRANSFERENCIAS DE CAPITAL  A EMPRESAS PÚBLICAS NO FINANCIERAS</t>
  </si>
  <si>
    <t>2.5.5</t>
  </si>
  <si>
    <t>2.5.5 - TRANSFERENCIAS DE CAPITAL A INSTITUCIONES PÚBLICAS FINANCIERAS</t>
  </si>
  <si>
    <t>2.5.6</t>
  </si>
  <si>
    <t>2.5.6 - TRANSFERENCIAS DE CAPITAL AL SECTOR EXTERNO</t>
  </si>
  <si>
    <t>2.5.9</t>
  </si>
  <si>
    <t>2.5.9 - TRANSFERENCIAS DE CAPITAL A OTRAS INSTITUCIONES PÚBLICAS</t>
  </si>
  <si>
    <t>2.6-BIENES MUEBLES, INMUEBLES E INTANGIBLES</t>
  </si>
  <si>
    <t>2.6.1</t>
  </si>
  <si>
    <t>2.6.1-MOBILIARIO Y EQUIPO</t>
  </si>
  <si>
    <t>2.6.2</t>
  </si>
  <si>
    <t>2.6.2-MOBILIARIO Y EQUIPO EDUCACIONAL Y RECREATIVO</t>
  </si>
  <si>
    <t>2.6.3</t>
  </si>
  <si>
    <t>2.6.3-EQUIPO E INSTRUMENTAL, CIENTÍFICO Y LABORATORIO</t>
  </si>
  <si>
    <t>2.6.4</t>
  </si>
  <si>
    <t>2.6.4-VEHÍCULOS Y EQUIPO DE TRANSPORTE, TRACCIÓN Y ELEVACIÓN</t>
  </si>
  <si>
    <t>2.6.5</t>
  </si>
  <si>
    <t>2.6.5-MAQUINARIA, OTROS EQUIPOS Y HERRAMIENTAS</t>
  </si>
  <si>
    <t>2.6.6</t>
  </si>
  <si>
    <t>2.6.6-EQUIPOS DE DEFENSA Y SEGURIDAD</t>
  </si>
  <si>
    <t>2.6.7</t>
  </si>
  <si>
    <t>2.6.7 - ACTIVOS BIÓLOGICOS CULTIVABLES</t>
  </si>
  <si>
    <t>2.6.8</t>
  </si>
  <si>
    <t>2.6.8-BIENES INTANGIBLES</t>
  </si>
  <si>
    <t>2.6.9</t>
  </si>
  <si>
    <t>2.6.9 - EDIFICIOS, ESTRUCTURAS, TIERRAS, TERRENOS Y OBJETOS DE VALOR</t>
  </si>
  <si>
    <t>2.7-OBRAS</t>
  </si>
  <si>
    <t>2.7.1</t>
  </si>
  <si>
    <t>2.7.1-OBRAS EN EDIFICACIONES</t>
  </si>
  <si>
    <t>2.7.2</t>
  </si>
  <si>
    <t>2.7.2-INFRAESTRUCTURA</t>
  </si>
  <si>
    <t>2.7.3</t>
  </si>
  <si>
    <t>2.7.3-CONSTRUCCIONES EN BIENES CONCESIONADOS</t>
  </si>
  <si>
    <t>2.7.4</t>
  </si>
  <si>
    <t>2.7.4-GASTOS QUE SE ASIGNARÁN DURANTE EJERCICIO P/INVERSIÓN (ART. 32 Y 33 LEY 423-06)</t>
  </si>
  <si>
    <t>2.8 - ADQUISICION DE ACTIVOS FINANCIEROS CON FINES DE POLÍTICA</t>
  </si>
  <si>
    <t>2.8.1</t>
  </si>
  <si>
    <t>2.8.1 - CONCESIÓN DE PRESTAMOS</t>
  </si>
  <si>
    <t>2.8.2</t>
  </si>
  <si>
    <t>2.8.2 - ADQUISICIÓN DE TÍTULOS VALORES REPRESENTATIVOS DE DEUDA</t>
  </si>
  <si>
    <t>2.9 - GASTOS FINANCIEROS</t>
  </si>
  <si>
    <t>2.9.1</t>
  </si>
  <si>
    <t>2.9.1 - INTERESES DE LA DEUDA PÚBLICA INTERNA</t>
  </si>
  <si>
    <t>2.9.2</t>
  </si>
  <si>
    <t>2.9.2 - INTERESES DE LA DEUDA PUBLICA EXTERNA</t>
  </si>
  <si>
    <t>2.9.4</t>
  </si>
  <si>
    <t>2.9.4 - COMISIONES Y OTROS GASTOS BANCARIOS DE LA DEUDA PÚBLICA</t>
  </si>
  <si>
    <t>TOTAL DE GASTOS</t>
  </si>
  <si>
    <t>4 - APLICACIONES FINANCIERAS</t>
  </si>
  <si>
    <t>4.1 - INCREMENTO DE ACTIVOS FINANCIEROS</t>
  </si>
  <si>
    <t>4.1.1</t>
  </si>
  <si>
    <t>4.1.1 - INCREMENTO DE ACTIVOS FINANCIEROS CORRIENTES</t>
  </si>
  <si>
    <t>4.1.2</t>
  </si>
  <si>
    <t>4.1.2 - INCREMENTO DE ACTIVOS FINANCIEROS NO CORRIENTES</t>
  </si>
  <si>
    <t>4.2 - DISMINUCIÓN DE PASIVOS</t>
  </si>
  <si>
    <t>4.2.1</t>
  </si>
  <si>
    <t>4.2.1 - DISMINUCIÓN DE PASIVOS CORRIENTES</t>
  </si>
  <si>
    <t>4.2.2</t>
  </si>
  <si>
    <t>4.2.2 - DISMINUCIÓN DE PASIVOS NO CORRIENTES</t>
  </si>
  <si>
    <t>4.3 - DISMINUCIÓN DE FONDOS DE TERCEROS</t>
  </si>
  <si>
    <t>4.3.5</t>
  </si>
  <si>
    <t>4.3.5 - DISMINUCIÓN DEPÓSITOS FONDOS DE TERCEROS</t>
  </si>
  <si>
    <t>TOTAL APLICACIONES FINANCIERAS</t>
  </si>
  <si>
    <t>TOTAL GASTOS Y APLICACIONES FINANCIERAS</t>
  </si>
  <si>
    <t>Fuente: 0100 y 5010</t>
  </si>
  <si>
    <t>Fecha de registro: hasta el 30 de Abril del 2022</t>
  </si>
  <si>
    <t>Fecha de imputación: hasta el 30 de Abril del 2022</t>
  </si>
  <si>
    <t>Etapa del Gasto : DEVENGADO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</si>
  <si>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</si>
  <si>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modificado: 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</si>
  <si>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  Son los recursos financieros que surgen con la obligación de pago por la recepción de conformidad de obras, bienes y servicios </t>
    </r>
  </si>
  <si>
    <t xml:space="preserve">oportunamente contratados o, en los casos de gastos sin contraprestación, por haberse cumplido los requisitos administrativos dispuestos </t>
  </si>
  <si>
    <t>por el reglamento de la presente Ley.</t>
  </si>
  <si>
    <t>ELABORADO POR:</t>
  </si>
  <si>
    <t>REVISADO POR:</t>
  </si>
  <si>
    <t>APROBADO POR:</t>
  </si>
  <si>
    <t>Licda. Claudia Mota</t>
  </si>
  <si>
    <t>Lic. Joanel George</t>
  </si>
  <si>
    <t>Licda. Noelia Minerva Cruz Matías</t>
  </si>
  <si>
    <t>Analista Financiero</t>
  </si>
  <si>
    <t>Enc. Ejecución Presupuesto</t>
  </si>
  <si>
    <t>Encargada Depto.Financiero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</si>
</sst>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7" fontId="4" fillId="0" borderId="0" xfId="0" quotePrefix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43" fontId="0" fillId="0" borderId="0" xfId="0" applyNumberFormat="1"/>
    <xf numFmtId="4" fontId="0" fillId="0" borderId="0" xfId="0" applyNumberFormat="1"/>
    <xf numFmtId="0" fontId="2" fillId="3" borderId="1" xfId="0" applyFont="1" applyFill="1" applyBorder="1"/>
    <xf numFmtId="4" fontId="2" fillId="3" borderId="1" xfId="1" applyNumberFormat="1" applyFont="1" applyFill="1" applyBorder="1" applyAlignment="1">
      <alignment horizontal="right"/>
    </xf>
    <xf numFmtId="4" fontId="2" fillId="3" borderId="1" xfId="1" applyNumberFormat="1" applyFont="1" applyFill="1" applyBorder="1"/>
    <xf numFmtId="4" fontId="0" fillId="0" borderId="0" xfId="1" applyNumberFormat="1" applyFont="1" applyAlignment="1">
      <alignment horizontal="right"/>
    </xf>
    <xf numFmtId="4" fontId="0" fillId="0" borderId="0" xfId="1" applyNumberFormat="1" applyFont="1"/>
    <xf numFmtId="0" fontId="3" fillId="0" borderId="2" xfId="0" applyFont="1" applyBorder="1"/>
    <xf numFmtId="4" fontId="3" fillId="0" borderId="2" xfId="1" applyNumberFormat="1" applyFont="1" applyBorder="1" applyAlignment="1">
      <alignment horizontal="right"/>
    </xf>
    <xf numFmtId="4" fontId="3" fillId="0" borderId="2" xfId="1" applyNumberFormat="1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43" fontId="0" fillId="0" borderId="0" xfId="1" applyFont="1"/>
    <xf numFmtId="0" fontId="0" fillId="0" borderId="0" xfId="0" applyFill="1" applyBorder="1"/>
    <xf numFmtId="0" fontId="0" fillId="0" borderId="0" xfId="0" quotePrefix="1"/>
    <xf numFmtId="4" fontId="3" fillId="0" borderId="2" xfId="1" applyNumberFormat="1" applyFont="1" applyBorder="1" applyAlignment="1">
      <alignment wrapText="1"/>
    </xf>
    <xf numFmtId="0" fontId="6" fillId="2" borderId="5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43" fontId="0" fillId="0" borderId="0" xfId="1" applyFont="1" applyAlignment="1">
      <alignment horizontal="left"/>
    </xf>
    <xf numFmtId="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874060</xdr:colOff>
      <xdr:row>0</xdr:row>
      <xdr:rowOff>0</xdr:rowOff>
    </xdr:from>
    <xdr:to>
      <xdr:col>6</xdr:col>
      <xdr:colOff>1046217</xdr:colOff>
      <xdr:row>7</xdr:row>
      <xdr:rowOff>83162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9" t="24352" r="2422" b="23057"/>
        <a:stretch/>
      </xdr:blipFill>
      <xdr:spPr>
        <a:xfrm>
          <a:off x="6869207" y="0"/>
          <a:ext cx="3679598" cy="14166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s%20Ejecuci&#243;n%20Presupuestaria%20Abri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"/>
      <sheetName val="Plantilla Ejecución "/>
      <sheetName val="Plantilla Presupuesto año 2020"/>
      <sheetName val="Sheet3"/>
      <sheetName val="Sheet5"/>
    </sheetNames>
    <sheetDataSet>
      <sheetData sheetId="0"/>
      <sheetData sheetId="1"/>
      <sheetData sheetId="2"/>
      <sheetData sheetId="3"/>
      <sheetData sheetId="4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</row>
        <row r="2">
          <cell r="A2" t="str">
            <v>2.1.1</v>
          </cell>
          <cell r="B2" t="str">
            <v>REMUNERACIONES</v>
          </cell>
          <cell r="C2">
            <v>36406381.899999999</v>
          </cell>
          <cell r="D2">
            <v>41151402.659999996</v>
          </cell>
          <cell r="E2">
            <v>40324553.829999998</v>
          </cell>
          <cell r="F2">
            <v>48146551.109999999</v>
          </cell>
        </row>
        <row r="3">
          <cell r="A3" t="str">
            <v>2.1.2</v>
          </cell>
          <cell r="B3" t="str">
            <v>SOBRESUELDOS</v>
          </cell>
          <cell r="C3">
            <v>293363.59999999998</v>
          </cell>
          <cell r="D3">
            <v>293363.59999999998</v>
          </cell>
          <cell r="E3">
            <v>241038.8</v>
          </cell>
          <cell r="F3">
            <v>1290943.98</v>
          </cell>
        </row>
        <row r="4">
          <cell r="A4" t="str">
            <v>2.1.3</v>
          </cell>
          <cell r="B4" t="str">
            <v>DIETAS Y GASTOS DE REPRESENTACIÓN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A5" t="str">
            <v>2.1.4</v>
          </cell>
          <cell r="B5" t="str">
            <v>GRATIFICACIONES Y BONIFICACIONES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A6" t="str">
            <v>2.1.5</v>
          </cell>
          <cell r="B6" t="str">
            <v>CONTRIBUCIONES A LA SEGURIDAD SOCIAL</v>
          </cell>
          <cell r="C6">
            <v>5550229.1600000001</v>
          </cell>
          <cell r="D6">
            <v>6262469.8499999996</v>
          </cell>
          <cell r="E6">
            <v>5945273.5599999996</v>
          </cell>
          <cell r="F6">
            <v>6640270.7199999997</v>
          </cell>
        </row>
        <row r="7">
          <cell r="A7" t="str">
            <v>2.2.1</v>
          </cell>
          <cell r="B7" t="str">
            <v>SERVICIOS BÁSICOS</v>
          </cell>
          <cell r="C7">
            <v>4031313.5</v>
          </cell>
          <cell r="D7">
            <v>4016612.5</v>
          </cell>
          <cell r="E7">
            <v>3220531.09</v>
          </cell>
          <cell r="F7">
            <v>3290929.73</v>
          </cell>
        </row>
        <row r="8">
          <cell r="A8" t="str">
            <v>2.2.2</v>
          </cell>
          <cell r="B8" t="str">
            <v>PUBLICIDAD, IMPRESIÓN Y ENCUADERNACIÓN</v>
          </cell>
          <cell r="C8">
            <v>0</v>
          </cell>
          <cell r="D8">
            <v>0</v>
          </cell>
          <cell r="E8">
            <v>0</v>
          </cell>
          <cell r="F8">
            <v>794163.9</v>
          </cell>
        </row>
        <row r="9">
          <cell r="A9" t="str">
            <v>2.2.3</v>
          </cell>
          <cell r="B9" t="str">
            <v>VIÁTICOS</v>
          </cell>
          <cell r="C9">
            <v>1220690</v>
          </cell>
          <cell r="D9">
            <v>2962050</v>
          </cell>
          <cell r="E9">
            <v>0</v>
          </cell>
          <cell r="F9">
            <v>1681210</v>
          </cell>
        </row>
        <row r="10">
          <cell r="A10" t="str">
            <v>2.2.4</v>
          </cell>
          <cell r="B10" t="str">
            <v>TRANSPORTE Y ALMACENAJE</v>
          </cell>
          <cell r="C10">
            <v>137700</v>
          </cell>
          <cell r="D10">
            <v>317470.03999999998</v>
          </cell>
          <cell r="E10">
            <v>1214100</v>
          </cell>
          <cell r="F10">
            <v>933150</v>
          </cell>
        </row>
        <row r="11">
          <cell r="A11" t="str">
            <v>2.2.5</v>
          </cell>
          <cell r="B11" t="str">
            <v>ALQUILERES Y RENTAS</v>
          </cell>
          <cell r="C11">
            <v>0</v>
          </cell>
          <cell r="D11">
            <v>594819.29</v>
          </cell>
          <cell r="E11">
            <v>1839541.81</v>
          </cell>
          <cell r="F11">
            <v>0</v>
          </cell>
        </row>
        <row r="12">
          <cell r="A12" t="str">
            <v>2.2.6</v>
          </cell>
          <cell r="B12" t="str">
            <v>SEGUROS</v>
          </cell>
          <cell r="C12">
            <v>4381073.08</v>
          </cell>
          <cell r="D12">
            <v>395797.52</v>
          </cell>
          <cell r="E12">
            <v>4108739.06</v>
          </cell>
          <cell r="F12">
            <v>398663.75</v>
          </cell>
        </row>
        <row r="13">
          <cell r="A13" t="str">
            <v>2.2.7</v>
          </cell>
          <cell r="B13" t="str">
            <v>SERVICIOS DE CONSERVACIÓN, REPARACIONES MENORES E INSTALACIONES TEMPORALES</v>
          </cell>
          <cell r="C13">
            <v>470407</v>
          </cell>
          <cell r="D13">
            <v>34692</v>
          </cell>
          <cell r="E13">
            <v>131239.23000000001</v>
          </cell>
          <cell r="F13">
            <v>100890</v>
          </cell>
        </row>
        <row r="14">
          <cell r="A14" t="str">
            <v>2.2.8</v>
          </cell>
          <cell r="B14" t="str">
            <v>OTROS SERVICIOS NO INCLUIDOS EN CONCEPTOS ANTERIORES</v>
          </cell>
          <cell r="C14">
            <v>102660</v>
          </cell>
          <cell r="D14">
            <v>261800</v>
          </cell>
          <cell r="E14">
            <v>0</v>
          </cell>
          <cell r="F14">
            <v>648666.98</v>
          </cell>
        </row>
        <row r="15">
          <cell r="A15" t="str">
            <v>2.2.9</v>
          </cell>
          <cell r="B15" t="str">
            <v>OTRAS CONTRATACIONES DE SERVICIOS</v>
          </cell>
          <cell r="C15">
            <v>1132664414.6500001</v>
          </cell>
          <cell r="D15">
            <v>2419803752.5599999</v>
          </cell>
          <cell r="E15">
            <v>2206619378.4899998</v>
          </cell>
          <cell r="F15">
            <v>1548663779.2</v>
          </cell>
        </row>
        <row r="16">
          <cell r="A16" t="str">
            <v>2.3.1</v>
          </cell>
          <cell r="B16" t="str">
            <v>ALIMENTOS Y PRODUCTOS AGROFORESTALES</v>
          </cell>
          <cell r="C16">
            <v>253147.19</v>
          </cell>
          <cell r="D16">
            <v>0</v>
          </cell>
          <cell r="E16">
            <v>0</v>
          </cell>
          <cell r="F16">
            <v>20064</v>
          </cell>
        </row>
        <row r="17">
          <cell r="A17" t="str">
            <v>2.3.2</v>
          </cell>
          <cell r="B17" t="str">
            <v>TEXTILES Y VESTUARIOS</v>
          </cell>
          <cell r="C17">
            <v>3142014.09</v>
          </cell>
          <cell r="D17">
            <v>1122364.3500000001</v>
          </cell>
          <cell r="E17">
            <v>17070321.899999999</v>
          </cell>
          <cell r="F17">
            <v>27711757.719999999</v>
          </cell>
        </row>
        <row r="18">
          <cell r="A18" t="str">
            <v>2.3.3</v>
          </cell>
          <cell r="B18" t="str">
            <v>PAPEL, CARTÓN E IMPRESOS</v>
          </cell>
          <cell r="C18">
            <v>0</v>
          </cell>
          <cell r="D18">
            <v>0</v>
          </cell>
          <cell r="E18">
            <v>270957.5</v>
          </cell>
          <cell r="F18">
            <v>0</v>
          </cell>
        </row>
        <row r="19">
          <cell r="A19" t="str">
            <v>2.3.4</v>
          </cell>
          <cell r="B19" t="str">
            <v>PRODUCTOS FARMACÉUTICOS</v>
          </cell>
          <cell r="C19">
            <v>0</v>
          </cell>
          <cell r="D19">
            <v>794235.7</v>
          </cell>
          <cell r="E19">
            <v>3710710</v>
          </cell>
          <cell r="F19">
            <v>59122.96</v>
          </cell>
        </row>
        <row r="20">
          <cell r="A20" t="str">
            <v>2.3.5</v>
          </cell>
          <cell r="B20" t="str">
            <v>CUERO, CAUCHO Y PLÁSTICO</v>
          </cell>
          <cell r="C20">
            <v>0</v>
          </cell>
          <cell r="D20">
            <v>352772.8</v>
          </cell>
          <cell r="E20">
            <v>84960</v>
          </cell>
          <cell r="F20">
            <v>6045.95</v>
          </cell>
        </row>
        <row r="21">
          <cell r="A21" t="str">
            <v>2.3.6</v>
          </cell>
          <cell r="B21" t="str">
            <v>PRODUCTOS DE MINERALES, METÁLICOS Y NO METÁLICOS</v>
          </cell>
          <cell r="C21">
            <v>0</v>
          </cell>
          <cell r="D21">
            <v>0</v>
          </cell>
          <cell r="E21">
            <v>18880</v>
          </cell>
          <cell r="F21">
            <v>154325.74</v>
          </cell>
        </row>
        <row r="22">
          <cell r="A22" t="str">
            <v>2.3.7</v>
          </cell>
          <cell r="B22" t="str">
            <v>COMBUSTIBLES, LUBRICANTES, PRODUCTOS QUÍMICOS Y CONEXOS</v>
          </cell>
          <cell r="C22">
            <v>0</v>
          </cell>
          <cell r="D22">
            <v>0</v>
          </cell>
          <cell r="E22">
            <v>0</v>
          </cell>
          <cell r="F22">
            <v>7074198.4800000004</v>
          </cell>
        </row>
        <row r="23">
          <cell r="A23" t="str">
            <v>2.3.9</v>
          </cell>
          <cell r="B23" t="str">
            <v>PRODUCTOS Y ÚTILES VARIOS</v>
          </cell>
          <cell r="C23">
            <v>0</v>
          </cell>
          <cell r="D23">
            <v>4582069</v>
          </cell>
          <cell r="E23">
            <v>16646682.119999999</v>
          </cell>
          <cell r="F23">
            <v>1895187.67</v>
          </cell>
        </row>
        <row r="24">
          <cell r="A24" t="str">
            <v>2.4.1</v>
          </cell>
          <cell r="B24" t="str">
            <v>TRANSFERENCIAS CORRIENTES AL SECTOR PRIVADO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2.4.9</v>
          </cell>
          <cell r="B25" t="str">
            <v>TRANSFERENCIAS CORRIENTES A OTRAS INSTITUCIONES PÚBLICAS</v>
          </cell>
          <cell r="C25">
            <v>0</v>
          </cell>
          <cell r="D25">
            <v>0</v>
          </cell>
          <cell r="E25">
            <v>0</v>
          </cell>
          <cell r="F25">
            <v>61337600</v>
          </cell>
        </row>
        <row r="26">
          <cell r="A26" t="str">
            <v>2.6.1</v>
          </cell>
          <cell r="B26" t="str">
            <v>MOBILIARIO Y EQUIPO</v>
          </cell>
          <cell r="C26">
            <v>0</v>
          </cell>
          <cell r="D26">
            <v>33040</v>
          </cell>
          <cell r="E26">
            <v>0</v>
          </cell>
          <cell r="F26">
            <v>81234.740000000005</v>
          </cell>
        </row>
        <row r="27">
          <cell r="A27" t="str">
            <v>2.6.2</v>
          </cell>
          <cell r="B27" t="str">
            <v>MOBILIARIO Y EQUIPO DE AUDIO, AUDIOVISUAL, RECREATIVO Y EDUCACIONAL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2.6.3</v>
          </cell>
          <cell r="B28" t="str">
            <v>EQUIPO E INSTRUMENTAL, CIENTÍFICO Y LABORATORIO</v>
          </cell>
          <cell r="C28">
            <v>0</v>
          </cell>
          <cell r="D28">
            <v>0</v>
          </cell>
          <cell r="E28">
            <v>1524334.1</v>
          </cell>
          <cell r="F28">
            <v>0</v>
          </cell>
        </row>
        <row r="29">
          <cell r="A29" t="str">
            <v>2.6.4</v>
          </cell>
          <cell r="B29" t="str">
            <v>VEHÍCULOS Y EQUIPO DE TRANSPORTE, TRACCIÓN Y ELEVACIÓN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2.6.5</v>
          </cell>
          <cell r="B30" t="str">
            <v>MAQUINARIA, OTROS EQUIPOS Y HERRAMIENTAS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 t="str">
            <v>2.6.6</v>
          </cell>
          <cell r="B31" t="str">
            <v>EQUIPOS DE DEFENSA Y SEGURIDAD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2.6.8</v>
          </cell>
          <cell r="B32" t="str">
            <v>BIENES INTANGIBLES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2.7.1</v>
          </cell>
          <cell r="B33" t="str">
            <v>OBRAS EN EDIFICACIONES</v>
          </cell>
          <cell r="C33">
            <v>0</v>
          </cell>
          <cell r="D33">
            <v>1268924.46</v>
          </cell>
          <cell r="E33">
            <v>0</v>
          </cell>
          <cell r="F33">
            <v>3369474.29</v>
          </cell>
        </row>
        <row r="34">
          <cell r="A34" t="str">
            <v>2.7.3</v>
          </cell>
          <cell r="B34" t="str">
            <v>CONSTRUCCIONES EN BIENES CONCESIONADOS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C37">
            <v>1188653394.1700001</v>
          </cell>
          <cell r="D37">
            <v>2484247636.3299999</v>
          </cell>
          <cell r="E37">
            <v>2302971241.4899998</v>
          </cell>
          <cell r="F37">
            <v>1714298230.9200003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B126"/>
  <sheetViews>
    <sheetView showGridLines="0" tabSelected="1" zoomScale="85" zoomScaleNormal="85" zoomScaleSheetLayoutView="100" workbookViewId="0">
      <selection activeCell="K3" sqref="K3"/>
    </sheetView>
  </sheetViews>
  <sheetFormatPr defaultRowHeight="15" x14ac:dyDescent="0.25"/>
  <cols>
    <col min="1" max="1" width="7.5703125" customWidth="1"/>
    <col min="2" max="2" width="64.28515625" customWidth="1"/>
    <col min="3" max="3" width="18" customWidth="1"/>
    <col min="4" max="4" width="17.5703125" bestFit="1" customWidth="1"/>
    <col min="5" max="5" width="17.28515625" customWidth="1"/>
    <col min="6" max="6" width="17.5703125" customWidth="1"/>
    <col min="7" max="7" width="17.28515625" bestFit="1" customWidth="1"/>
    <col min="8" max="8" width="17.28515625" customWidth="1"/>
    <col min="9" max="9" width="6.5703125" bestFit="1" customWidth="1"/>
    <col min="10" max="10" width="17" customWidth="1"/>
    <col min="11" max="11" width="8.140625" bestFit="1" customWidth="1"/>
    <col min="12" max="12" width="12.5703125" bestFit="1" customWidth="1"/>
    <col min="13" max="13" width="9.28515625" bestFit="1" customWidth="1"/>
    <col min="14" max="14" width="12.140625" bestFit="1" customWidth="1"/>
    <col min="15" max="15" width="11" bestFit="1" customWidth="1"/>
    <col min="16" max="16" width="9.140625" customWidth="1"/>
    <col min="17" max="17" width="96.7109375" bestFit="1" customWidth="1"/>
    <col min="19" max="26" width="6" bestFit="1" customWidth="1"/>
    <col min="27" max="28" width="8" bestFit="1" customWidth="1"/>
  </cols>
  <sheetData>
    <row r="8" spans="2:28" ht="21" x14ac:dyDescent="0.25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Q8" s="2" t="s">
        <v>1</v>
      </c>
    </row>
    <row r="9" spans="2:28" ht="21" x14ac:dyDescent="0.25">
      <c r="B9" s="3" t="s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Q9" s="2" t="s">
        <v>3</v>
      </c>
    </row>
    <row r="10" spans="2:28" ht="21" x14ac:dyDescent="0.35">
      <c r="B10" s="4" t="s">
        <v>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Q10" s="2" t="s">
        <v>5</v>
      </c>
    </row>
    <row r="11" spans="2:28" ht="15.75" customHeight="1" x14ac:dyDescent="0.3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Q11" s="2"/>
    </row>
    <row r="12" spans="2:28" ht="15.75" x14ac:dyDescent="0.25">
      <c r="B12" s="6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  <c r="J12" s="7" t="s">
        <v>14</v>
      </c>
      <c r="K12" s="7" t="s">
        <v>15</v>
      </c>
      <c r="L12" s="7" t="s">
        <v>16</v>
      </c>
      <c r="M12" s="7" t="s">
        <v>17</v>
      </c>
      <c r="N12" s="7" t="s">
        <v>18</v>
      </c>
      <c r="O12" s="7" t="s">
        <v>19</v>
      </c>
      <c r="AA12" s="8"/>
      <c r="AB12" s="8"/>
    </row>
    <row r="13" spans="2:28" ht="8.25" customHeight="1" thickBot="1" x14ac:dyDescent="0.3">
      <c r="C13" s="9"/>
      <c r="D13" s="9"/>
      <c r="E13" s="9"/>
      <c r="F13" s="9"/>
      <c r="G13" s="9"/>
      <c r="H13" s="9"/>
      <c r="I13" s="9"/>
      <c r="J13" s="9"/>
    </row>
    <row r="14" spans="2:28" ht="15.75" customHeight="1" x14ac:dyDescent="0.25">
      <c r="B14" s="10" t="s">
        <v>20</v>
      </c>
      <c r="C14" s="11">
        <f t="shared" ref="C14:K14" si="0">+C16+C22+C32+C42+C58+C68+C50+C73+C76+C82+C85+C88</f>
        <v>7690170502.9099998</v>
      </c>
      <c r="D14" s="11">
        <f t="shared" si="0"/>
        <v>1188653394.1700001</v>
      </c>
      <c r="E14" s="11">
        <f t="shared" si="0"/>
        <v>2484247636.3299999</v>
      </c>
      <c r="F14" s="11">
        <f>+F16+F22+F32+F42+F58+F68+F50+F73+F76+F82+F85+F88</f>
        <v>2302971241.4899998</v>
      </c>
      <c r="G14" s="11">
        <f t="shared" si="0"/>
        <v>1714298230.9199998</v>
      </c>
      <c r="H14" s="11">
        <f t="shared" si="0"/>
        <v>0</v>
      </c>
      <c r="I14" s="11">
        <f t="shared" si="0"/>
        <v>0</v>
      </c>
      <c r="J14" s="11">
        <f t="shared" si="0"/>
        <v>0</v>
      </c>
      <c r="K14" s="11">
        <f t="shared" si="0"/>
        <v>0</v>
      </c>
      <c r="L14" s="12">
        <f>+L16+L22+L32+L42+L58+L68</f>
        <v>0</v>
      </c>
      <c r="M14" s="12">
        <f>+M16+M22+M32+M42+M58+M68</f>
        <v>0</v>
      </c>
      <c r="N14" s="12">
        <f>+N16+N22+N32+N42+N58+N68</f>
        <v>0</v>
      </c>
      <c r="O14" s="12">
        <f>+O16+O22+O32+O42+O58+O68</f>
        <v>0</v>
      </c>
      <c r="Q14" s="9"/>
    </row>
    <row r="15" spans="2:28" ht="12" customHeight="1" thickBot="1" x14ac:dyDescent="0.3"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2:28" ht="15.75" customHeight="1" thickBot="1" x14ac:dyDescent="0.3">
      <c r="B16" s="15" t="s">
        <v>21</v>
      </c>
      <c r="C16" s="16">
        <f t="shared" ref="C16:O16" si="1">SUM(C17:C21)</f>
        <v>192545842.76999998</v>
      </c>
      <c r="D16" s="16">
        <f t="shared" si="1"/>
        <v>42249974.659999996</v>
      </c>
      <c r="E16" s="16">
        <f t="shared" si="1"/>
        <v>47707236.109999999</v>
      </c>
      <c r="F16" s="17">
        <f t="shared" si="1"/>
        <v>46510866.189999998</v>
      </c>
      <c r="G16" s="17">
        <f t="shared" si="1"/>
        <v>56077765.809999995</v>
      </c>
      <c r="H16" s="17">
        <f t="shared" si="1"/>
        <v>0</v>
      </c>
      <c r="I16" s="17">
        <f t="shared" si="1"/>
        <v>0</v>
      </c>
      <c r="J16" s="17">
        <f t="shared" si="1"/>
        <v>0</v>
      </c>
      <c r="K16" s="17">
        <f t="shared" si="1"/>
        <v>0</v>
      </c>
      <c r="L16" s="17">
        <f t="shared" si="1"/>
        <v>0</v>
      </c>
      <c r="M16" s="17">
        <f t="shared" si="1"/>
        <v>0</v>
      </c>
      <c r="N16" s="17">
        <f t="shared" si="1"/>
        <v>0</v>
      </c>
      <c r="O16" s="17">
        <f t="shared" si="1"/>
        <v>0</v>
      </c>
    </row>
    <row r="17" spans="1:15" ht="15.75" customHeight="1" x14ac:dyDescent="0.25">
      <c r="A17" s="18" t="s">
        <v>22</v>
      </c>
      <c r="B17" t="s">
        <v>23</v>
      </c>
      <c r="C17" s="13">
        <f>SUM(D17:O17)</f>
        <v>166028889.5</v>
      </c>
      <c r="D17" s="13">
        <f>IFERROR(VLOOKUP($A17,[1]Sheet5!$A:$O,3,0),0)</f>
        <v>36406381.899999999</v>
      </c>
      <c r="E17" s="13">
        <f>IFERROR(VLOOKUP($A17,[1]Sheet5!$A:$O,4,0),0)</f>
        <v>41151402.659999996</v>
      </c>
      <c r="F17" s="13">
        <f>IFERROR(VLOOKUP($A17,[1]Sheet5!$A:$O,5,0),0)</f>
        <v>40324553.829999998</v>
      </c>
      <c r="G17" s="13">
        <f>IFERROR(VLOOKUP($A17,[1]Sheet5!$A:$O,6,0),0)</f>
        <v>48146551.109999999</v>
      </c>
      <c r="H17" s="13">
        <f>IFERROR(VLOOKUP($A17,[1]Sheet5!$A:$O,7,0),0)</f>
        <v>0</v>
      </c>
      <c r="I17" s="13">
        <f>IFERROR(VLOOKUP($A17,[1]Sheet5!$A:$O,8,0),0)</f>
        <v>0</v>
      </c>
      <c r="J17" s="13">
        <f>IFERROR(VLOOKUP($A17,[1]Sheet5!$A:$O,9,0),0)</f>
        <v>0</v>
      </c>
      <c r="K17" s="13">
        <f>IFERROR(VLOOKUP($A17,[1]Sheet5!$A:$O,10,0),0)</f>
        <v>0</v>
      </c>
      <c r="L17" s="13">
        <f>IFERROR(VLOOKUP($A17,[1]Sheet5!$A:$O,11,0),0)</f>
        <v>0</v>
      </c>
      <c r="M17" s="13">
        <f>IFERROR(VLOOKUP($A17,[1]Sheet5!$A:$O,12,0),0)</f>
        <v>0</v>
      </c>
      <c r="N17" s="13">
        <f>IFERROR(VLOOKUP($A17,[1]Sheet5!$A:$O,13,0),0)</f>
        <v>0</v>
      </c>
      <c r="O17" s="13">
        <f>IFERROR(VLOOKUP($A17,[1]Sheet5!$A:$O,14,0),0)</f>
        <v>0</v>
      </c>
    </row>
    <row r="18" spans="1:15" ht="15.75" customHeight="1" x14ac:dyDescent="0.25">
      <c r="A18" s="19" t="s">
        <v>24</v>
      </c>
      <c r="B18" t="s">
        <v>25</v>
      </c>
      <c r="C18" s="13">
        <f>SUM(D18:O18)</f>
        <v>2118709.98</v>
      </c>
      <c r="D18" s="13">
        <f>IFERROR(VLOOKUP($A18,[1]Sheet5!$A:$O,3,0),0)</f>
        <v>293363.59999999998</v>
      </c>
      <c r="E18" s="13">
        <f>IFERROR(VLOOKUP($A18,[1]Sheet5!$A:$O,4,0),0)</f>
        <v>293363.59999999998</v>
      </c>
      <c r="F18" s="13">
        <f>IFERROR(VLOOKUP($A18,[1]Sheet5!$A:$O,5,0),0)</f>
        <v>241038.8</v>
      </c>
      <c r="G18" s="13">
        <f>IFERROR(VLOOKUP($A18,[1]Sheet5!$A:$O,6,0),0)</f>
        <v>1290943.98</v>
      </c>
      <c r="H18" s="13">
        <f>IFERROR(VLOOKUP($A18,[1]Sheet5!$A:$O,7,0),0)</f>
        <v>0</v>
      </c>
      <c r="I18" s="13">
        <f>IFERROR(VLOOKUP($A18,[1]Sheet5!$A:$O,8,0),0)</f>
        <v>0</v>
      </c>
      <c r="J18" s="13">
        <f>IFERROR(VLOOKUP($A18,[1]Sheet5!$A:$O,9,0),0)</f>
        <v>0</v>
      </c>
      <c r="K18" s="13">
        <f>IFERROR(VLOOKUP($A18,[1]Sheet5!$A:$O,10,0),0)</f>
        <v>0</v>
      </c>
      <c r="L18" s="13">
        <f>IFERROR(VLOOKUP($A18,[1]Sheet5!$A:$O,11,0),0)</f>
        <v>0</v>
      </c>
      <c r="M18" s="13">
        <f>IFERROR(VLOOKUP($A18,[1]Sheet5!$A:$O,12,0),0)</f>
        <v>0</v>
      </c>
      <c r="N18" s="13">
        <f>IFERROR(VLOOKUP($A18,[1]Sheet5!$A:$O,13,0),0)</f>
        <v>0</v>
      </c>
      <c r="O18" s="13">
        <f>IFERROR(VLOOKUP($A18,[1]Sheet5!$A:$O,14,0),0)</f>
        <v>0</v>
      </c>
    </row>
    <row r="19" spans="1:15" ht="15.75" customHeight="1" x14ac:dyDescent="0.25">
      <c r="A19" s="20" t="s">
        <v>26</v>
      </c>
      <c r="B19" t="s">
        <v>27</v>
      </c>
      <c r="C19" s="13">
        <f>SUM(D19:O19)</f>
        <v>0</v>
      </c>
      <c r="D19" s="13">
        <f>IFERROR(VLOOKUP($A19,[1]Sheet5!$A:$O,3,0),0)</f>
        <v>0</v>
      </c>
      <c r="E19" s="13">
        <f>IFERROR(VLOOKUP($A19,[1]Sheet5!$A:$O,4,0),0)</f>
        <v>0</v>
      </c>
      <c r="F19" s="13">
        <f>IFERROR(VLOOKUP($A19,[1]Sheet5!$A:$O,5,0),0)</f>
        <v>0</v>
      </c>
      <c r="G19" s="13">
        <f>IFERROR(VLOOKUP($A19,[1]Sheet5!$A:$O,6,0),0)</f>
        <v>0</v>
      </c>
      <c r="H19" s="13">
        <f>IFERROR(VLOOKUP($A19,[1]Sheet5!$A:$O,7,0),0)</f>
        <v>0</v>
      </c>
      <c r="I19" s="13">
        <f>IFERROR(VLOOKUP($A19,[1]Sheet5!$A:$O,8,0),0)</f>
        <v>0</v>
      </c>
      <c r="J19" s="13">
        <f>IFERROR(VLOOKUP($A19,[1]Sheet5!$A:$O,9,0),0)</f>
        <v>0</v>
      </c>
      <c r="K19" s="13">
        <f>IFERROR(VLOOKUP($A19,[1]Sheet5!$A:$O,10,0),0)</f>
        <v>0</v>
      </c>
      <c r="L19" s="13">
        <f>IFERROR(VLOOKUP($A19,[1]Sheet5!$A:$O,11,0),0)</f>
        <v>0</v>
      </c>
      <c r="M19" s="13">
        <f>IFERROR(VLOOKUP($A19,[1]Sheet5!$A:$O,12,0),0)</f>
        <v>0</v>
      </c>
      <c r="N19" s="13">
        <f>IFERROR(VLOOKUP($A19,[1]Sheet5!$A:$O,13,0),0)</f>
        <v>0</v>
      </c>
      <c r="O19" s="13">
        <f>IFERROR(VLOOKUP($A19,[1]Sheet5!$A:$O,14,0),0)</f>
        <v>0</v>
      </c>
    </row>
    <row r="20" spans="1:15" ht="15.75" customHeight="1" x14ac:dyDescent="0.25">
      <c r="A20" t="s">
        <v>28</v>
      </c>
      <c r="B20" t="s">
        <v>29</v>
      </c>
      <c r="C20" s="13">
        <f>SUM(D20:O20)</f>
        <v>0</v>
      </c>
      <c r="D20" s="13">
        <f>IFERROR(VLOOKUP($A20,[1]Sheet5!$A:$O,3,0),0)</f>
        <v>0</v>
      </c>
      <c r="E20" s="13">
        <f>IFERROR(VLOOKUP($A20,[1]Sheet5!$A:$O,4,0),0)</f>
        <v>0</v>
      </c>
      <c r="F20" s="13">
        <f>IFERROR(VLOOKUP($A20,[1]Sheet5!$A:$O,5,0),0)</f>
        <v>0</v>
      </c>
      <c r="G20" s="13">
        <f>IFERROR(VLOOKUP($A20,[1]Sheet5!$A:$O,6,0),0)</f>
        <v>0</v>
      </c>
      <c r="H20" s="13">
        <f>IFERROR(VLOOKUP($A20,[1]Sheet5!$A:$O,7,0),0)</f>
        <v>0</v>
      </c>
      <c r="I20" s="13">
        <f>IFERROR(VLOOKUP($A20,[1]Sheet5!$A:$O,8,0),0)</f>
        <v>0</v>
      </c>
      <c r="J20" s="13">
        <f>IFERROR(VLOOKUP($A20,[1]Sheet5!$A:$O,9,0),0)</f>
        <v>0</v>
      </c>
      <c r="K20" s="13">
        <f>IFERROR(VLOOKUP($A20,[1]Sheet5!$A:$O,10,0),0)</f>
        <v>0</v>
      </c>
      <c r="L20" s="13">
        <f>IFERROR(VLOOKUP($A20,[1]Sheet5!$A:$O,11,0),0)</f>
        <v>0</v>
      </c>
      <c r="M20" s="13">
        <f>IFERROR(VLOOKUP($A20,[1]Sheet5!$A:$O,12,0),0)</f>
        <v>0</v>
      </c>
      <c r="N20" s="13">
        <f>IFERROR(VLOOKUP($A20,[1]Sheet5!$A:$O,13,0),0)</f>
        <v>0</v>
      </c>
      <c r="O20" s="13">
        <f>IFERROR(VLOOKUP($A20,[1]Sheet5!$A:$O,14,0),0)</f>
        <v>0</v>
      </c>
    </row>
    <row r="21" spans="1:15" ht="15.75" customHeight="1" thickBot="1" x14ac:dyDescent="0.3">
      <c r="A21" s="19" t="s">
        <v>30</v>
      </c>
      <c r="B21" t="s">
        <v>31</v>
      </c>
      <c r="C21" s="13">
        <f>SUM(D21:O21)</f>
        <v>24398243.289999999</v>
      </c>
      <c r="D21" s="13">
        <f>IFERROR(VLOOKUP($A21,[1]Sheet5!$A:$O,3,0),0)</f>
        <v>5550229.1600000001</v>
      </c>
      <c r="E21" s="13">
        <f>IFERROR(VLOOKUP($A21,[1]Sheet5!$A:$O,4,0),0)</f>
        <v>6262469.8499999996</v>
      </c>
      <c r="F21" s="13">
        <f>IFERROR(VLOOKUP($A21,[1]Sheet5!$A:$O,5,0),0)</f>
        <v>5945273.5599999996</v>
      </c>
      <c r="G21" s="13">
        <f>IFERROR(VLOOKUP($A21,[1]Sheet5!$A:$O,6,0),0)</f>
        <v>6640270.7199999997</v>
      </c>
      <c r="H21" s="13">
        <f>IFERROR(VLOOKUP($A21,[1]Sheet5!$A:$O,7,0),0)</f>
        <v>0</v>
      </c>
      <c r="I21" s="13">
        <f>IFERROR(VLOOKUP($A21,[1]Sheet5!$A:$O,8,0),0)</f>
        <v>0</v>
      </c>
      <c r="J21" s="13">
        <f>IFERROR(VLOOKUP($A21,[1]Sheet5!$A:$O,9,0),0)</f>
        <v>0</v>
      </c>
      <c r="K21" s="13">
        <f>IFERROR(VLOOKUP($A21,[1]Sheet5!$A:$O,10,0),0)</f>
        <v>0</v>
      </c>
      <c r="L21" s="13">
        <f>IFERROR(VLOOKUP($A21,[1]Sheet5!$A:$O,11,0),0)</f>
        <v>0</v>
      </c>
      <c r="M21" s="13">
        <f>IFERROR(VLOOKUP($A21,[1]Sheet5!$A:$O,12,0),0)</f>
        <v>0</v>
      </c>
      <c r="N21" s="13">
        <f>IFERROR(VLOOKUP($A21,[1]Sheet5!$A:$O,13,0),0)</f>
        <v>0</v>
      </c>
      <c r="O21" s="13">
        <f>IFERROR(VLOOKUP($A21,[1]Sheet5!$A:$O,14,0),0)</f>
        <v>0</v>
      </c>
    </row>
    <row r="22" spans="1:15" ht="15.75" customHeight="1" thickBot="1" x14ac:dyDescent="0.3">
      <c r="B22" s="15" t="s">
        <v>32</v>
      </c>
      <c r="C22" s="16">
        <f>SUM(C23:C31)</f>
        <v>7345040235.3799992</v>
      </c>
      <c r="D22" s="16">
        <f t="shared" ref="D22:O22" si="2">SUM(D23:D31)</f>
        <v>1143008258.23</v>
      </c>
      <c r="E22" s="16">
        <f t="shared" si="2"/>
        <v>2428386993.9099998</v>
      </c>
      <c r="F22" s="17">
        <f t="shared" si="2"/>
        <v>2217133529.6799998</v>
      </c>
      <c r="G22" s="17">
        <f t="shared" si="2"/>
        <v>1556511453.5599999</v>
      </c>
      <c r="H22" s="17">
        <f t="shared" si="2"/>
        <v>0</v>
      </c>
      <c r="I22" s="17">
        <f t="shared" si="2"/>
        <v>0</v>
      </c>
      <c r="J22" s="17">
        <f>SUM(J23:J31)</f>
        <v>0</v>
      </c>
      <c r="K22" s="17">
        <f t="shared" si="2"/>
        <v>0</v>
      </c>
      <c r="L22" s="17">
        <f t="shared" si="2"/>
        <v>0</v>
      </c>
      <c r="M22" s="17">
        <f t="shared" si="2"/>
        <v>0</v>
      </c>
      <c r="N22" s="17">
        <f>SUM(N23:N31)</f>
        <v>0</v>
      </c>
      <c r="O22" s="17">
        <f t="shared" si="2"/>
        <v>0</v>
      </c>
    </row>
    <row r="23" spans="1:15" ht="15.75" customHeight="1" x14ac:dyDescent="0.25">
      <c r="A23" s="18" t="s">
        <v>33</v>
      </c>
      <c r="B23" t="s">
        <v>34</v>
      </c>
      <c r="C23" s="13">
        <f t="shared" ref="C23:C31" si="3">SUM(D23:O23)</f>
        <v>14559386.82</v>
      </c>
      <c r="D23" s="13">
        <f>IFERROR(VLOOKUP($A23,[1]Sheet5!$A:$O,3,0),0)</f>
        <v>4031313.5</v>
      </c>
      <c r="E23" s="13">
        <f>IFERROR(VLOOKUP($A23,[1]Sheet5!$A:$O,4,0),0)</f>
        <v>4016612.5</v>
      </c>
      <c r="F23" s="13">
        <f>IFERROR(VLOOKUP($A23,[1]Sheet5!$A:$O,5,0),0)</f>
        <v>3220531.09</v>
      </c>
      <c r="G23" s="13">
        <f>IFERROR(VLOOKUP($A23,[1]Sheet5!$A:$O,6,0),0)</f>
        <v>3290929.73</v>
      </c>
      <c r="H23" s="13">
        <f>IFERROR(VLOOKUP($A23,[1]Sheet5!$A:$O,7,0),0)</f>
        <v>0</v>
      </c>
      <c r="I23" s="13">
        <f>IFERROR(VLOOKUP($A23,[1]Sheet5!$A:$O,8,0),0)</f>
        <v>0</v>
      </c>
      <c r="J23" s="13">
        <f>IFERROR(VLOOKUP($A23,[1]Sheet5!$A:$O,9,0),0)</f>
        <v>0</v>
      </c>
      <c r="K23" s="13">
        <f>IFERROR(VLOOKUP($A23,[1]Sheet5!$A:$O,10,0),0)</f>
        <v>0</v>
      </c>
      <c r="L23" s="13">
        <f>IFERROR(VLOOKUP($A23,[1]Sheet5!$A:$O,11,0),0)</f>
        <v>0</v>
      </c>
      <c r="M23" s="13">
        <f>IFERROR(VLOOKUP($A23,[1]Sheet5!$A:$O,12,0),0)</f>
        <v>0</v>
      </c>
      <c r="N23" s="13">
        <f>IFERROR(VLOOKUP($A23,[1]Sheet5!$A:$O,13,0),0)</f>
        <v>0</v>
      </c>
      <c r="O23" s="13">
        <f>IFERROR(VLOOKUP($A23,[1]Sheet5!$A:$O,14,0),0)</f>
        <v>0</v>
      </c>
    </row>
    <row r="24" spans="1:15" ht="15.75" customHeight="1" x14ac:dyDescent="0.25">
      <c r="A24" s="19" t="s">
        <v>35</v>
      </c>
      <c r="B24" t="s">
        <v>36</v>
      </c>
      <c r="C24" s="13">
        <f t="shared" si="3"/>
        <v>794163.9</v>
      </c>
      <c r="D24" s="13">
        <f>IFERROR(VLOOKUP($A24,[1]Sheet5!$A:$O,3,0),0)</f>
        <v>0</v>
      </c>
      <c r="E24" s="13">
        <f>IFERROR(VLOOKUP($A24,[1]Sheet5!$A:$O,4,0),0)</f>
        <v>0</v>
      </c>
      <c r="F24" s="13">
        <f>IFERROR(VLOOKUP($A24,[1]Sheet5!$A:$O,5,0),0)</f>
        <v>0</v>
      </c>
      <c r="G24" s="13">
        <f>IFERROR(VLOOKUP($A24,[1]Sheet5!$A:$O,6,0),0)</f>
        <v>794163.9</v>
      </c>
      <c r="H24" s="13">
        <f>IFERROR(VLOOKUP($A24,[1]Sheet5!$A:$O,7,0),0)</f>
        <v>0</v>
      </c>
      <c r="I24" s="13">
        <f>IFERROR(VLOOKUP($A24,[1]Sheet5!$A:$O,8,0),0)</f>
        <v>0</v>
      </c>
      <c r="J24" s="13">
        <f>IFERROR(VLOOKUP($A24,[1]Sheet5!$A:$O,9,0),0)</f>
        <v>0</v>
      </c>
      <c r="K24" s="13">
        <f>IFERROR(VLOOKUP($A24,[1]Sheet5!$A:$O,10,0),0)</f>
        <v>0</v>
      </c>
      <c r="L24" s="13">
        <f>IFERROR(VLOOKUP($A24,[1]Sheet5!$A:$O,11,0),0)</f>
        <v>0</v>
      </c>
      <c r="M24" s="13">
        <f>IFERROR(VLOOKUP($A24,[1]Sheet5!$A:$O,12,0),0)</f>
        <v>0</v>
      </c>
      <c r="N24" s="13">
        <f>IFERROR(VLOOKUP($A24,[1]Sheet5!$A:$O,13,0),0)</f>
        <v>0</v>
      </c>
      <c r="O24" s="13">
        <f>IFERROR(VLOOKUP($A24,[1]Sheet5!$A:$O,14,0),0)</f>
        <v>0</v>
      </c>
    </row>
    <row r="25" spans="1:15" ht="15.75" customHeight="1" x14ac:dyDescent="0.25">
      <c r="A25" s="19" t="s">
        <v>37</v>
      </c>
      <c r="B25" t="s">
        <v>38</v>
      </c>
      <c r="C25" s="13">
        <f t="shared" si="3"/>
        <v>5863950</v>
      </c>
      <c r="D25" s="13">
        <f>IFERROR(VLOOKUP($A25,[1]Sheet5!$A:$O,3,0),0)</f>
        <v>1220690</v>
      </c>
      <c r="E25" s="13">
        <f>IFERROR(VLOOKUP($A25,[1]Sheet5!$A:$O,4,0),0)</f>
        <v>2962050</v>
      </c>
      <c r="F25" s="13">
        <f>IFERROR(VLOOKUP($A25,[1]Sheet5!$A:$O,5,0),0)</f>
        <v>0</v>
      </c>
      <c r="G25" s="13">
        <f>IFERROR(VLOOKUP($A25,[1]Sheet5!$A:$O,6,0),0)</f>
        <v>1681210</v>
      </c>
      <c r="H25" s="13">
        <f>IFERROR(VLOOKUP($A25,[1]Sheet5!$A:$O,7,0),0)</f>
        <v>0</v>
      </c>
      <c r="I25" s="13">
        <f>IFERROR(VLOOKUP($A25,[1]Sheet5!$A:$O,8,0),0)</f>
        <v>0</v>
      </c>
      <c r="J25" s="13">
        <f>IFERROR(VLOOKUP($A25,[1]Sheet5!$A:$O,9,0),0)</f>
        <v>0</v>
      </c>
      <c r="K25" s="13">
        <f>IFERROR(VLOOKUP($A25,[1]Sheet5!$A:$O,10,0),0)</f>
        <v>0</v>
      </c>
      <c r="L25" s="13">
        <f>IFERROR(VLOOKUP($A25,[1]Sheet5!$A:$O,11,0),0)</f>
        <v>0</v>
      </c>
      <c r="M25" s="13">
        <f>IFERROR(VLOOKUP($A25,[1]Sheet5!$A:$O,12,0),0)</f>
        <v>0</v>
      </c>
      <c r="N25" s="13">
        <f>IFERROR(VLOOKUP($A25,[1]Sheet5!$A:$O,13,0),0)</f>
        <v>0</v>
      </c>
      <c r="O25" s="13">
        <f>IFERROR(VLOOKUP($A25,[1]Sheet5!$A:$O,14,0),0)</f>
        <v>0</v>
      </c>
    </row>
    <row r="26" spans="1:15" ht="15.75" customHeight="1" x14ac:dyDescent="0.25">
      <c r="A26" s="19" t="s">
        <v>39</v>
      </c>
      <c r="B26" t="s">
        <v>40</v>
      </c>
      <c r="C26" s="13">
        <f t="shared" si="3"/>
        <v>2602420.04</v>
      </c>
      <c r="D26" s="13">
        <f>IFERROR(VLOOKUP($A26,[1]Sheet5!$A:$O,3,0),0)</f>
        <v>137700</v>
      </c>
      <c r="E26" s="13">
        <f>IFERROR(VLOOKUP($A26,[1]Sheet5!$A:$O,4,0),0)</f>
        <v>317470.03999999998</v>
      </c>
      <c r="F26" s="13">
        <f>IFERROR(VLOOKUP($A26,[1]Sheet5!$A:$O,5,0),0)</f>
        <v>1214100</v>
      </c>
      <c r="G26" s="13">
        <f>IFERROR(VLOOKUP($A26,[1]Sheet5!$A:$O,6,0),0)</f>
        <v>933150</v>
      </c>
      <c r="H26" s="13">
        <f>IFERROR(VLOOKUP($A26,[1]Sheet5!$A:$O,7,0),0)</f>
        <v>0</v>
      </c>
      <c r="I26" s="13">
        <f>IFERROR(VLOOKUP($A26,[1]Sheet5!$A:$O,8,0),0)</f>
        <v>0</v>
      </c>
      <c r="J26" s="13">
        <f>IFERROR(VLOOKUP($A26,[1]Sheet5!$A:$O,9,0),0)</f>
        <v>0</v>
      </c>
      <c r="K26" s="13">
        <f>IFERROR(VLOOKUP($A26,[1]Sheet5!$A:$O,10,0),0)</f>
        <v>0</v>
      </c>
      <c r="L26" s="13">
        <f>IFERROR(VLOOKUP($A26,[1]Sheet5!$A:$O,11,0),0)</f>
        <v>0</v>
      </c>
      <c r="M26" s="13">
        <f>IFERROR(VLOOKUP($A26,[1]Sheet5!$A:$O,12,0),0)</f>
        <v>0</v>
      </c>
      <c r="N26" s="13">
        <f>IFERROR(VLOOKUP($A26,[1]Sheet5!$A:$O,13,0),0)</f>
        <v>0</v>
      </c>
      <c r="O26" s="13">
        <f>IFERROR(VLOOKUP($A26,[1]Sheet5!$A:$O,14,0),0)</f>
        <v>0</v>
      </c>
    </row>
    <row r="27" spans="1:15" ht="15.75" customHeight="1" x14ac:dyDescent="0.25">
      <c r="A27" s="19" t="s">
        <v>41</v>
      </c>
      <c r="B27" t="s">
        <v>42</v>
      </c>
      <c r="C27" s="13">
        <f t="shared" si="3"/>
        <v>2434361.1</v>
      </c>
      <c r="D27" s="13">
        <f>IFERROR(VLOOKUP($A27,[1]Sheet5!$A:$O,3,0),0)</f>
        <v>0</v>
      </c>
      <c r="E27" s="13">
        <f>IFERROR(VLOOKUP($A27,[1]Sheet5!$A:$O,4,0),0)</f>
        <v>594819.29</v>
      </c>
      <c r="F27" s="13">
        <f>IFERROR(VLOOKUP($A27,[1]Sheet5!$A:$O,5,0),0)</f>
        <v>1839541.81</v>
      </c>
      <c r="G27" s="13">
        <f>IFERROR(VLOOKUP($A27,[1]Sheet5!$A:$O,6,0),0)</f>
        <v>0</v>
      </c>
      <c r="H27" s="13">
        <f>IFERROR(VLOOKUP($A27,[1]Sheet5!$A:$O,7,0),0)</f>
        <v>0</v>
      </c>
      <c r="I27" s="13">
        <f>IFERROR(VLOOKUP($A27,[1]Sheet5!$A:$O,8,0),0)</f>
        <v>0</v>
      </c>
      <c r="J27" s="13">
        <f>IFERROR(VLOOKUP($A27,[1]Sheet5!$A:$O,9,0),0)</f>
        <v>0</v>
      </c>
      <c r="K27" s="13">
        <f>IFERROR(VLOOKUP($A27,[1]Sheet5!$A:$O,10,0),0)</f>
        <v>0</v>
      </c>
      <c r="L27" s="13">
        <f>IFERROR(VLOOKUP($A27,[1]Sheet5!$A:$O,11,0),0)</f>
        <v>0</v>
      </c>
      <c r="M27" s="13">
        <f>IFERROR(VLOOKUP($A27,[1]Sheet5!$A:$O,12,0),0)</f>
        <v>0</v>
      </c>
      <c r="N27" s="13">
        <f>IFERROR(VLOOKUP($A27,[1]Sheet5!$A:$O,13,0),0)</f>
        <v>0</v>
      </c>
      <c r="O27" s="13">
        <f>IFERROR(VLOOKUP($A27,[1]Sheet5!$A:$O,14,0),0)</f>
        <v>0</v>
      </c>
    </row>
    <row r="28" spans="1:15" ht="15.75" customHeight="1" x14ac:dyDescent="0.25">
      <c r="A28" s="19" t="s">
        <v>43</v>
      </c>
      <c r="B28" t="s">
        <v>44</v>
      </c>
      <c r="C28" s="13">
        <f t="shared" si="3"/>
        <v>9284273.4100000001</v>
      </c>
      <c r="D28" s="13">
        <f>IFERROR(VLOOKUP($A28,[1]Sheet5!$A:$O,3,0),0)</f>
        <v>4381073.08</v>
      </c>
      <c r="E28" s="13">
        <f>IFERROR(VLOOKUP($A28,[1]Sheet5!$A:$O,4,0),0)</f>
        <v>395797.52</v>
      </c>
      <c r="F28" s="13">
        <f>IFERROR(VLOOKUP($A28,[1]Sheet5!$A:$O,5,0),0)</f>
        <v>4108739.06</v>
      </c>
      <c r="G28" s="13">
        <f>IFERROR(VLOOKUP($A28,[1]Sheet5!$A:$O,6,0),0)</f>
        <v>398663.75</v>
      </c>
      <c r="H28" s="13">
        <f>IFERROR(VLOOKUP($A28,[1]Sheet5!$A:$O,7,0),0)</f>
        <v>0</v>
      </c>
      <c r="I28" s="13">
        <f>IFERROR(VLOOKUP($A28,[1]Sheet5!$A:$O,8,0),0)</f>
        <v>0</v>
      </c>
      <c r="J28" s="13">
        <f>IFERROR(VLOOKUP($A28,[1]Sheet5!$A:$O,9,0),0)</f>
        <v>0</v>
      </c>
      <c r="K28" s="13">
        <f>IFERROR(VLOOKUP($A28,[1]Sheet5!$A:$O,10,0),0)</f>
        <v>0</v>
      </c>
      <c r="L28" s="13">
        <f>IFERROR(VLOOKUP($A28,[1]Sheet5!$A:$O,11,0),0)</f>
        <v>0</v>
      </c>
      <c r="M28" s="13">
        <f>IFERROR(VLOOKUP($A28,[1]Sheet5!$A:$O,12,0),0)</f>
        <v>0</v>
      </c>
      <c r="N28" s="13">
        <f>IFERROR(VLOOKUP($A28,[1]Sheet5!$A:$O,13,0),0)</f>
        <v>0</v>
      </c>
      <c r="O28" s="13">
        <f>IFERROR(VLOOKUP($A28,[1]Sheet5!$A:$O,14,0),0)</f>
        <v>0</v>
      </c>
    </row>
    <row r="29" spans="1:15" ht="15.75" customHeight="1" x14ac:dyDescent="0.25">
      <c r="A29" s="19" t="s">
        <v>45</v>
      </c>
      <c r="B29" t="s">
        <v>46</v>
      </c>
      <c r="C29" s="13">
        <f t="shared" si="3"/>
        <v>737228.23</v>
      </c>
      <c r="D29" s="13">
        <f>IFERROR(VLOOKUP($A29,[1]Sheet5!$A:$O,3,0),0)</f>
        <v>470407</v>
      </c>
      <c r="E29" s="13">
        <f>IFERROR(VLOOKUP($A29,[1]Sheet5!$A:$O,4,0),0)</f>
        <v>34692</v>
      </c>
      <c r="F29" s="13">
        <f>IFERROR(VLOOKUP($A29,[1]Sheet5!$A:$O,5,0),0)</f>
        <v>131239.23000000001</v>
      </c>
      <c r="G29" s="13">
        <f>IFERROR(VLOOKUP($A29,[1]Sheet5!$A:$O,6,0),0)</f>
        <v>100890</v>
      </c>
      <c r="H29" s="13">
        <f>IFERROR(VLOOKUP($A29,[1]Sheet5!$A:$O,7,0),0)</f>
        <v>0</v>
      </c>
      <c r="I29" s="13">
        <f>IFERROR(VLOOKUP($A29,[1]Sheet5!$A:$O,8,0),0)</f>
        <v>0</v>
      </c>
      <c r="J29" s="13">
        <f>IFERROR(VLOOKUP($A29,[1]Sheet5!$A:$O,9,0),0)</f>
        <v>0</v>
      </c>
      <c r="K29" s="13">
        <f>IFERROR(VLOOKUP($A29,[1]Sheet5!$A:$O,10,0),0)</f>
        <v>0</v>
      </c>
      <c r="L29" s="13">
        <f>IFERROR(VLOOKUP($A29,[1]Sheet5!$A:$O,11,0),0)</f>
        <v>0</v>
      </c>
      <c r="M29" s="13">
        <f>IFERROR(VLOOKUP($A29,[1]Sheet5!$A:$O,12,0),0)</f>
        <v>0</v>
      </c>
      <c r="N29" s="13">
        <f>IFERROR(VLOOKUP($A29,[1]Sheet5!$A:$O,13,0),0)</f>
        <v>0</v>
      </c>
      <c r="O29" s="13">
        <f>IFERROR(VLOOKUP($A29,[1]Sheet5!$A:$O,14,0),0)</f>
        <v>0</v>
      </c>
    </row>
    <row r="30" spans="1:15" ht="15.75" customHeight="1" x14ac:dyDescent="0.25">
      <c r="A30" s="19" t="s">
        <v>47</v>
      </c>
      <c r="B30" t="s">
        <v>48</v>
      </c>
      <c r="C30" s="13">
        <f t="shared" si="3"/>
        <v>1013126.98</v>
      </c>
      <c r="D30" s="13">
        <f>IFERROR(VLOOKUP($A30,[1]Sheet5!$A:$O,3,0),0)</f>
        <v>102660</v>
      </c>
      <c r="E30" s="13">
        <f>IFERROR(VLOOKUP($A30,[1]Sheet5!$A:$O,4,0),0)</f>
        <v>261800</v>
      </c>
      <c r="F30" s="13">
        <f>IFERROR(VLOOKUP($A30,[1]Sheet5!$A:$O,5,0),0)</f>
        <v>0</v>
      </c>
      <c r="G30" s="13">
        <f>IFERROR(VLOOKUP($A30,[1]Sheet5!$A:$O,6,0),0)</f>
        <v>648666.98</v>
      </c>
      <c r="H30" s="13">
        <f>IFERROR(VLOOKUP($A30,[1]Sheet5!$A:$O,7,0),0)</f>
        <v>0</v>
      </c>
      <c r="I30" s="13">
        <f>IFERROR(VLOOKUP($A30,[1]Sheet5!$A:$O,8,0),0)</f>
        <v>0</v>
      </c>
      <c r="J30" s="13">
        <f>IFERROR(VLOOKUP($A30,[1]Sheet5!$A:$O,9,0),0)</f>
        <v>0</v>
      </c>
      <c r="K30" s="13">
        <f>IFERROR(VLOOKUP($A30,[1]Sheet5!$A:$O,10,0),0)</f>
        <v>0</v>
      </c>
      <c r="L30" s="13">
        <f>IFERROR(VLOOKUP($A30,[1]Sheet5!$A:$O,11,0),0)</f>
        <v>0</v>
      </c>
      <c r="M30" s="13">
        <f>IFERROR(VLOOKUP($A30,[1]Sheet5!$A:$O,12,0),0)</f>
        <v>0</v>
      </c>
      <c r="N30" s="13">
        <f>IFERROR(VLOOKUP($A30,[1]Sheet5!$A:$O,13,0),0)</f>
        <v>0</v>
      </c>
      <c r="O30" s="13">
        <f>IFERROR(VLOOKUP($A30,[1]Sheet5!$A:$O,14,0),0)</f>
        <v>0</v>
      </c>
    </row>
    <row r="31" spans="1:15" ht="15.75" customHeight="1" thickBot="1" x14ac:dyDescent="0.3">
      <c r="A31" s="19" t="s">
        <v>49</v>
      </c>
      <c r="B31" t="s">
        <v>50</v>
      </c>
      <c r="C31" s="13">
        <f t="shared" si="3"/>
        <v>7307751324.8999996</v>
      </c>
      <c r="D31" s="13">
        <f>IFERROR(VLOOKUP($A31,[1]Sheet5!$A:$O,3,0),0)</f>
        <v>1132664414.6500001</v>
      </c>
      <c r="E31" s="13">
        <f>IFERROR(VLOOKUP($A31,[1]Sheet5!$A:$O,4,0),0)</f>
        <v>2419803752.5599999</v>
      </c>
      <c r="F31" s="13">
        <f>IFERROR(VLOOKUP($A31,[1]Sheet5!$A:$O,5,0),0)</f>
        <v>2206619378.4899998</v>
      </c>
      <c r="G31" s="13">
        <f>IFERROR(VLOOKUP($A31,[1]Sheet5!$A:$O,6,0),0)</f>
        <v>1548663779.2</v>
      </c>
      <c r="H31" s="13">
        <f>IFERROR(VLOOKUP($A31,[1]Sheet5!$A:$O,7,0),0)</f>
        <v>0</v>
      </c>
      <c r="I31" s="13">
        <f>IFERROR(VLOOKUP($A31,[1]Sheet5!$A:$O,8,0),0)</f>
        <v>0</v>
      </c>
      <c r="J31" s="13">
        <f>IFERROR(VLOOKUP($A31,[1]Sheet5!$A:$O,9,0),0)</f>
        <v>0</v>
      </c>
      <c r="K31" s="13">
        <f>IFERROR(VLOOKUP($A31,[1]Sheet5!$A:$O,10,0),0)</f>
        <v>0</v>
      </c>
      <c r="L31" s="13">
        <f>IFERROR(VLOOKUP($A31,[1]Sheet5!$A:$O,11,0),0)</f>
        <v>0</v>
      </c>
      <c r="M31" s="13">
        <f>IFERROR(VLOOKUP($A31,[1]Sheet5!$A:$O,12,0),0)</f>
        <v>0</v>
      </c>
      <c r="N31" s="13">
        <f>IFERROR(VLOOKUP($A31,[1]Sheet5!$A:$O,13,0),0)</f>
        <v>0</v>
      </c>
      <c r="O31" s="13">
        <f>IFERROR(VLOOKUP($A31,[1]Sheet5!$A:$O,14,0),0)</f>
        <v>0</v>
      </c>
    </row>
    <row r="32" spans="1:15" ht="15.75" customHeight="1" thickBot="1" x14ac:dyDescent="0.3">
      <c r="B32" s="15" t="s">
        <v>51</v>
      </c>
      <c r="C32" s="16">
        <f>SUM(C33:C41)</f>
        <v>84969817.169999987</v>
      </c>
      <c r="D32" s="16">
        <f t="shared" ref="D32:O32" si="4">SUM(D33:D41)</f>
        <v>3395161.28</v>
      </c>
      <c r="E32" s="16">
        <f t="shared" si="4"/>
        <v>6851441.8499999996</v>
      </c>
      <c r="F32" s="17">
        <f t="shared" si="4"/>
        <v>37802511.519999996</v>
      </c>
      <c r="G32" s="17">
        <f t="shared" si="4"/>
        <v>36920702.519999996</v>
      </c>
      <c r="H32" s="17">
        <f t="shared" si="4"/>
        <v>0</v>
      </c>
      <c r="I32" s="17">
        <f t="shared" si="4"/>
        <v>0</v>
      </c>
      <c r="J32" s="17">
        <f t="shared" si="4"/>
        <v>0</v>
      </c>
      <c r="K32" s="17">
        <f t="shared" si="4"/>
        <v>0</v>
      </c>
      <c r="L32" s="17">
        <f t="shared" si="4"/>
        <v>0</v>
      </c>
      <c r="M32" s="17">
        <f t="shared" si="4"/>
        <v>0</v>
      </c>
      <c r="N32" s="17">
        <f>SUM(N33:N41)</f>
        <v>0</v>
      </c>
      <c r="O32" s="17">
        <f t="shared" si="4"/>
        <v>0</v>
      </c>
    </row>
    <row r="33" spans="1:17" ht="15.75" customHeight="1" x14ac:dyDescent="0.25">
      <c r="A33" s="18" t="s">
        <v>52</v>
      </c>
      <c r="B33" t="s">
        <v>53</v>
      </c>
      <c r="C33" s="13">
        <f t="shared" ref="C33:C41" si="5">SUM(D33:O33)</f>
        <v>273211.19</v>
      </c>
      <c r="D33" s="13">
        <f>IFERROR(VLOOKUP($A33,[1]Sheet5!$A:$O,3,0),0)</f>
        <v>253147.19</v>
      </c>
      <c r="E33" s="13">
        <f>IFERROR(VLOOKUP($A33,[1]Sheet5!$A:$O,4,0),0)</f>
        <v>0</v>
      </c>
      <c r="F33" s="13">
        <f>IFERROR(VLOOKUP($A33,[1]Sheet5!$A:$O,5,0),0)</f>
        <v>0</v>
      </c>
      <c r="G33" s="13">
        <f>IFERROR(VLOOKUP($A33,[1]Sheet5!$A:$O,6,0),0)</f>
        <v>20064</v>
      </c>
      <c r="H33" s="13">
        <f>IFERROR(VLOOKUP($A33,[1]Sheet5!$A:$O,7,0),0)</f>
        <v>0</v>
      </c>
      <c r="I33" s="13">
        <f>IFERROR(VLOOKUP($A33,[1]Sheet5!$A:$O,8,0),0)</f>
        <v>0</v>
      </c>
      <c r="J33" s="13">
        <f>IFERROR(VLOOKUP($A33,[1]Sheet5!$A:$O,9,0),0)</f>
        <v>0</v>
      </c>
      <c r="K33" s="13">
        <f>IFERROR(VLOOKUP($A33,[1]Sheet5!$A:$O,10,0),0)</f>
        <v>0</v>
      </c>
      <c r="L33" s="13">
        <f>IFERROR(VLOOKUP($A33,[1]Sheet5!$A:$O,11,0),0)</f>
        <v>0</v>
      </c>
      <c r="M33" s="13">
        <f>IFERROR(VLOOKUP($A33,[1]Sheet5!$A:$O,12,0),0)</f>
        <v>0</v>
      </c>
      <c r="N33" s="13">
        <f>IFERROR(VLOOKUP($A33,[1]Sheet5!$A:$O,13,0),0)</f>
        <v>0</v>
      </c>
      <c r="O33" s="13">
        <f>IFERROR(VLOOKUP($A33,[1]Sheet5!$A:$O,14,0),0)</f>
        <v>0</v>
      </c>
      <c r="Q33" s="21"/>
    </row>
    <row r="34" spans="1:17" ht="15.75" customHeight="1" x14ac:dyDescent="0.25">
      <c r="A34" s="19" t="s">
        <v>54</v>
      </c>
      <c r="B34" t="s">
        <v>55</v>
      </c>
      <c r="C34" s="13">
        <f t="shared" si="5"/>
        <v>49046458.059999995</v>
      </c>
      <c r="D34" s="13">
        <f>IFERROR(VLOOKUP($A34,[1]Sheet5!$A:$O,3,0),0)</f>
        <v>3142014.09</v>
      </c>
      <c r="E34" s="13">
        <f>IFERROR(VLOOKUP($A34,[1]Sheet5!$A:$O,4,0),0)</f>
        <v>1122364.3500000001</v>
      </c>
      <c r="F34" s="13">
        <f>IFERROR(VLOOKUP($A34,[1]Sheet5!$A:$O,5,0),0)</f>
        <v>17070321.899999999</v>
      </c>
      <c r="G34" s="13">
        <f>IFERROR(VLOOKUP($A34,[1]Sheet5!$A:$O,6,0),0)</f>
        <v>27711757.719999999</v>
      </c>
      <c r="H34" s="13">
        <f>IFERROR(VLOOKUP($A34,[1]Sheet5!$A:$O,7,0),0)</f>
        <v>0</v>
      </c>
      <c r="I34" s="13">
        <f>IFERROR(VLOOKUP($A34,[1]Sheet5!$A:$O,8,0),0)</f>
        <v>0</v>
      </c>
      <c r="J34" s="13">
        <f>IFERROR(VLOOKUP($A34,[1]Sheet5!$A:$O,9,0),0)</f>
        <v>0</v>
      </c>
      <c r="K34" s="13">
        <f>IFERROR(VLOOKUP($A34,[1]Sheet5!$A:$O,10,0),0)</f>
        <v>0</v>
      </c>
      <c r="L34" s="13">
        <f>IFERROR(VLOOKUP($A34,[1]Sheet5!$A:$O,11,0),0)</f>
        <v>0</v>
      </c>
      <c r="M34" s="13">
        <f>IFERROR(VLOOKUP($A34,[1]Sheet5!$A:$O,12,0),0)</f>
        <v>0</v>
      </c>
      <c r="N34" s="13">
        <f>IFERROR(VLOOKUP($A34,[1]Sheet5!$A:$O,13,0),0)</f>
        <v>0</v>
      </c>
      <c r="O34" s="13">
        <f>IFERROR(VLOOKUP($A34,[1]Sheet5!$A:$O,14,0),0)</f>
        <v>0</v>
      </c>
      <c r="Q34" s="21"/>
    </row>
    <row r="35" spans="1:17" ht="15.75" customHeight="1" x14ac:dyDescent="0.25">
      <c r="A35" s="19" t="s">
        <v>56</v>
      </c>
      <c r="B35" t="s">
        <v>57</v>
      </c>
      <c r="C35" s="13">
        <f t="shared" si="5"/>
        <v>270957.5</v>
      </c>
      <c r="D35" s="13">
        <f>IFERROR(VLOOKUP($A35,[1]Sheet5!$A:$O,3,0),0)</f>
        <v>0</v>
      </c>
      <c r="E35" s="13">
        <f>IFERROR(VLOOKUP($A35,[1]Sheet5!$A:$O,4,0),0)</f>
        <v>0</v>
      </c>
      <c r="F35" s="13">
        <f>IFERROR(VLOOKUP($A35,[1]Sheet5!$A:$O,5,0),0)</f>
        <v>270957.5</v>
      </c>
      <c r="G35" s="13">
        <f>IFERROR(VLOOKUP($A35,[1]Sheet5!$A:$O,6,0),0)</f>
        <v>0</v>
      </c>
      <c r="H35" s="13">
        <f>IFERROR(VLOOKUP($A35,[1]Sheet5!$A:$O,7,0),0)</f>
        <v>0</v>
      </c>
      <c r="I35" s="13">
        <f>IFERROR(VLOOKUP($A35,[1]Sheet5!$A:$O,8,0),0)</f>
        <v>0</v>
      </c>
      <c r="J35" s="13">
        <f>IFERROR(VLOOKUP($A35,[1]Sheet5!$A:$O,9,0),0)</f>
        <v>0</v>
      </c>
      <c r="K35" s="13">
        <f>IFERROR(VLOOKUP($A35,[1]Sheet5!$A:$O,10,0),0)</f>
        <v>0</v>
      </c>
      <c r="L35" s="13">
        <f>IFERROR(VLOOKUP($A35,[1]Sheet5!$A:$O,11,0),0)</f>
        <v>0</v>
      </c>
      <c r="M35" s="13">
        <f>IFERROR(VLOOKUP($A35,[1]Sheet5!$A:$O,12,0),0)</f>
        <v>0</v>
      </c>
      <c r="N35" s="13">
        <f>IFERROR(VLOOKUP($A35,[1]Sheet5!$A:$O,13,0),0)</f>
        <v>0</v>
      </c>
      <c r="O35" s="13">
        <f>IFERROR(VLOOKUP($A35,[1]Sheet5!$A:$O,14,0),0)</f>
        <v>0</v>
      </c>
    </row>
    <row r="36" spans="1:17" ht="15.75" customHeight="1" x14ac:dyDescent="0.25">
      <c r="A36" s="19" t="s">
        <v>58</v>
      </c>
      <c r="B36" t="s">
        <v>59</v>
      </c>
      <c r="C36" s="13">
        <f t="shared" si="5"/>
        <v>4564068.66</v>
      </c>
      <c r="D36" s="13">
        <f>IFERROR(VLOOKUP($A36,[1]Sheet5!$A:$O,3,0),0)</f>
        <v>0</v>
      </c>
      <c r="E36" s="13">
        <f>IFERROR(VLOOKUP($A36,[1]Sheet5!$A:$O,4,0),0)</f>
        <v>794235.7</v>
      </c>
      <c r="F36" s="13">
        <f>IFERROR(VLOOKUP($A36,[1]Sheet5!$A:$O,5,0),0)</f>
        <v>3710710</v>
      </c>
      <c r="G36" s="13">
        <f>IFERROR(VLOOKUP($A36,[1]Sheet5!$A:$O,6,0),0)</f>
        <v>59122.96</v>
      </c>
      <c r="H36" s="13">
        <f>IFERROR(VLOOKUP($A36,[1]Sheet5!$A:$O,7,0),0)</f>
        <v>0</v>
      </c>
      <c r="I36" s="13">
        <f>IFERROR(VLOOKUP($A36,[1]Sheet5!$A:$O,8,0),0)</f>
        <v>0</v>
      </c>
      <c r="J36" s="13">
        <f>IFERROR(VLOOKUP($A36,[1]Sheet5!$A:$O,9,0),0)</f>
        <v>0</v>
      </c>
      <c r="K36" s="13">
        <f>IFERROR(VLOOKUP($A36,[1]Sheet5!$A:$O,10,0),0)</f>
        <v>0</v>
      </c>
      <c r="L36" s="13">
        <f>IFERROR(VLOOKUP($A36,[1]Sheet5!$A:$O,11,0),0)</f>
        <v>0</v>
      </c>
      <c r="M36" s="13">
        <f>IFERROR(VLOOKUP($A36,[1]Sheet5!$A:$O,12,0),0)</f>
        <v>0</v>
      </c>
      <c r="N36" s="13">
        <f>IFERROR(VLOOKUP($A36,[1]Sheet5!$A:$O,13,0),0)</f>
        <v>0</v>
      </c>
      <c r="O36" s="13">
        <f>IFERROR(VLOOKUP($A36,[1]Sheet5!$A:$O,14,0),0)</f>
        <v>0</v>
      </c>
    </row>
    <row r="37" spans="1:17" ht="15.75" customHeight="1" x14ac:dyDescent="0.25">
      <c r="A37" s="19" t="s">
        <v>60</v>
      </c>
      <c r="B37" t="s">
        <v>61</v>
      </c>
      <c r="C37" s="13">
        <f t="shared" si="5"/>
        <v>443778.75</v>
      </c>
      <c r="D37" s="13">
        <f>IFERROR(VLOOKUP($A37,[1]Sheet5!$A:$O,3,0),0)</f>
        <v>0</v>
      </c>
      <c r="E37" s="13">
        <f>IFERROR(VLOOKUP($A37,[1]Sheet5!$A:$O,4,0),0)</f>
        <v>352772.8</v>
      </c>
      <c r="F37" s="13">
        <f>IFERROR(VLOOKUP($A37,[1]Sheet5!$A:$O,5,0),0)</f>
        <v>84960</v>
      </c>
      <c r="G37" s="13">
        <f>IFERROR(VLOOKUP($A37,[1]Sheet5!$A:$O,6,0),0)</f>
        <v>6045.95</v>
      </c>
      <c r="H37" s="13">
        <f>IFERROR(VLOOKUP($A37,[1]Sheet5!$A:$O,7,0),0)</f>
        <v>0</v>
      </c>
      <c r="I37" s="13">
        <f>IFERROR(VLOOKUP($A37,[1]Sheet5!$A:$O,8,0),0)</f>
        <v>0</v>
      </c>
      <c r="J37" s="13">
        <f>IFERROR(VLOOKUP($A37,[1]Sheet5!$A:$O,9,0),0)</f>
        <v>0</v>
      </c>
      <c r="K37" s="13">
        <f>IFERROR(VLOOKUP($A37,[1]Sheet5!$A:$O,10,0),0)</f>
        <v>0</v>
      </c>
      <c r="L37" s="13">
        <f>IFERROR(VLOOKUP($A37,[1]Sheet5!$A:$O,11,0),0)</f>
        <v>0</v>
      </c>
      <c r="M37" s="13">
        <f>IFERROR(VLOOKUP($A37,[1]Sheet5!$A:$O,12,0),0)</f>
        <v>0</v>
      </c>
      <c r="N37" s="13">
        <f>IFERROR(VLOOKUP($A37,[1]Sheet5!$A:$O,13,0),0)</f>
        <v>0</v>
      </c>
      <c r="O37" s="13">
        <f>IFERROR(VLOOKUP($A37,[1]Sheet5!$A:$O,14,0),0)</f>
        <v>0</v>
      </c>
    </row>
    <row r="38" spans="1:17" ht="15.75" customHeight="1" x14ac:dyDescent="0.25">
      <c r="A38" s="19" t="s">
        <v>62</v>
      </c>
      <c r="B38" t="s">
        <v>63</v>
      </c>
      <c r="C38" s="13">
        <f t="shared" si="5"/>
        <v>173205.74</v>
      </c>
      <c r="D38" s="13">
        <f>IFERROR(VLOOKUP($A38,[1]Sheet5!$A:$O,3,0),0)</f>
        <v>0</v>
      </c>
      <c r="E38" s="13">
        <f>IFERROR(VLOOKUP($A38,[1]Sheet5!$A:$O,4,0),0)</f>
        <v>0</v>
      </c>
      <c r="F38" s="13">
        <f>IFERROR(VLOOKUP($A38,[1]Sheet5!$A:$O,5,0),0)</f>
        <v>18880</v>
      </c>
      <c r="G38" s="13">
        <f>IFERROR(VLOOKUP($A38,[1]Sheet5!$A:$O,6,0),0)</f>
        <v>154325.74</v>
      </c>
      <c r="H38" s="13">
        <f>IFERROR(VLOOKUP($A38,[1]Sheet5!$A:$O,7,0),0)</f>
        <v>0</v>
      </c>
      <c r="I38" s="13">
        <f>IFERROR(VLOOKUP($A38,[1]Sheet5!$A:$O,8,0),0)</f>
        <v>0</v>
      </c>
      <c r="J38" s="13">
        <f>IFERROR(VLOOKUP($A38,[1]Sheet5!$A:$O,9,0),0)</f>
        <v>0</v>
      </c>
      <c r="K38" s="13">
        <f>IFERROR(VLOOKUP($A38,[1]Sheet5!$A:$O,10,0),0)</f>
        <v>0</v>
      </c>
      <c r="L38" s="13">
        <f>IFERROR(VLOOKUP($A38,[1]Sheet5!$A:$O,11,0),0)</f>
        <v>0</v>
      </c>
      <c r="M38" s="13">
        <f>IFERROR(VLOOKUP($A38,[1]Sheet5!$A:$O,12,0),0)</f>
        <v>0</v>
      </c>
      <c r="N38" s="13">
        <f>IFERROR(VLOOKUP($A38,[1]Sheet5!$A:$O,13,0),0)</f>
        <v>0</v>
      </c>
      <c r="O38" s="13">
        <f>IFERROR(VLOOKUP($A38,[1]Sheet5!$A:$O,14,0),0)</f>
        <v>0</v>
      </c>
    </row>
    <row r="39" spans="1:17" ht="15.75" customHeight="1" x14ac:dyDescent="0.25">
      <c r="A39" s="19" t="s">
        <v>64</v>
      </c>
      <c r="B39" t="s">
        <v>65</v>
      </c>
      <c r="C39" s="13">
        <f t="shared" si="5"/>
        <v>7074198.4800000004</v>
      </c>
      <c r="D39" s="13">
        <f>IFERROR(VLOOKUP($A39,[1]Sheet5!$A:$O,3,0),0)</f>
        <v>0</v>
      </c>
      <c r="E39" s="13">
        <f>IFERROR(VLOOKUP($A39,[1]Sheet5!$A:$O,4,0),0)</f>
        <v>0</v>
      </c>
      <c r="F39" s="13">
        <f>IFERROR(VLOOKUP($A39,[1]Sheet5!$A:$O,5,0),0)</f>
        <v>0</v>
      </c>
      <c r="G39" s="13">
        <f>IFERROR(VLOOKUP($A39,[1]Sheet5!$A:$O,6,0),0)</f>
        <v>7074198.4800000004</v>
      </c>
      <c r="H39" s="13">
        <f>IFERROR(VLOOKUP($A39,[1]Sheet5!$A:$O,7,0),0)</f>
        <v>0</v>
      </c>
      <c r="I39" s="13">
        <f>IFERROR(VLOOKUP($A39,[1]Sheet5!$A:$O,8,0),0)</f>
        <v>0</v>
      </c>
      <c r="J39" s="13">
        <f>IFERROR(VLOOKUP($A39,[1]Sheet5!$A:$O,9,0),0)</f>
        <v>0</v>
      </c>
      <c r="K39" s="13">
        <f>IFERROR(VLOOKUP($A39,[1]Sheet5!$A:$O,10,0),0)</f>
        <v>0</v>
      </c>
      <c r="L39" s="13">
        <f>IFERROR(VLOOKUP($A39,[1]Sheet5!$A:$O,11,0),0)</f>
        <v>0</v>
      </c>
      <c r="M39" s="13">
        <f>IFERROR(VLOOKUP($A39,[1]Sheet5!$A:$O,12,0),0)</f>
        <v>0</v>
      </c>
      <c r="N39" s="13">
        <f>IFERROR(VLOOKUP($A39,[1]Sheet5!$A:$O,13,0),0)</f>
        <v>0</v>
      </c>
      <c r="O39" s="13">
        <f>IFERROR(VLOOKUP($A39,[1]Sheet5!$A:$O,14,0),0)</f>
        <v>0</v>
      </c>
    </row>
    <row r="40" spans="1:17" ht="15.75" customHeight="1" x14ac:dyDescent="0.25">
      <c r="A40" s="19" t="s">
        <v>66</v>
      </c>
      <c r="B40" t="s">
        <v>67</v>
      </c>
      <c r="C40" s="13">
        <f t="shared" si="5"/>
        <v>0</v>
      </c>
      <c r="D40" s="13">
        <f>IFERROR(VLOOKUP($A40,[1]Sheet5!$A:$O,3,0),0)</f>
        <v>0</v>
      </c>
      <c r="E40" s="13">
        <f>IFERROR(VLOOKUP($A40,[1]Sheet5!$A:$O,4,0),0)</f>
        <v>0</v>
      </c>
      <c r="F40" s="13">
        <f>IFERROR(VLOOKUP($A40,[1]Sheet5!$A:$O,5,0),0)</f>
        <v>0</v>
      </c>
      <c r="G40" s="13">
        <f>IFERROR(VLOOKUP($A40,[1]Sheet5!$A:$O,6,0),0)</f>
        <v>0</v>
      </c>
      <c r="H40" s="13">
        <f>IFERROR(VLOOKUP($A40,[1]Sheet5!$A:$O,7,0),0)</f>
        <v>0</v>
      </c>
      <c r="I40" s="13">
        <f>IFERROR(VLOOKUP($A40,[1]Sheet5!$A:$O,8,0),0)</f>
        <v>0</v>
      </c>
      <c r="J40" s="13">
        <f>IFERROR(VLOOKUP($A40,[1]Sheet5!$A:$O,9,0),0)</f>
        <v>0</v>
      </c>
      <c r="K40" s="13">
        <f>IFERROR(VLOOKUP($A40,[1]Sheet5!$A:$O,10,0),0)</f>
        <v>0</v>
      </c>
      <c r="L40" s="13">
        <f>IFERROR(VLOOKUP($A40,[1]Sheet5!$A:$O,11,0),0)</f>
        <v>0</v>
      </c>
      <c r="M40" s="13">
        <f>IFERROR(VLOOKUP($A40,[1]Sheet5!$A:$O,12,0),0)</f>
        <v>0</v>
      </c>
      <c r="N40" s="13">
        <f>IFERROR(VLOOKUP($A40,[1]Sheet5!$A:$O,13,0),0)</f>
        <v>0</v>
      </c>
      <c r="O40" s="13">
        <f>IFERROR(VLOOKUP($A40,[1]Sheet5!$A:$O,14,0),0)</f>
        <v>0</v>
      </c>
    </row>
    <row r="41" spans="1:17" ht="15.75" customHeight="1" thickBot="1" x14ac:dyDescent="0.3">
      <c r="A41" s="19" t="s">
        <v>68</v>
      </c>
      <c r="B41" t="s">
        <v>69</v>
      </c>
      <c r="C41" s="13">
        <f t="shared" si="5"/>
        <v>23123938.789999999</v>
      </c>
      <c r="D41" s="13">
        <f>IFERROR(VLOOKUP($A41,[1]Sheet5!$A:$O,3,0),0)</f>
        <v>0</v>
      </c>
      <c r="E41" s="13">
        <f>IFERROR(VLOOKUP($A41,[1]Sheet5!$A:$O,4,0),0)</f>
        <v>4582069</v>
      </c>
      <c r="F41" s="13">
        <f>IFERROR(VLOOKUP($A41,[1]Sheet5!$A:$O,5,0),0)</f>
        <v>16646682.119999999</v>
      </c>
      <c r="G41" s="13">
        <f>IFERROR(VLOOKUP($A41,[1]Sheet5!$A:$O,6,0),0)</f>
        <v>1895187.67</v>
      </c>
      <c r="H41" s="13">
        <f>IFERROR(VLOOKUP($A41,[1]Sheet5!$A:$O,7,0),0)</f>
        <v>0</v>
      </c>
      <c r="I41" s="13">
        <f>IFERROR(VLOOKUP($A41,[1]Sheet5!$A:$O,8,0),0)</f>
        <v>0</v>
      </c>
      <c r="J41" s="13">
        <f>IFERROR(VLOOKUP($A41,[1]Sheet5!$A:$O,9,0),0)</f>
        <v>0</v>
      </c>
      <c r="K41" s="13">
        <f>IFERROR(VLOOKUP($A41,[1]Sheet5!$A:$O,10,0),0)</f>
        <v>0</v>
      </c>
      <c r="L41" s="13">
        <f>IFERROR(VLOOKUP($A41,[1]Sheet5!$A:$O,11,0),0)</f>
        <v>0</v>
      </c>
      <c r="M41" s="13">
        <f>IFERROR(VLOOKUP($A41,[1]Sheet5!$A:$O,12,0),0)</f>
        <v>0</v>
      </c>
      <c r="N41" s="13">
        <f>IFERROR(VLOOKUP($A41,[1]Sheet5!$A:$O,13,0),0)</f>
        <v>0</v>
      </c>
      <c r="O41" s="13">
        <f>IFERROR(VLOOKUP($A41,[1]Sheet5!$A:$O,14,0),0)</f>
        <v>0</v>
      </c>
    </row>
    <row r="42" spans="1:17" ht="15.75" customHeight="1" thickBot="1" x14ac:dyDescent="0.3">
      <c r="B42" s="15" t="s">
        <v>70</v>
      </c>
      <c r="C42" s="16">
        <f t="shared" ref="C42:O42" si="6">SUM(C43:C49)</f>
        <v>61337600</v>
      </c>
      <c r="D42" s="16">
        <f t="shared" si="6"/>
        <v>0</v>
      </c>
      <c r="E42" s="16">
        <f t="shared" si="6"/>
        <v>0</v>
      </c>
      <c r="F42" s="17">
        <f t="shared" si="6"/>
        <v>0</v>
      </c>
      <c r="G42" s="17">
        <f t="shared" si="6"/>
        <v>61337600</v>
      </c>
      <c r="H42" s="17">
        <f t="shared" si="6"/>
        <v>0</v>
      </c>
      <c r="I42" s="17">
        <f t="shared" si="6"/>
        <v>0</v>
      </c>
      <c r="J42" s="17">
        <f t="shared" si="6"/>
        <v>0</v>
      </c>
      <c r="K42" s="17">
        <f t="shared" si="6"/>
        <v>0</v>
      </c>
      <c r="L42" s="17">
        <f t="shared" si="6"/>
        <v>0</v>
      </c>
      <c r="M42" s="17">
        <f t="shared" si="6"/>
        <v>0</v>
      </c>
      <c r="N42" s="17">
        <f>SUM(N43:N49)</f>
        <v>0</v>
      </c>
      <c r="O42" s="17">
        <f t="shared" si="6"/>
        <v>0</v>
      </c>
    </row>
    <row r="43" spans="1:17" ht="15.75" customHeight="1" x14ac:dyDescent="0.25">
      <c r="A43" s="18" t="s">
        <v>71</v>
      </c>
      <c r="B43" t="s">
        <v>72</v>
      </c>
      <c r="C43" s="13">
        <f t="shared" ref="C43:C49" si="7">SUM(D43:O43)</f>
        <v>0</v>
      </c>
      <c r="D43" s="13">
        <f>IFERROR(VLOOKUP($A43,[1]Sheet5!$A:$O,3,0),0)</f>
        <v>0</v>
      </c>
      <c r="E43" s="13">
        <f>IFERROR(VLOOKUP($A43,[1]Sheet5!$A:$O,4,0),0)</f>
        <v>0</v>
      </c>
      <c r="F43" s="13">
        <f>IFERROR(VLOOKUP($A43,[1]Sheet5!$A:$O,5,0),0)</f>
        <v>0</v>
      </c>
      <c r="G43" s="13">
        <f>IFERROR(VLOOKUP($A43,[1]Sheet5!$A:$O,6,0),0)</f>
        <v>0</v>
      </c>
      <c r="H43" s="13">
        <f>IFERROR(VLOOKUP($A43,[1]Sheet5!$A:$O,7,0),0)</f>
        <v>0</v>
      </c>
      <c r="I43" s="13">
        <f>IFERROR(VLOOKUP($A43,[1]Sheet5!$A:$O,8,0),0)</f>
        <v>0</v>
      </c>
      <c r="J43" s="13">
        <f>IFERROR(VLOOKUP($A43,[1]Sheet5!$A:$O,9,0),0)</f>
        <v>0</v>
      </c>
      <c r="K43" s="13">
        <f>IFERROR(VLOOKUP($A43,[1]Sheet5!$A:$O,10,0),0)</f>
        <v>0</v>
      </c>
      <c r="L43" s="13">
        <f>IFERROR(VLOOKUP($A43,[1]Sheet5!$A:$O,11,0),0)</f>
        <v>0</v>
      </c>
      <c r="M43" s="13">
        <f>IFERROR(VLOOKUP($A43,[1]Sheet5!$A:$O,12,0),0)</f>
        <v>0</v>
      </c>
      <c r="N43" s="13">
        <f>IFERROR(VLOOKUP($A43,[1]Sheet5!$A:$O,13,0),0)</f>
        <v>0</v>
      </c>
      <c r="O43" s="13">
        <f>IFERROR(VLOOKUP($A43,[1]Sheet5!$A:$O,14,0),0)</f>
        <v>0</v>
      </c>
    </row>
    <row r="44" spans="1:17" ht="15.75" customHeight="1" x14ac:dyDescent="0.25">
      <c r="A44" s="19" t="s">
        <v>73</v>
      </c>
      <c r="B44" t="s">
        <v>74</v>
      </c>
      <c r="C44" s="13">
        <f t="shared" si="7"/>
        <v>0</v>
      </c>
      <c r="D44" s="13">
        <f>IFERROR(VLOOKUP($A44,[1]Sheet5!$A:$O,3,0),0)</f>
        <v>0</v>
      </c>
      <c r="E44" s="13">
        <f>IFERROR(VLOOKUP($A44,[1]Sheet5!$A:$O,4,0),0)</f>
        <v>0</v>
      </c>
      <c r="F44" s="13">
        <f>IFERROR(VLOOKUP($A44,[1]Sheet5!$A:$O,5,0),0)</f>
        <v>0</v>
      </c>
      <c r="G44" s="13">
        <f>IFERROR(VLOOKUP($A44,[1]Sheet5!$A:$O,6,0),0)</f>
        <v>0</v>
      </c>
      <c r="H44" s="13">
        <f>IFERROR(VLOOKUP($A44,[1]Sheet5!$A:$O,7,0),0)</f>
        <v>0</v>
      </c>
      <c r="I44" s="13">
        <f>IFERROR(VLOOKUP($A44,[1]Sheet5!$A:$O,8,0),0)</f>
        <v>0</v>
      </c>
      <c r="J44" s="13">
        <f>IFERROR(VLOOKUP($A44,[1]Sheet5!$A:$O,9,0),0)</f>
        <v>0</v>
      </c>
      <c r="K44" s="13">
        <f>IFERROR(VLOOKUP($A44,[1]Sheet5!$A:$O,10,0),0)</f>
        <v>0</v>
      </c>
      <c r="L44" s="13">
        <f>IFERROR(VLOOKUP($A44,[1]Sheet5!$A:$O,11,0),0)</f>
        <v>0</v>
      </c>
      <c r="M44" s="13">
        <f>IFERROR(VLOOKUP($A44,[1]Sheet5!$A:$O,12,0),0)</f>
        <v>0</v>
      </c>
      <c r="N44" s="13">
        <f>IFERROR(VLOOKUP($A44,[1]Sheet5!$A:$O,13,0),0)</f>
        <v>0</v>
      </c>
      <c r="O44" s="13">
        <f>IFERROR(VLOOKUP($A44,[1]Sheet5!$A:$O,14,0),0)</f>
        <v>0</v>
      </c>
    </row>
    <row r="45" spans="1:17" ht="15.75" customHeight="1" x14ac:dyDescent="0.25">
      <c r="A45" s="19" t="s">
        <v>75</v>
      </c>
      <c r="B45" t="s">
        <v>76</v>
      </c>
      <c r="C45" s="13">
        <f t="shared" si="7"/>
        <v>0</v>
      </c>
      <c r="D45" s="13">
        <f>IFERROR(VLOOKUP($A45,[1]Sheet5!$A:$O,3,0),0)</f>
        <v>0</v>
      </c>
      <c r="E45" s="13">
        <f>IFERROR(VLOOKUP($A45,[1]Sheet5!$A:$O,4,0),0)</f>
        <v>0</v>
      </c>
      <c r="F45" s="13">
        <f>IFERROR(VLOOKUP($A45,[1]Sheet5!$A:$O,5,0),0)</f>
        <v>0</v>
      </c>
      <c r="G45" s="13">
        <f>IFERROR(VLOOKUP($A45,[1]Sheet5!$A:$O,6,0),0)</f>
        <v>0</v>
      </c>
      <c r="H45" s="13">
        <f>IFERROR(VLOOKUP($A45,[1]Sheet5!$A:$O,7,0),0)</f>
        <v>0</v>
      </c>
      <c r="I45" s="13">
        <f>IFERROR(VLOOKUP($A45,[1]Sheet5!$A:$O,8,0),0)</f>
        <v>0</v>
      </c>
      <c r="J45" s="13">
        <f>IFERROR(VLOOKUP($A45,[1]Sheet5!$A:$O,9,0),0)</f>
        <v>0</v>
      </c>
      <c r="K45" s="13">
        <f>IFERROR(VLOOKUP($A45,[1]Sheet5!$A:$O,10,0),0)</f>
        <v>0</v>
      </c>
      <c r="L45" s="13">
        <f>IFERROR(VLOOKUP($A45,[1]Sheet5!$A:$O,11,0),0)</f>
        <v>0</v>
      </c>
      <c r="M45" s="13">
        <f>IFERROR(VLOOKUP($A45,[1]Sheet5!$A:$O,12,0),0)</f>
        <v>0</v>
      </c>
      <c r="N45" s="13">
        <f>IFERROR(VLOOKUP($A45,[1]Sheet5!$A:$O,13,0),0)</f>
        <v>0</v>
      </c>
      <c r="O45" s="13">
        <f>IFERROR(VLOOKUP($A45,[1]Sheet5!$A:$O,14,0),0)</f>
        <v>0</v>
      </c>
    </row>
    <row r="46" spans="1:17" ht="15.75" customHeight="1" x14ac:dyDescent="0.25">
      <c r="A46" s="19" t="s">
        <v>77</v>
      </c>
      <c r="B46" t="s">
        <v>78</v>
      </c>
      <c r="C46" s="13">
        <f t="shared" si="7"/>
        <v>0</v>
      </c>
      <c r="D46" s="13">
        <f>IFERROR(VLOOKUP($A46,[1]Sheet5!$A:$O,3,0),0)</f>
        <v>0</v>
      </c>
      <c r="E46" s="13">
        <f>IFERROR(VLOOKUP($A46,[1]Sheet5!$A:$O,4,0),0)</f>
        <v>0</v>
      </c>
      <c r="F46" s="13">
        <f>IFERROR(VLOOKUP($A46,[1]Sheet5!$A:$O,5,0),0)</f>
        <v>0</v>
      </c>
      <c r="G46" s="13">
        <f>IFERROR(VLOOKUP($A46,[1]Sheet5!$A:$O,6,0),0)</f>
        <v>0</v>
      </c>
      <c r="H46" s="13">
        <f>IFERROR(VLOOKUP($A46,[1]Sheet5!$A:$O,7,0),0)</f>
        <v>0</v>
      </c>
      <c r="I46" s="13">
        <f>IFERROR(VLOOKUP($A46,[1]Sheet5!$A:$O,8,0),0)</f>
        <v>0</v>
      </c>
      <c r="J46" s="13">
        <f>IFERROR(VLOOKUP($A46,[1]Sheet5!$A:$O,9,0),0)</f>
        <v>0</v>
      </c>
      <c r="K46" s="13">
        <f>IFERROR(VLOOKUP($A46,[1]Sheet5!$A:$O,10,0),0)</f>
        <v>0</v>
      </c>
      <c r="L46" s="13">
        <f>IFERROR(VLOOKUP($A46,[1]Sheet5!$A:$O,11,0),0)</f>
        <v>0</v>
      </c>
      <c r="M46" s="13">
        <f>IFERROR(VLOOKUP($A46,[1]Sheet5!$A:$O,12,0),0)</f>
        <v>0</v>
      </c>
      <c r="N46" s="13">
        <f>IFERROR(VLOOKUP($A46,[1]Sheet5!$A:$O,13,0),0)</f>
        <v>0</v>
      </c>
      <c r="O46" s="13">
        <f>IFERROR(VLOOKUP($A46,[1]Sheet5!$A:$O,14,0),0)</f>
        <v>0</v>
      </c>
    </row>
    <row r="47" spans="1:17" ht="15.75" customHeight="1" x14ac:dyDescent="0.25">
      <c r="A47" s="19" t="s">
        <v>79</v>
      </c>
      <c r="B47" t="s">
        <v>80</v>
      </c>
      <c r="C47" s="13">
        <f t="shared" si="7"/>
        <v>0</v>
      </c>
      <c r="D47" s="13">
        <f>IFERROR(VLOOKUP($A47,[1]Sheet5!$A:$O,3,0),0)</f>
        <v>0</v>
      </c>
      <c r="E47" s="13">
        <f>IFERROR(VLOOKUP($A47,[1]Sheet5!$A:$O,4,0),0)</f>
        <v>0</v>
      </c>
      <c r="F47" s="13">
        <f>IFERROR(VLOOKUP($A47,[1]Sheet5!$A:$O,5,0),0)</f>
        <v>0</v>
      </c>
      <c r="G47" s="13">
        <f>IFERROR(VLOOKUP($A47,[1]Sheet5!$A:$O,6,0),0)</f>
        <v>0</v>
      </c>
      <c r="H47" s="13">
        <f>IFERROR(VLOOKUP($A47,[1]Sheet5!$A:$O,7,0),0)</f>
        <v>0</v>
      </c>
      <c r="I47" s="13">
        <f>IFERROR(VLOOKUP($A47,[1]Sheet5!$A:$O,8,0),0)</f>
        <v>0</v>
      </c>
      <c r="J47" s="13">
        <f>IFERROR(VLOOKUP($A47,[1]Sheet5!$A:$O,9,0),0)</f>
        <v>0</v>
      </c>
      <c r="K47" s="13">
        <f>IFERROR(VLOOKUP($A47,[1]Sheet5!$A:$O,10,0),0)</f>
        <v>0</v>
      </c>
      <c r="L47" s="13">
        <f>IFERROR(VLOOKUP($A47,[1]Sheet5!$A:$O,11,0),0)</f>
        <v>0</v>
      </c>
      <c r="M47" s="13">
        <f>IFERROR(VLOOKUP($A47,[1]Sheet5!$A:$O,12,0),0)</f>
        <v>0</v>
      </c>
      <c r="N47" s="13">
        <f>IFERROR(VLOOKUP($A47,[1]Sheet5!$A:$O,13,0),0)</f>
        <v>0</v>
      </c>
      <c r="O47" s="13">
        <f>IFERROR(VLOOKUP($A47,[1]Sheet5!$A:$O,14,0),0)</f>
        <v>0</v>
      </c>
    </row>
    <row r="48" spans="1:17" ht="15.75" customHeight="1" x14ac:dyDescent="0.25">
      <c r="A48" s="19" t="s">
        <v>81</v>
      </c>
      <c r="B48" t="s">
        <v>82</v>
      </c>
      <c r="C48" s="13">
        <f t="shared" si="7"/>
        <v>0</v>
      </c>
      <c r="D48" s="13">
        <f>IFERROR(VLOOKUP($A48,[1]Sheet5!$A:$O,3,0),0)</f>
        <v>0</v>
      </c>
      <c r="E48" s="13">
        <f>IFERROR(VLOOKUP($A48,[1]Sheet5!$A:$O,4,0),0)</f>
        <v>0</v>
      </c>
      <c r="F48" s="13">
        <f>IFERROR(VLOOKUP($A48,[1]Sheet5!$A:$O,5,0),0)</f>
        <v>0</v>
      </c>
      <c r="G48" s="13">
        <f>IFERROR(VLOOKUP($A48,[1]Sheet5!$A:$O,6,0),0)</f>
        <v>0</v>
      </c>
      <c r="H48" s="13">
        <f>IFERROR(VLOOKUP($A48,[1]Sheet5!$A:$O,7,0),0)</f>
        <v>0</v>
      </c>
      <c r="I48" s="13">
        <f>IFERROR(VLOOKUP($A48,[1]Sheet5!$A:$O,8,0),0)</f>
        <v>0</v>
      </c>
      <c r="J48" s="13">
        <f>IFERROR(VLOOKUP($A48,[1]Sheet5!$A:$O,9,0),0)</f>
        <v>0</v>
      </c>
      <c r="K48" s="13">
        <f>IFERROR(VLOOKUP($A48,[1]Sheet5!$A:$O,10,0),0)</f>
        <v>0</v>
      </c>
      <c r="L48" s="13">
        <f>IFERROR(VLOOKUP($A48,[1]Sheet5!$A:$O,11,0),0)</f>
        <v>0</v>
      </c>
      <c r="M48" s="13">
        <f>IFERROR(VLOOKUP($A48,[1]Sheet5!$A:$O,12,0),0)</f>
        <v>0</v>
      </c>
      <c r="N48" s="13">
        <f>IFERROR(VLOOKUP($A48,[1]Sheet5!$A:$O,13,0),0)</f>
        <v>0</v>
      </c>
      <c r="O48" s="13">
        <f>IFERROR(VLOOKUP($A48,[1]Sheet5!$A:$O,14,0),0)</f>
        <v>0</v>
      </c>
    </row>
    <row r="49" spans="1:15" ht="15.75" customHeight="1" thickBot="1" x14ac:dyDescent="0.3">
      <c r="A49" s="19" t="s">
        <v>83</v>
      </c>
      <c r="B49" t="s">
        <v>84</v>
      </c>
      <c r="C49" s="13">
        <f t="shared" si="7"/>
        <v>61337600</v>
      </c>
      <c r="D49" s="13">
        <f>IFERROR(VLOOKUP($A49,[1]Sheet5!$A:$O,3,0),0)</f>
        <v>0</v>
      </c>
      <c r="E49" s="13">
        <f>IFERROR(VLOOKUP($A49,[1]Sheet5!$A:$O,4,0),0)</f>
        <v>0</v>
      </c>
      <c r="F49" s="13">
        <f>IFERROR(VLOOKUP($A49,[1]Sheet5!$A:$O,5,0),0)</f>
        <v>0</v>
      </c>
      <c r="G49" s="13">
        <f>IFERROR(VLOOKUP($A49,[1]Sheet5!$A:$O,6,0),0)</f>
        <v>61337600</v>
      </c>
      <c r="H49" s="13">
        <f>IFERROR(VLOOKUP($A49,[1]Sheet5!$A:$O,7,0),0)</f>
        <v>0</v>
      </c>
      <c r="I49" s="13">
        <f>IFERROR(VLOOKUP($A49,[1]Sheet5!$A:$O,8,0),0)</f>
        <v>0</v>
      </c>
      <c r="J49" s="13">
        <f>IFERROR(VLOOKUP($A49,[1]Sheet5!$A:$O,9,0),0)</f>
        <v>0</v>
      </c>
      <c r="K49" s="13">
        <f>IFERROR(VLOOKUP($A49,[1]Sheet5!$A:$O,10,0),0)</f>
        <v>0</v>
      </c>
      <c r="L49" s="13">
        <f>IFERROR(VLOOKUP($A49,[1]Sheet5!$A:$O,11,0),0)</f>
        <v>0</v>
      </c>
      <c r="M49" s="13">
        <f>IFERROR(VLOOKUP($A49,[1]Sheet5!$A:$O,12,0),0)</f>
        <v>0</v>
      </c>
      <c r="N49" s="13">
        <f>IFERROR(VLOOKUP($A49,[1]Sheet5!$A:$O,13,0),0)</f>
        <v>0</v>
      </c>
      <c r="O49" s="13">
        <f>IFERROR(VLOOKUP($A49,[1]Sheet5!$A:$O,14,0),0)</f>
        <v>0</v>
      </c>
    </row>
    <row r="50" spans="1:15" ht="15.75" customHeight="1" thickBot="1" x14ac:dyDescent="0.3">
      <c r="B50" s="15" t="s">
        <v>85</v>
      </c>
      <c r="C50" s="16">
        <f t="shared" ref="C50:M50" si="8">SUM(C51:C57)</f>
        <v>0</v>
      </c>
      <c r="D50" s="16">
        <f t="shared" si="8"/>
        <v>0</v>
      </c>
      <c r="E50" s="16">
        <f t="shared" si="8"/>
        <v>0</v>
      </c>
      <c r="F50" s="17">
        <f t="shared" si="8"/>
        <v>0</v>
      </c>
      <c r="G50" s="17">
        <f t="shared" si="8"/>
        <v>0</v>
      </c>
      <c r="H50" s="17">
        <f t="shared" si="8"/>
        <v>0</v>
      </c>
      <c r="I50" s="17">
        <f t="shared" si="8"/>
        <v>0</v>
      </c>
      <c r="J50" s="17">
        <f t="shared" si="8"/>
        <v>0</v>
      </c>
      <c r="K50" s="17">
        <f t="shared" si="8"/>
        <v>0</v>
      </c>
      <c r="L50" s="17">
        <f t="shared" si="8"/>
        <v>0</v>
      </c>
      <c r="M50" s="17">
        <f t="shared" si="8"/>
        <v>0</v>
      </c>
      <c r="N50" s="17">
        <f>SUM(N51:N57)</f>
        <v>0</v>
      </c>
      <c r="O50" s="17">
        <f>SUM(O51:O57)</f>
        <v>0</v>
      </c>
    </row>
    <row r="51" spans="1:15" ht="15.75" customHeight="1" x14ac:dyDescent="0.25">
      <c r="A51" s="19" t="s">
        <v>86</v>
      </c>
      <c r="B51" t="s">
        <v>87</v>
      </c>
      <c r="C51" s="13">
        <f t="shared" ref="C51:C57" si="9">SUM(D51:O51)</f>
        <v>0</v>
      </c>
      <c r="D51" s="13">
        <f>IFERROR(VLOOKUP($A51,[1]Sheet5!$A:$O,3,0),0)</f>
        <v>0</v>
      </c>
      <c r="E51" s="13">
        <f>IFERROR(VLOOKUP($A51,[1]Sheet5!$A:$O,4,0),0)</f>
        <v>0</v>
      </c>
      <c r="F51" s="13">
        <f>IFERROR(VLOOKUP($A51,[1]Sheet5!$A:$O,5,0),0)</f>
        <v>0</v>
      </c>
      <c r="G51" s="13">
        <f>IFERROR(VLOOKUP($A51,[1]Sheet5!$A:$O,6,0),0)</f>
        <v>0</v>
      </c>
      <c r="H51" s="13">
        <f>IFERROR(VLOOKUP($A51,[1]Sheet5!$A:$O,7,0),0)</f>
        <v>0</v>
      </c>
      <c r="I51" s="13">
        <f>IFERROR(VLOOKUP($A51,[1]Sheet5!$A:$O,8,0),0)</f>
        <v>0</v>
      </c>
      <c r="J51" s="13">
        <f>IFERROR(VLOOKUP($A51,[1]Sheet5!$A:$O,9,0),0)</f>
        <v>0</v>
      </c>
      <c r="K51" s="13">
        <f>IFERROR(VLOOKUP($A51,[1]Sheet5!$A:$O,10,0),0)</f>
        <v>0</v>
      </c>
      <c r="L51" s="13">
        <f>IFERROR(VLOOKUP($A51,[1]Sheet5!$A:$O,11,0),0)</f>
        <v>0</v>
      </c>
      <c r="M51" s="13">
        <f>IFERROR(VLOOKUP($A51,[1]Sheet5!$A:$O,12,0),0)</f>
        <v>0</v>
      </c>
      <c r="N51" s="13">
        <f>IFERROR(VLOOKUP($A51,[1]Sheet5!$A:$O,13,0),0)</f>
        <v>0</v>
      </c>
      <c r="O51" s="13">
        <f>IFERROR(VLOOKUP($A51,[1]Sheet5!$A:$O,14,0),0)</f>
        <v>0</v>
      </c>
    </row>
    <row r="52" spans="1:15" ht="15.75" customHeight="1" x14ac:dyDescent="0.25">
      <c r="A52" s="19" t="s">
        <v>88</v>
      </c>
      <c r="B52" t="s">
        <v>89</v>
      </c>
      <c r="C52" s="13">
        <f t="shared" si="9"/>
        <v>0</v>
      </c>
      <c r="D52" s="13">
        <f>IFERROR(VLOOKUP($A52,[1]Sheet5!$A:$O,3,0),0)</f>
        <v>0</v>
      </c>
      <c r="E52" s="13">
        <f>IFERROR(VLOOKUP($A52,[1]Sheet5!$A:$O,4,0),0)</f>
        <v>0</v>
      </c>
      <c r="F52" s="13">
        <f>IFERROR(VLOOKUP($A52,[1]Sheet5!$A:$O,5,0),0)</f>
        <v>0</v>
      </c>
      <c r="G52" s="13">
        <f>IFERROR(VLOOKUP($A52,[1]Sheet5!$A:$O,6,0),0)</f>
        <v>0</v>
      </c>
      <c r="H52" s="13">
        <f>IFERROR(VLOOKUP($A52,[1]Sheet5!$A:$O,7,0),0)</f>
        <v>0</v>
      </c>
      <c r="I52" s="13">
        <f>IFERROR(VLOOKUP($A52,[1]Sheet5!$A:$O,8,0),0)</f>
        <v>0</v>
      </c>
      <c r="J52" s="13">
        <f>IFERROR(VLOOKUP($A52,[1]Sheet5!$A:$O,9,0),0)</f>
        <v>0</v>
      </c>
      <c r="K52" s="13">
        <f>IFERROR(VLOOKUP($A52,[1]Sheet5!$A:$O,10,0),0)</f>
        <v>0</v>
      </c>
      <c r="L52" s="13">
        <f>IFERROR(VLOOKUP($A52,[1]Sheet5!$A:$O,11,0),0)</f>
        <v>0</v>
      </c>
      <c r="M52" s="13">
        <f>IFERROR(VLOOKUP($A52,[1]Sheet5!$A:$O,12,0),0)</f>
        <v>0</v>
      </c>
      <c r="N52" s="13">
        <f>IFERROR(VLOOKUP($A52,[1]Sheet5!$A:$O,13,0),0)</f>
        <v>0</v>
      </c>
      <c r="O52" s="13">
        <f>IFERROR(VLOOKUP($A52,[1]Sheet5!$A:$O,14,0),0)</f>
        <v>0</v>
      </c>
    </row>
    <row r="53" spans="1:15" ht="15.75" customHeight="1" x14ac:dyDescent="0.25">
      <c r="A53" s="19" t="s">
        <v>90</v>
      </c>
      <c r="B53" t="s">
        <v>91</v>
      </c>
      <c r="C53" s="13">
        <f t="shared" si="9"/>
        <v>0</v>
      </c>
      <c r="D53" s="13">
        <f>IFERROR(VLOOKUP($A53,[1]Sheet5!$A:$O,3,0),0)</f>
        <v>0</v>
      </c>
      <c r="E53" s="13">
        <f>IFERROR(VLOOKUP($A53,[1]Sheet5!$A:$O,4,0),0)</f>
        <v>0</v>
      </c>
      <c r="F53" s="13">
        <f>IFERROR(VLOOKUP($A53,[1]Sheet5!$A:$O,5,0),0)</f>
        <v>0</v>
      </c>
      <c r="G53" s="13">
        <f>IFERROR(VLOOKUP($A53,[1]Sheet5!$A:$O,6,0),0)</f>
        <v>0</v>
      </c>
      <c r="H53" s="13">
        <f>IFERROR(VLOOKUP($A53,[1]Sheet5!$A:$O,7,0),0)</f>
        <v>0</v>
      </c>
      <c r="I53" s="13">
        <f>IFERROR(VLOOKUP($A53,[1]Sheet5!$A:$O,8,0),0)</f>
        <v>0</v>
      </c>
      <c r="J53" s="13">
        <f>IFERROR(VLOOKUP($A53,[1]Sheet5!$A:$O,9,0),0)</f>
        <v>0</v>
      </c>
      <c r="K53" s="13">
        <f>IFERROR(VLOOKUP($A53,[1]Sheet5!$A:$O,10,0),0)</f>
        <v>0</v>
      </c>
      <c r="L53" s="13">
        <f>IFERROR(VLOOKUP($A53,[1]Sheet5!$A:$O,11,0),0)</f>
        <v>0</v>
      </c>
      <c r="M53" s="13">
        <f>IFERROR(VLOOKUP($A53,[1]Sheet5!$A:$O,12,0),0)</f>
        <v>0</v>
      </c>
      <c r="N53" s="13">
        <f>IFERROR(VLOOKUP($A53,[1]Sheet5!$A:$O,13,0),0)</f>
        <v>0</v>
      </c>
      <c r="O53" s="13">
        <f>IFERROR(VLOOKUP($A53,[1]Sheet5!$A:$O,14,0),0)</f>
        <v>0</v>
      </c>
    </row>
    <row r="54" spans="1:15" ht="15.75" customHeight="1" x14ac:dyDescent="0.25">
      <c r="A54" s="19" t="s">
        <v>92</v>
      </c>
      <c r="B54" t="s">
        <v>93</v>
      </c>
      <c r="C54" s="13">
        <f t="shared" si="9"/>
        <v>0</v>
      </c>
      <c r="D54" s="13">
        <f>IFERROR(VLOOKUP($A54,[1]Sheet5!$A:$O,3,0),0)</f>
        <v>0</v>
      </c>
      <c r="E54" s="13">
        <f>IFERROR(VLOOKUP($A54,[1]Sheet5!$A:$O,4,0),0)</f>
        <v>0</v>
      </c>
      <c r="F54" s="13">
        <f>IFERROR(VLOOKUP($A54,[1]Sheet5!$A:$O,5,0),0)</f>
        <v>0</v>
      </c>
      <c r="G54" s="13">
        <f>IFERROR(VLOOKUP($A54,[1]Sheet5!$A:$O,6,0),0)</f>
        <v>0</v>
      </c>
      <c r="H54" s="13">
        <f>IFERROR(VLOOKUP($A54,[1]Sheet5!$A:$O,7,0),0)</f>
        <v>0</v>
      </c>
      <c r="I54" s="13">
        <f>IFERROR(VLOOKUP($A54,[1]Sheet5!$A:$O,8,0),0)</f>
        <v>0</v>
      </c>
      <c r="J54" s="13">
        <f>IFERROR(VLOOKUP($A54,[1]Sheet5!$A:$O,9,0),0)</f>
        <v>0</v>
      </c>
      <c r="K54" s="13">
        <f>IFERROR(VLOOKUP($A54,[1]Sheet5!$A:$O,10,0),0)</f>
        <v>0</v>
      </c>
      <c r="L54" s="13">
        <f>IFERROR(VLOOKUP($A54,[1]Sheet5!$A:$O,11,0),0)</f>
        <v>0</v>
      </c>
      <c r="M54" s="13">
        <f>IFERROR(VLOOKUP($A54,[1]Sheet5!$A:$O,12,0),0)</f>
        <v>0</v>
      </c>
      <c r="N54" s="13">
        <f>IFERROR(VLOOKUP($A54,[1]Sheet5!$A:$O,13,0),0)</f>
        <v>0</v>
      </c>
      <c r="O54" s="13">
        <f>IFERROR(VLOOKUP($A54,[1]Sheet5!$A:$O,14,0),0)</f>
        <v>0</v>
      </c>
    </row>
    <row r="55" spans="1:15" ht="15.75" customHeight="1" x14ac:dyDescent="0.25">
      <c r="A55" s="19" t="s">
        <v>94</v>
      </c>
      <c r="B55" t="s">
        <v>95</v>
      </c>
      <c r="C55" s="13">
        <f t="shared" si="9"/>
        <v>0</v>
      </c>
      <c r="D55" s="13">
        <f>IFERROR(VLOOKUP($A55,[1]Sheet5!$A:$O,3,0),0)</f>
        <v>0</v>
      </c>
      <c r="E55" s="13">
        <f>IFERROR(VLOOKUP($A55,[1]Sheet5!$A:$O,4,0),0)</f>
        <v>0</v>
      </c>
      <c r="F55" s="13">
        <f>IFERROR(VLOOKUP($A55,[1]Sheet5!$A:$O,5,0),0)</f>
        <v>0</v>
      </c>
      <c r="G55" s="13">
        <f>IFERROR(VLOOKUP($A55,[1]Sheet5!$A:$O,6,0),0)</f>
        <v>0</v>
      </c>
      <c r="H55" s="13">
        <f>IFERROR(VLOOKUP($A55,[1]Sheet5!$A:$O,7,0),0)</f>
        <v>0</v>
      </c>
      <c r="I55" s="13">
        <f>IFERROR(VLOOKUP($A55,[1]Sheet5!$A:$O,8,0),0)</f>
        <v>0</v>
      </c>
      <c r="J55" s="13">
        <f>IFERROR(VLOOKUP($A55,[1]Sheet5!$A:$O,9,0),0)</f>
        <v>0</v>
      </c>
      <c r="K55" s="13">
        <f>IFERROR(VLOOKUP($A55,[1]Sheet5!$A:$O,10,0),0)</f>
        <v>0</v>
      </c>
      <c r="L55" s="13">
        <f>IFERROR(VLOOKUP($A55,[1]Sheet5!$A:$O,11,0),0)</f>
        <v>0</v>
      </c>
      <c r="M55" s="13">
        <f>IFERROR(VLOOKUP($A55,[1]Sheet5!$A:$O,12,0),0)</f>
        <v>0</v>
      </c>
      <c r="N55" s="13">
        <f>IFERROR(VLOOKUP($A55,[1]Sheet5!$A:$O,13,0),0)</f>
        <v>0</v>
      </c>
      <c r="O55" s="13">
        <f>IFERROR(VLOOKUP($A55,[1]Sheet5!$A:$O,14,0),0)</f>
        <v>0</v>
      </c>
    </row>
    <row r="56" spans="1:15" ht="15.75" customHeight="1" x14ac:dyDescent="0.25">
      <c r="A56" s="19" t="s">
        <v>96</v>
      </c>
      <c r="B56" t="s">
        <v>97</v>
      </c>
      <c r="C56" s="13">
        <f t="shared" si="9"/>
        <v>0</v>
      </c>
      <c r="D56" s="13">
        <f>IFERROR(VLOOKUP($A56,[1]Sheet5!$A:$O,3,0),0)</f>
        <v>0</v>
      </c>
      <c r="E56" s="13">
        <f>IFERROR(VLOOKUP($A56,[1]Sheet5!$A:$O,4,0),0)</f>
        <v>0</v>
      </c>
      <c r="F56" s="13">
        <f>IFERROR(VLOOKUP($A56,[1]Sheet5!$A:$O,5,0),0)</f>
        <v>0</v>
      </c>
      <c r="G56" s="13">
        <f>IFERROR(VLOOKUP($A56,[1]Sheet5!$A:$O,6,0),0)</f>
        <v>0</v>
      </c>
      <c r="H56" s="13">
        <f>IFERROR(VLOOKUP($A56,[1]Sheet5!$A:$O,7,0),0)</f>
        <v>0</v>
      </c>
      <c r="I56" s="13">
        <f>IFERROR(VLOOKUP($A56,[1]Sheet5!$A:$O,8,0),0)</f>
        <v>0</v>
      </c>
      <c r="J56" s="13">
        <f>IFERROR(VLOOKUP($A56,[1]Sheet5!$A:$O,9,0),0)</f>
        <v>0</v>
      </c>
      <c r="K56" s="13">
        <f>IFERROR(VLOOKUP($A56,[1]Sheet5!$A:$O,10,0),0)</f>
        <v>0</v>
      </c>
      <c r="L56" s="13">
        <f>IFERROR(VLOOKUP($A56,[1]Sheet5!$A:$O,11,0),0)</f>
        <v>0</v>
      </c>
      <c r="M56" s="13">
        <f>IFERROR(VLOOKUP($A56,[1]Sheet5!$A:$O,12,0),0)</f>
        <v>0</v>
      </c>
      <c r="N56" s="13">
        <f>IFERROR(VLOOKUP($A56,[1]Sheet5!$A:$O,13,0),0)</f>
        <v>0</v>
      </c>
      <c r="O56" s="13">
        <f>IFERROR(VLOOKUP($A56,[1]Sheet5!$A:$O,14,0),0)</f>
        <v>0</v>
      </c>
    </row>
    <row r="57" spans="1:15" ht="15.75" customHeight="1" thickBot="1" x14ac:dyDescent="0.3">
      <c r="A57" s="19" t="s">
        <v>98</v>
      </c>
      <c r="B57" t="s">
        <v>99</v>
      </c>
      <c r="C57" s="13">
        <f t="shared" si="9"/>
        <v>0</v>
      </c>
      <c r="D57" s="13">
        <f>IFERROR(VLOOKUP($A57,[1]Sheet5!$A:$O,3,0),0)</f>
        <v>0</v>
      </c>
      <c r="E57" s="13">
        <f>IFERROR(VLOOKUP($A57,[1]Sheet5!$A:$O,4,0),0)</f>
        <v>0</v>
      </c>
      <c r="F57" s="13">
        <f>IFERROR(VLOOKUP($A57,[1]Sheet5!$A:$O,5,0),0)</f>
        <v>0</v>
      </c>
      <c r="G57" s="13">
        <f>IFERROR(VLOOKUP($A57,[1]Sheet5!$A:$O,6,0),0)</f>
        <v>0</v>
      </c>
      <c r="H57" s="13">
        <f>IFERROR(VLOOKUP($A57,[1]Sheet5!$A:$O,7,0),0)</f>
        <v>0</v>
      </c>
      <c r="I57" s="13">
        <f>IFERROR(VLOOKUP($A57,[1]Sheet5!$A:$O,8,0),0)</f>
        <v>0</v>
      </c>
      <c r="J57" s="13">
        <f>IFERROR(VLOOKUP($A57,[1]Sheet5!$A:$O,9,0),0)</f>
        <v>0</v>
      </c>
      <c r="K57" s="13">
        <f>IFERROR(VLOOKUP($A57,[1]Sheet5!$A:$O,10,0),0)</f>
        <v>0</v>
      </c>
      <c r="L57" s="13">
        <f>IFERROR(VLOOKUP($A57,[1]Sheet5!$A:$O,11,0),0)</f>
        <v>0</v>
      </c>
      <c r="M57" s="13">
        <f>IFERROR(VLOOKUP($A57,[1]Sheet5!$A:$O,12,0),0)</f>
        <v>0</v>
      </c>
      <c r="N57" s="13">
        <f>IFERROR(VLOOKUP($A57,[1]Sheet5!$A:$O,13,0),0)</f>
        <v>0</v>
      </c>
      <c r="O57" s="13">
        <f>IFERROR(VLOOKUP($A57,[1]Sheet5!$A:$O,14,0),0)</f>
        <v>0</v>
      </c>
    </row>
    <row r="58" spans="1:15" ht="15.75" customHeight="1" thickBot="1" x14ac:dyDescent="0.3">
      <c r="B58" s="15" t="s">
        <v>100</v>
      </c>
      <c r="C58" s="16">
        <f>SUM(C59:C66)</f>
        <v>1638608.84</v>
      </c>
      <c r="D58" s="16">
        <f t="shared" ref="D58:M58" si="10">SUM(D59:D66)</f>
        <v>0</v>
      </c>
      <c r="E58" s="16">
        <f t="shared" si="10"/>
        <v>33040</v>
      </c>
      <c r="F58" s="17">
        <f t="shared" si="10"/>
        <v>1524334.1</v>
      </c>
      <c r="G58" s="17">
        <f t="shared" si="10"/>
        <v>81234.740000000005</v>
      </c>
      <c r="H58" s="17">
        <f t="shared" si="10"/>
        <v>0</v>
      </c>
      <c r="I58" s="17">
        <f t="shared" si="10"/>
        <v>0</v>
      </c>
      <c r="J58" s="17">
        <f t="shared" si="10"/>
        <v>0</v>
      </c>
      <c r="K58" s="17">
        <f t="shared" si="10"/>
        <v>0</v>
      </c>
      <c r="L58" s="17">
        <f t="shared" si="10"/>
        <v>0</v>
      </c>
      <c r="M58" s="17">
        <f t="shared" si="10"/>
        <v>0</v>
      </c>
      <c r="N58" s="17">
        <f>SUM(N59:N67)</f>
        <v>0</v>
      </c>
      <c r="O58" s="17">
        <f>SUM(O59:O66)</f>
        <v>0</v>
      </c>
    </row>
    <row r="59" spans="1:15" ht="15.75" customHeight="1" x14ac:dyDescent="0.25">
      <c r="A59" s="18" t="s">
        <v>101</v>
      </c>
      <c r="B59" t="s">
        <v>102</v>
      </c>
      <c r="C59" s="13">
        <f t="shared" ref="C59:C67" si="11">SUM(D59:O59)</f>
        <v>114274.74</v>
      </c>
      <c r="D59" s="13">
        <f>IFERROR(VLOOKUP($A59,[1]Sheet5!$A:$O,3,0),0)</f>
        <v>0</v>
      </c>
      <c r="E59" s="13">
        <f>IFERROR(VLOOKUP($A59,[1]Sheet5!$A:$O,4,0),0)</f>
        <v>33040</v>
      </c>
      <c r="F59" s="13">
        <f>IFERROR(VLOOKUP($A59,[1]Sheet5!$A:$O,5,0),0)</f>
        <v>0</v>
      </c>
      <c r="G59" s="13">
        <f>IFERROR(VLOOKUP($A59,[1]Sheet5!$A:$O,6,0),0)</f>
        <v>81234.740000000005</v>
      </c>
      <c r="H59" s="13">
        <f>IFERROR(VLOOKUP($A59,[1]Sheet5!$A:$O,7,0),0)</f>
        <v>0</v>
      </c>
      <c r="I59" s="13">
        <f>IFERROR(VLOOKUP($A59,[1]Sheet5!$A:$O,8,0),0)</f>
        <v>0</v>
      </c>
      <c r="J59" s="13">
        <f>IFERROR(VLOOKUP($A59,[1]Sheet5!$A:$O,9,0),0)</f>
        <v>0</v>
      </c>
      <c r="K59" s="13">
        <f>IFERROR(VLOOKUP($A59,[1]Sheet5!$A:$O,10,0),0)</f>
        <v>0</v>
      </c>
      <c r="L59" s="13">
        <f>IFERROR(VLOOKUP($A59,[1]Sheet5!$A:$O,11,0),0)</f>
        <v>0</v>
      </c>
      <c r="M59" s="13">
        <f>IFERROR(VLOOKUP($A59,[1]Sheet5!$A:$O,12,0),0)</f>
        <v>0</v>
      </c>
      <c r="N59" s="13">
        <f>IFERROR(VLOOKUP($A59,[1]Sheet5!$A:$O,13,0),0)</f>
        <v>0</v>
      </c>
      <c r="O59" s="13">
        <f>IFERROR(VLOOKUP($A59,[1]Sheet5!$A:$O,14,0),0)</f>
        <v>0</v>
      </c>
    </row>
    <row r="60" spans="1:15" ht="15.75" customHeight="1" x14ac:dyDescent="0.25">
      <c r="A60" s="22" t="s">
        <v>103</v>
      </c>
      <c r="B60" t="s">
        <v>104</v>
      </c>
      <c r="C60" s="13">
        <f t="shared" si="11"/>
        <v>0</v>
      </c>
      <c r="D60" s="13">
        <f>IFERROR(VLOOKUP($A60,[1]Sheet5!$A:$O,3,0),0)</f>
        <v>0</v>
      </c>
      <c r="E60" s="13">
        <f>IFERROR(VLOOKUP($A60,[1]Sheet5!$A:$O,4,0),0)</f>
        <v>0</v>
      </c>
      <c r="F60" s="13">
        <f>IFERROR(VLOOKUP($A60,[1]Sheet5!$A:$O,5,0),0)</f>
        <v>0</v>
      </c>
      <c r="G60" s="13">
        <f>IFERROR(VLOOKUP($A60,[1]Sheet5!$A:$O,6,0),0)</f>
        <v>0</v>
      </c>
      <c r="H60" s="13">
        <f>IFERROR(VLOOKUP($A60,[1]Sheet5!$A:$O,7,0),0)</f>
        <v>0</v>
      </c>
      <c r="I60" s="13">
        <f>IFERROR(VLOOKUP($A60,[1]Sheet5!$A:$O,8,0),0)</f>
        <v>0</v>
      </c>
      <c r="J60" s="13">
        <f>IFERROR(VLOOKUP($A60,[1]Sheet5!$A:$O,9,0),0)</f>
        <v>0</v>
      </c>
      <c r="K60" s="13">
        <f>IFERROR(VLOOKUP($A60,[1]Sheet5!$A:$O,10,0),0)</f>
        <v>0</v>
      </c>
      <c r="L60" s="13">
        <f>IFERROR(VLOOKUP($A60,[1]Sheet5!$A:$O,11,0),0)</f>
        <v>0</v>
      </c>
      <c r="M60" s="13">
        <f>IFERROR(VLOOKUP($A60,[1]Sheet5!$A:$O,12,0),0)</f>
        <v>0</v>
      </c>
      <c r="N60" s="13">
        <f>IFERROR(VLOOKUP($A60,[1]Sheet5!$A:$O,13,0),0)</f>
        <v>0</v>
      </c>
      <c r="O60" s="13">
        <f>IFERROR(VLOOKUP($A60,[1]Sheet5!$A:$O,14,0),0)</f>
        <v>0</v>
      </c>
    </row>
    <row r="61" spans="1:15" ht="15.75" customHeight="1" x14ac:dyDescent="0.25">
      <c r="A61" s="19" t="s">
        <v>105</v>
      </c>
      <c r="B61" t="s">
        <v>106</v>
      </c>
      <c r="C61" s="13">
        <f t="shared" si="11"/>
        <v>1524334.1</v>
      </c>
      <c r="D61" s="13">
        <f>IFERROR(VLOOKUP($A61,[1]Sheet5!$A:$O,3,0),0)</f>
        <v>0</v>
      </c>
      <c r="E61" s="13">
        <f>IFERROR(VLOOKUP($A61,[1]Sheet5!$A:$O,4,0),0)</f>
        <v>0</v>
      </c>
      <c r="F61" s="13">
        <f>IFERROR(VLOOKUP($A61,[1]Sheet5!$A:$O,5,0),0)</f>
        <v>1524334.1</v>
      </c>
      <c r="G61" s="13">
        <f>IFERROR(VLOOKUP($A61,[1]Sheet5!$A:$O,6,0),0)</f>
        <v>0</v>
      </c>
      <c r="H61" s="13">
        <f>IFERROR(VLOOKUP($A61,[1]Sheet5!$A:$O,7,0),0)</f>
        <v>0</v>
      </c>
      <c r="I61" s="13">
        <f>IFERROR(VLOOKUP($A61,[1]Sheet5!$A:$O,8,0),0)</f>
        <v>0</v>
      </c>
      <c r="J61" s="13">
        <f>IFERROR(VLOOKUP($A61,[1]Sheet5!$A:$O,9,0),0)</f>
        <v>0</v>
      </c>
      <c r="K61" s="13">
        <f>IFERROR(VLOOKUP($A61,[1]Sheet5!$A:$O,10,0),0)</f>
        <v>0</v>
      </c>
      <c r="L61" s="13">
        <f>IFERROR(VLOOKUP($A61,[1]Sheet5!$A:$O,11,0),0)</f>
        <v>0</v>
      </c>
      <c r="M61" s="13">
        <f>IFERROR(VLOOKUP($A61,[1]Sheet5!$A:$O,12,0),0)</f>
        <v>0</v>
      </c>
      <c r="N61" s="13">
        <f>IFERROR(VLOOKUP($A61,[1]Sheet5!$A:$O,13,0),0)</f>
        <v>0</v>
      </c>
      <c r="O61" s="13">
        <f>IFERROR(VLOOKUP($A61,[1]Sheet5!$A:$O,14,0),0)</f>
        <v>0</v>
      </c>
    </row>
    <row r="62" spans="1:15" ht="15.75" customHeight="1" x14ac:dyDescent="0.25">
      <c r="A62" s="19" t="s">
        <v>107</v>
      </c>
      <c r="B62" t="s">
        <v>108</v>
      </c>
      <c r="C62" s="13">
        <f t="shared" si="11"/>
        <v>0</v>
      </c>
      <c r="D62" s="13">
        <f>IFERROR(VLOOKUP($A62,[1]Sheet5!$A:$O,3,0),0)</f>
        <v>0</v>
      </c>
      <c r="E62" s="13">
        <f>IFERROR(VLOOKUP($A62,[1]Sheet5!$A:$O,4,0),0)</f>
        <v>0</v>
      </c>
      <c r="F62" s="13">
        <f>IFERROR(VLOOKUP($A62,[1]Sheet5!$A:$O,5,0),0)</f>
        <v>0</v>
      </c>
      <c r="G62" s="13">
        <f>IFERROR(VLOOKUP($A62,[1]Sheet5!$A:$O,6,0),0)</f>
        <v>0</v>
      </c>
      <c r="H62" s="13">
        <f>IFERROR(VLOOKUP($A62,[1]Sheet5!$A:$O,7,0),0)</f>
        <v>0</v>
      </c>
      <c r="I62" s="13">
        <f>IFERROR(VLOOKUP($A62,[1]Sheet5!$A:$O,8,0),0)</f>
        <v>0</v>
      </c>
      <c r="J62" s="13">
        <f>IFERROR(VLOOKUP($A62,[1]Sheet5!$A:$O,9,0),0)</f>
        <v>0</v>
      </c>
      <c r="K62" s="13">
        <f>IFERROR(VLOOKUP($A62,[1]Sheet5!$A:$O,10,0),0)</f>
        <v>0</v>
      </c>
      <c r="L62" s="13">
        <f>IFERROR(VLOOKUP($A62,[1]Sheet5!$A:$O,11,0),0)</f>
        <v>0</v>
      </c>
      <c r="M62" s="13">
        <f>IFERROR(VLOOKUP($A62,[1]Sheet5!$A:$O,12,0),0)</f>
        <v>0</v>
      </c>
      <c r="N62" s="13">
        <f>IFERROR(VLOOKUP($A62,[1]Sheet5!$A:$O,13,0),0)</f>
        <v>0</v>
      </c>
      <c r="O62" s="13">
        <f>IFERROR(VLOOKUP($A62,[1]Sheet5!$A:$O,14,0),0)</f>
        <v>0</v>
      </c>
    </row>
    <row r="63" spans="1:15" ht="15.75" customHeight="1" x14ac:dyDescent="0.25">
      <c r="A63" s="19" t="s">
        <v>109</v>
      </c>
      <c r="B63" t="s">
        <v>110</v>
      </c>
      <c r="C63" s="13">
        <f t="shared" si="11"/>
        <v>0</v>
      </c>
      <c r="D63" s="13">
        <f>IFERROR(VLOOKUP($A63,[1]Sheet5!$A:$O,3,0),0)</f>
        <v>0</v>
      </c>
      <c r="E63" s="13">
        <f>IFERROR(VLOOKUP($A63,[1]Sheet5!$A:$O,4,0),0)</f>
        <v>0</v>
      </c>
      <c r="F63" s="13">
        <f>IFERROR(VLOOKUP($A63,[1]Sheet5!$A:$O,5,0),0)</f>
        <v>0</v>
      </c>
      <c r="G63" s="13">
        <f>IFERROR(VLOOKUP($A63,[1]Sheet5!$A:$O,6,0),0)</f>
        <v>0</v>
      </c>
      <c r="H63" s="13">
        <f>IFERROR(VLOOKUP($A63,[1]Sheet5!$A:$O,7,0),0)</f>
        <v>0</v>
      </c>
      <c r="I63" s="13">
        <f>IFERROR(VLOOKUP($A63,[1]Sheet5!$A:$O,8,0),0)</f>
        <v>0</v>
      </c>
      <c r="J63" s="13">
        <f>IFERROR(VLOOKUP($A63,[1]Sheet5!$A:$O,9,0),0)</f>
        <v>0</v>
      </c>
      <c r="K63" s="13">
        <f>IFERROR(VLOOKUP($A63,[1]Sheet5!$A:$O,10,0),0)</f>
        <v>0</v>
      </c>
      <c r="L63" s="13">
        <f>IFERROR(VLOOKUP($A63,[1]Sheet5!$A:$O,11,0),0)</f>
        <v>0</v>
      </c>
      <c r="M63" s="13">
        <f>IFERROR(VLOOKUP($A63,[1]Sheet5!$A:$O,12,0),0)</f>
        <v>0</v>
      </c>
      <c r="N63" s="13">
        <f>IFERROR(VLOOKUP($A63,[1]Sheet5!$A:$O,13,0),0)</f>
        <v>0</v>
      </c>
      <c r="O63" s="13">
        <f>IFERROR(VLOOKUP($A63,[1]Sheet5!$A:$O,14,0),0)</f>
        <v>0</v>
      </c>
    </row>
    <row r="64" spans="1:15" ht="15.75" customHeight="1" x14ac:dyDescent="0.25">
      <c r="A64" s="19" t="s">
        <v>111</v>
      </c>
      <c r="B64" t="s">
        <v>112</v>
      </c>
      <c r="C64" s="13">
        <f t="shared" si="11"/>
        <v>0</v>
      </c>
      <c r="D64" s="13">
        <f>IFERROR(VLOOKUP($A64,[1]Sheet5!$A:$O,3,0),0)</f>
        <v>0</v>
      </c>
      <c r="E64" s="13">
        <f>IFERROR(VLOOKUP($A64,[1]Sheet5!$A:$O,4,0),0)</f>
        <v>0</v>
      </c>
      <c r="F64" s="13">
        <f>IFERROR(VLOOKUP($A64,[1]Sheet5!$A:$O,5,0),0)</f>
        <v>0</v>
      </c>
      <c r="G64" s="13">
        <f>IFERROR(VLOOKUP($A64,[1]Sheet5!$A:$O,6,0),0)</f>
        <v>0</v>
      </c>
      <c r="H64" s="13">
        <f>IFERROR(VLOOKUP($A64,[1]Sheet5!$A:$O,7,0),0)</f>
        <v>0</v>
      </c>
      <c r="I64" s="13">
        <f>IFERROR(VLOOKUP($A64,[1]Sheet5!$A:$O,8,0),0)</f>
        <v>0</v>
      </c>
      <c r="J64" s="13">
        <f>IFERROR(VLOOKUP($A64,[1]Sheet5!$A:$O,9,0),0)</f>
        <v>0</v>
      </c>
      <c r="K64" s="13">
        <f>IFERROR(VLOOKUP($A64,[1]Sheet5!$A:$O,10,0),0)</f>
        <v>0</v>
      </c>
      <c r="L64" s="13">
        <f>IFERROR(VLOOKUP($A64,[1]Sheet5!$A:$O,11,0),0)</f>
        <v>0</v>
      </c>
      <c r="M64" s="13">
        <f>IFERROR(VLOOKUP($A64,[1]Sheet5!$A:$O,12,0),0)</f>
        <v>0</v>
      </c>
      <c r="N64" s="13">
        <f>IFERROR(VLOOKUP($A64,[1]Sheet5!$A:$O,13,0),0)</f>
        <v>0</v>
      </c>
      <c r="O64" s="13">
        <f>IFERROR(VLOOKUP($A64,[1]Sheet5!$A:$O,14,0),0)</f>
        <v>0</v>
      </c>
    </row>
    <row r="65" spans="1:15" ht="15.75" customHeight="1" x14ac:dyDescent="0.25">
      <c r="A65" s="19" t="s">
        <v>113</v>
      </c>
      <c r="B65" t="s">
        <v>114</v>
      </c>
      <c r="C65" s="13">
        <f t="shared" si="11"/>
        <v>0</v>
      </c>
      <c r="D65" s="13">
        <f>IFERROR(VLOOKUP($A65,[1]Sheet5!$A:$O,3,0),0)</f>
        <v>0</v>
      </c>
      <c r="E65" s="13">
        <f>IFERROR(VLOOKUP($A65,[1]Sheet5!$A:$O,4,0),0)</f>
        <v>0</v>
      </c>
      <c r="F65" s="13">
        <f>IFERROR(VLOOKUP($A65,[1]Sheet5!$A:$O,5,0),0)</f>
        <v>0</v>
      </c>
      <c r="G65" s="13">
        <f>IFERROR(VLOOKUP($A65,[1]Sheet5!$A:$O,6,0),0)</f>
        <v>0</v>
      </c>
      <c r="H65" s="13">
        <f>IFERROR(VLOOKUP($A65,[1]Sheet5!$A:$O,7,0),0)</f>
        <v>0</v>
      </c>
      <c r="I65" s="13">
        <f>IFERROR(VLOOKUP($A65,[1]Sheet5!$A:$O,8,0),0)</f>
        <v>0</v>
      </c>
      <c r="J65" s="13">
        <f>IFERROR(VLOOKUP($A65,[1]Sheet5!$A:$O,9,0),0)</f>
        <v>0</v>
      </c>
      <c r="K65" s="13">
        <f>IFERROR(VLOOKUP($A65,[1]Sheet5!$A:$O,10,0),0)</f>
        <v>0</v>
      </c>
      <c r="L65" s="13">
        <f>IFERROR(VLOOKUP($A65,[1]Sheet5!$A:$O,11,0),0)</f>
        <v>0</v>
      </c>
      <c r="M65" s="13">
        <f>IFERROR(VLOOKUP($A65,[1]Sheet5!$A:$O,12,0),0)</f>
        <v>0</v>
      </c>
      <c r="N65" s="13">
        <f>IFERROR(VLOOKUP($A65,[1]Sheet5!$A:$O,13,0),0)</f>
        <v>0</v>
      </c>
      <c r="O65" s="13">
        <f>IFERROR(VLOOKUP($A65,[1]Sheet5!$A:$O,14,0),0)</f>
        <v>0</v>
      </c>
    </row>
    <row r="66" spans="1:15" ht="15.75" customHeight="1" x14ac:dyDescent="0.25">
      <c r="A66" s="19" t="s">
        <v>115</v>
      </c>
      <c r="B66" t="s">
        <v>116</v>
      </c>
      <c r="C66" s="13">
        <f t="shared" si="11"/>
        <v>0</v>
      </c>
      <c r="D66" s="13">
        <f>IFERROR(VLOOKUP($A66,[1]Sheet5!$A:$O,3,0),0)</f>
        <v>0</v>
      </c>
      <c r="E66" s="13">
        <f>IFERROR(VLOOKUP($A66,[1]Sheet5!$A:$O,4,0),0)</f>
        <v>0</v>
      </c>
      <c r="F66" s="13">
        <f>IFERROR(VLOOKUP($A66,[1]Sheet5!$A:$O,5,0),0)</f>
        <v>0</v>
      </c>
      <c r="G66" s="13">
        <f>IFERROR(VLOOKUP($A66,[1]Sheet5!$A:$O,6,0),0)</f>
        <v>0</v>
      </c>
      <c r="H66" s="13">
        <f>IFERROR(VLOOKUP($A66,[1]Sheet5!$A:$O,7,0),0)</f>
        <v>0</v>
      </c>
      <c r="I66" s="13">
        <f>IFERROR(VLOOKUP($A66,[1]Sheet5!$A:$O,8,0),0)</f>
        <v>0</v>
      </c>
      <c r="J66" s="13">
        <f>IFERROR(VLOOKUP($A66,[1]Sheet5!$A:$O,9,0),0)</f>
        <v>0</v>
      </c>
      <c r="K66" s="13">
        <f>IFERROR(VLOOKUP($A66,[1]Sheet5!$A:$O,10,0),0)</f>
        <v>0</v>
      </c>
      <c r="L66" s="13">
        <f>IFERROR(VLOOKUP($A66,[1]Sheet5!$A:$O,11,0),0)</f>
        <v>0</v>
      </c>
      <c r="M66" s="13">
        <f>IFERROR(VLOOKUP($A66,[1]Sheet5!$A:$O,12,0),0)</f>
        <v>0</v>
      </c>
      <c r="N66" s="13">
        <f>IFERROR(VLOOKUP($A66,[1]Sheet5!$A:$O,13,0),0)</f>
        <v>0</v>
      </c>
      <c r="O66" s="13">
        <f>IFERROR(VLOOKUP($A66,[1]Sheet5!$A:$O,14,0),0)</f>
        <v>0</v>
      </c>
    </row>
    <row r="67" spans="1:15" ht="15.75" customHeight="1" thickBot="1" x14ac:dyDescent="0.3">
      <c r="A67" s="19" t="s">
        <v>117</v>
      </c>
      <c r="B67" t="s">
        <v>118</v>
      </c>
      <c r="C67" s="13">
        <f t="shared" si="11"/>
        <v>0</v>
      </c>
      <c r="D67" s="13">
        <f>IFERROR(VLOOKUP($A67,[1]Sheet5!$A:$O,3,0),0)</f>
        <v>0</v>
      </c>
      <c r="E67" s="13">
        <f>IFERROR(VLOOKUP($A67,[1]Sheet5!$A:$O,4,0),0)</f>
        <v>0</v>
      </c>
      <c r="F67" s="13">
        <f>IFERROR(VLOOKUP($A67,[1]Sheet5!$A:$O,5,0),0)</f>
        <v>0</v>
      </c>
      <c r="G67" s="13">
        <f>IFERROR(VLOOKUP($A67,[1]Sheet5!$A:$O,6,0),0)</f>
        <v>0</v>
      </c>
      <c r="H67" s="13">
        <f>IFERROR(VLOOKUP($A67,[1]Sheet5!$A:$O,7,0),0)</f>
        <v>0</v>
      </c>
      <c r="I67" s="13">
        <f>IFERROR(VLOOKUP($A67,[1]Sheet5!$A:$O,8,0),0)</f>
        <v>0</v>
      </c>
      <c r="J67" s="13">
        <f>IFERROR(VLOOKUP($A67,[1]Sheet5!$A:$O,9,0),0)</f>
        <v>0</v>
      </c>
      <c r="K67" s="13">
        <f>IFERROR(VLOOKUP($A67,[1]Sheet5!$A:$O,10,0),0)</f>
        <v>0</v>
      </c>
      <c r="L67" s="13">
        <f>IFERROR(VLOOKUP($A67,[1]Sheet5!$A:$O,11,0),0)</f>
        <v>0</v>
      </c>
      <c r="M67" s="13">
        <f>IFERROR(VLOOKUP($A67,[1]Sheet5!$A:$O,12,0),0)</f>
        <v>0</v>
      </c>
      <c r="N67" s="13">
        <f>IFERROR(VLOOKUP($A67,[1]Sheet5!$A:$O,13,0),0)</f>
        <v>0</v>
      </c>
      <c r="O67" s="13">
        <f>IFERROR(VLOOKUP($A67,[1]Sheet5!$A:$O,14,0),0)</f>
        <v>0</v>
      </c>
    </row>
    <row r="68" spans="1:15" ht="15.75" customHeight="1" thickBot="1" x14ac:dyDescent="0.3">
      <c r="B68" s="15" t="s">
        <v>119</v>
      </c>
      <c r="C68" s="16">
        <f>SUM(C69:C70)</f>
        <v>4638398.75</v>
      </c>
      <c r="D68" s="16">
        <f t="shared" ref="D68:O68" si="12">SUM(D69:D70)</f>
        <v>0</v>
      </c>
      <c r="E68" s="16">
        <f t="shared" si="12"/>
        <v>1268924.46</v>
      </c>
      <c r="F68" s="17">
        <f t="shared" si="12"/>
        <v>0</v>
      </c>
      <c r="G68" s="17">
        <f t="shared" si="12"/>
        <v>3369474.29</v>
      </c>
      <c r="H68" s="17">
        <f t="shared" si="12"/>
        <v>0</v>
      </c>
      <c r="I68" s="17">
        <f t="shared" si="12"/>
        <v>0</v>
      </c>
      <c r="J68" s="17">
        <f t="shared" si="12"/>
        <v>0</v>
      </c>
      <c r="K68" s="17">
        <f t="shared" si="12"/>
        <v>0</v>
      </c>
      <c r="L68" s="17">
        <f>SUM(L69:L72)</f>
        <v>0</v>
      </c>
      <c r="M68" s="17">
        <f t="shared" si="12"/>
        <v>0</v>
      </c>
      <c r="N68" s="17">
        <f>SUM(N69:N72)</f>
        <v>0</v>
      </c>
      <c r="O68" s="17">
        <f t="shared" si="12"/>
        <v>0</v>
      </c>
    </row>
    <row r="69" spans="1:15" ht="15.75" customHeight="1" x14ac:dyDescent="0.25">
      <c r="A69" s="23" t="s">
        <v>120</v>
      </c>
      <c r="B69" t="s">
        <v>121</v>
      </c>
      <c r="C69" s="13">
        <f>SUM(D69:O69)</f>
        <v>4638398.75</v>
      </c>
      <c r="D69" s="13">
        <f>IFERROR(VLOOKUP($A69,[1]Sheet5!$A:$O,3,0),0)</f>
        <v>0</v>
      </c>
      <c r="E69" s="13">
        <f>IFERROR(VLOOKUP($A69,[1]Sheet5!$A:$O,4,0),0)</f>
        <v>1268924.46</v>
      </c>
      <c r="F69" s="13">
        <f>IFERROR(VLOOKUP($A69,[1]Sheet5!$A:$O,5,0),0)</f>
        <v>0</v>
      </c>
      <c r="G69" s="13">
        <f>IFERROR(VLOOKUP($A69,[1]Sheet5!$A:$P,6,0),0)</f>
        <v>3369474.29</v>
      </c>
      <c r="H69" s="13">
        <f>IFERROR(VLOOKUP($A69,[1]Sheet5!$A:$O,7,0),0)</f>
        <v>0</v>
      </c>
      <c r="I69" s="13">
        <f>IFERROR(VLOOKUP($A69,[1]Sheet5!$A:$O,8,0),0)</f>
        <v>0</v>
      </c>
      <c r="J69" s="13">
        <f>IFERROR(VLOOKUP($A69,[1]Sheet5!$A:$O,9,0),0)</f>
        <v>0</v>
      </c>
      <c r="K69" s="13">
        <f>IFERROR(VLOOKUP($A69,[1]Sheet5!$A:$O,10,0),0)</f>
        <v>0</v>
      </c>
      <c r="L69" s="13">
        <f>IFERROR(VLOOKUP($A69,[1]Sheet5!$A:$O,11,0),0)</f>
        <v>0</v>
      </c>
      <c r="M69" s="13">
        <f>IFERROR(VLOOKUP($A69,[1]Sheet5!$A:$O,12,0),0)</f>
        <v>0</v>
      </c>
      <c r="N69" s="13">
        <f>IFERROR(VLOOKUP($A69,[1]Sheet5!$A:$O,13,0),0)</f>
        <v>0</v>
      </c>
      <c r="O69" s="13">
        <f>IFERROR(VLOOKUP($A69,[1]Sheet5!$A:$O,14,0),0)</f>
        <v>0</v>
      </c>
    </row>
    <row r="70" spans="1:15" ht="15.75" customHeight="1" x14ac:dyDescent="0.25">
      <c r="A70" t="s">
        <v>122</v>
      </c>
      <c r="B70" t="s">
        <v>123</v>
      </c>
      <c r="C70" s="13">
        <f>SUM(D70:O70)</f>
        <v>0</v>
      </c>
      <c r="D70" s="13">
        <f>IFERROR(VLOOKUP($A70,[1]Sheet5!$A:$O,3,0),0)</f>
        <v>0</v>
      </c>
      <c r="E70" s="13">
        <f>IFERROR(VLOOKUP($A70,[1]Sheet5!$A:$O,4,0),0)</f>
        <v>0</v>
      </c>
      <c r="F70" s="13">
        <f>IFERROR(VLOOKUP($A70,[1]Sheet5!$A:$O,5,0),0)</f>
        <v>0</v>
      </c>
      <c r="G70" s="13">
        <f>IFERROR(VLOOKUP($A70,[1]Sheet5!$A:$O,6,0),0)</f>
        <v>0</v>
      </c>
      <c r="H70" s="13">
        <f>IFERROR(VLOOKUP($A70,[1]Sheet5!$A:$O,7,0),0)</f>
        <v>0</v>
      </c>
      <c r="I70" s="13">
        <f>IFERROR(VLOOKUP($A70,[1]Sheet5!$A:$O,8,0),0)</f>
        <v>0</v>
      </c>
      <c r="J70" s="13">
        <f>IFERROR(VLOOKUP($A70,[1]Sheet5!$A:$O,9,0),0)</f>
        <v>0</v>
      </c>
      <c r="K70" s="13">
        <f>IFERROR(VLOOKUP($A70,[1]Sheet5!$A:$O,10,0),0)</f>
        <v>0</v>
      </c>
      <c r="L70" s="13">
        <f>IFERROR(VLOOKUP($A70,[1]Sheet5!$A:$O,11,0),0)</f>
        <v>0</v>
      </c>
      <c r="M70" s="13">
        <f>IFERROR(VLOOKUP($A70,[1]Sheet5!$A:$O,12,0),0)</f>
        <v>0</v>
      </c>
      <c r="N70" s="13">
        <f>IFERROR(VLOOKUP($A70,[1]Sheet5!$A:$O,13,0),0)</f>
        <v>0</v>
      </c>
      <c r="O70" s="13">
        <f>IFERROR(VLOOKUP($A70,[1]Sheet5!$A:$O,14,0),0)</f>
        <v>0</v>
      </c>
    </row>
    <row r="71" spans="1:15" ht="15.75" customHeight="1" x14ac:dyDescent="0.25">
      <c r="A71" s="2" t="s">
        <v>124</v>
      </c>
      <c r="B71" t="s">
        <v>125</v>
      </c>
      <c r="C71" s="13">
        <f>SUM(D71:O71)</f>
        <v>0</v>
      </c>
      <c r="D71" s="13">
        <f>IFERROR(VLOOKUP($A71,[1]Sheet5!$A:$O,3,0),0)</f>
        <v>0</v>
      </c>
      <c r="E71" s="13">
        <f>IFERROR(VLOOKUP($A71,[1]Sheet5!$A:$O,4,0),0)</f>
        <v>0</v>
      </c>
      <c r="F71" s="13">
        <f>IFERROR(VLOOKUP($A71,[1]Sheet5!$A:$O,5,0),0)</f>
        <v>0</v>
      </c>
      <c r="G71" s="13">
        <f>IFERROR(VLOOKUP($A71,[1]Sheet5!$A:$O,6,0),0)</f>
        <v>0</v>
      </c>
      <c r="H71" s="13">
        <f>IFERROR(VLOOKUP($A71,[1]Sheet5!$A:$O,7,0),0)</f>
        <v>0</v>
      </c>
      <c r="I71" s="13">
        <f>IFERROR(VLOOKUP($A71,[1]Sheet5!$A:$O,8,0),0)</f>
        <v>0</v>
      </c>
      <c r="J71" s="13">
        <f>IFERROR(VLOOKUP($A71,[1]Sheet5!$A:$O,9,0),0)</f>
        <v>0</v>
      </c>
      <c r="K71" s="13">
        <f>IFERROR(VLOOKUP($A71,[1]Sheet5!$A:$O,10,0),0)</f>
        <v>0</v>
      </c>
      <c r="L71" s="13">
        <f>IFERROR(VLOOKUP($A71,[1]Sheet5!$A:$O,11,0),0)</f>
        <v>0</v>
      </c>
      <c r="M71" s="13">
        <f>IFERROR(VLOOKUP($A71,[1]Sheet5!$A:$O,12,0),0)</f>
        <v>0</v>
      </c>
      <c r="N71" s="13">
        <f>IFERROR(VLOOKUP($A71,[1]Sheet5!$A:$O,13,0),0)</f>
        <v>0</v>
      </c>
      <c r="O71" s="13">
        <f>IFERROR(VLOOKUP($A71,[1]Sheet5!$A:$O,14,0),0)</f>
        <v>0</v>
      </c>
    </row>
    <row r="72" spans="1:15" ht="15.75" customHeight="1" thickBot="1" x14ac:dyDescent="0.3">
      <c r="A72" s="2" t="s">
        <v>126</v>
      </c>
      <c r="B72" t="s">
        <v>127</v>
      </c>
      <c r="C72" s="13">
        <f>SUM(D72:O72)</f>
        <v>0</v>
      </c>
      <c r="D72" s="13">
        <f>IFERROR(VLOOKUP($A72,[1]Sheet5!$A:$O,3,0),0)</f>
        <v>0</v>
      </c>
      <c r="E72" s="13">
        <f>IFERROR(VLOOKUP($A72,[1]Sheet5!$A:$O,4,0),0)</f>
        <v>0</v>
      </c>
      <c r="F72" s="13">
        <f>IFERROR(VLOOKUP($A72,[1]Sheet5!$A:$O,5,0),0)</f>
        <v>0</v>
      </c>
      <c r="G72" s="13">
        <f>IFERROR(VLOOKUP($A72,[1]Sheet5!$A:$O,6,0),0)</f>
        <v>0</v>
      </c>
      <c r="H72" s="13">
        <f>IFERROR(VLOOKUP($A72,[1]Sheet5!$A:$O,7,0),0)</f>
        <v>0</v>
      </c>
      <c r="I72" s="13">
        <f>IFERROR(VLOOKUP($A72,[1]Sheet5!$A:$O,8,0),0)</f>
        <v>0</v>
      </c>
      <c r="J72" s="13">
        <f>IFERROR(VLOOKUP($A72,[1]Sheet5!$A:$O,9,0),0)</f>
        <v>0</v>
      </c>
      <c r="K72" s="13">
        <f>IFERROR(VLOOKUP($A72,[1]Sheet5!$A:$O,10,0),0)</f>
        <v>0</v>
      </c>
      <c r="L72" s="13">
        <f>IFERROR(VLOOKUP($A72,[1]Sheet5!$A:$O,11,0),0)</f>
        <v>0</v>
      </c>
      <c r="M72" s="13">
        <f>IFERROR(VLOOKUP($A72,[1]Sheet5!$A:$O,12,0),0)</f>
        <v>0</v>
      </c>
      <c r="N72" s="13">
        <f>IFERROR(VLOOKUP($A72,[1]Sheet5!$A:$O,13,0),0)</f>
        <v>0</v>
      </c>
      <c r="O72" s="13">
        <f>IFERROR(VLOOKUP($A72,[1]Sheet5!$A:$O,14,0),0)</f>
        <v>0</v>
      </c>
    </row>
    <row r="73" spans="1:15" ht="15.75" customHeight="1" thickBot="1" x14ac:dyDescent="0.3">
      <c r="B73" s="15" t="s">
        <v>128</v>
      </c>
      <c r="C73" s="16">
        <f t="shared" ref="C73:L73" si="13">SUM(C74:C75)</f>
        <v>0</v>
      </c>
      <c r="D73" s="16">
        <f t="shared" si="13"/>
        <v>0</v>
      </c>
      <c r="E73" s="16">
        <f t="shared" si="13"/>
        <v>0</v>
      </c>
      <c r="F73" s="16">
        <f t="shared" si="13"/>
        <v>0</v>
      </c>
      <c r="G73" s="16">
        <f t="shared" si="13"/>
        <v>0</v>
      </c>
      <c r="H73" s="16">
        <f t="shared" si="13"/>
        <v>0</v>
      </c>
      <c r="I73" s="16">
        <f t="shared" si="13"/>
        <v>0</v>
      </c>
      <c r="J73" s="16">
        <f t="shared" si="13"/>
        <v>0</v>
      </c>
      <c r="K73" s="16">
        <f t="shared" si="13"/>
        <v>0</v>
      </c>
      <c r="L73" s="16">
        <f t="shared" si="13"/>
        <v>0</v>
      </c>
      <c r="M73" s="17">
        <f>SUM(M74:M75)</f>
        <v>0</v>
      </c>
      <c r="N73" s="24">
        <f>SUM(N74:N75)</f>
        <v>0</v>
      </c>
      <c r="O73" s="24">
        <f>SUM(O74:O75)</f>
        <v>0</v>
      </c>
    </row>
    <row r="74" spans="1:15" ht="15.75" customHeight="1" x14ac:dyDescent="0.25">
      <c r="A74" t="s">
        <v>129</v>
      </c>
      <c r="B74" t="s">
        <v>130</v>
      </c>
      <c r="C74" s="13">
        <f>SUM(D74:O74)</f>
        <v>0</v>
      </c>
      <c r="D74" s="13">
        <f>IFERROR(VLOOKUP($A74,[1]Sheet5!$A:$O,3,0),0)</f>
        <v>0</v>
      </c>
      <c r="E74" s="13">
        <f>IFERROR(VLOOKUP($A74,[1]Sheet5!$A:$O,4,0),0)</f>
        <v>0</v>
      </c>
      <c r="F74" s="13">
        <f>IFERROR(VLOOKUP($A74,[1]Sheet5!$A:$O,5,0),0)</f>
        <v>0</v>
      </c>
      <c r="G74" s="13">
        <f>IFERROR(VLOOKUP($A74,[1]Sheet5!$A:$O,6,0),0)</f>
        <v>0</v>
      </c>
      <c r="H74" s="13">
        <f>IFERROR(VLOOKUP($A74,[1]Sheet5!$A:$O,7,0),0)</f>
        <v>0</v>
      </c>
      <c r="I74" s="13">
        <f>IFERROR(VLOOKUP($A74,[1]Sheet5!$A:$O,8,0),0)</f>
        <v>0</v>
      </c>
      <c r="J74" s="13">
        <f>IFERROR(VLOOKUP($A74,[1]Sheet5!$A:$O,9,0),0)</f>
        <v>0</v>
      </c>
      <c r="K74" s="13">
        <f>IFERROR(VLOOKUP($A74,[1]Sheet5!$A:$O,10,0),0)</f>
        <v>0</v>
      </c>
      <c r="L74" s="13">
        <f>IFERROR(VLOOKUP($A74,[1]Sheet5!$A:$O,11,0),0)</f>
        <v>0</v>
      </c>
      <c r="M74" s="13">
        <f>IFERROR(VLOOKUP($A74,[1]Sheet5!$A:$O,12,0),0)</f>
        <v>0</v>
      </c>
      <c r="N74" s="13">
        <f>IFERROR(VLOOKUP($A74,[1]Sheet5!$A:$O,13,0),0)</f>
        <v>0</v>
      </c>
      <c r="O74" s="13">
        <f>IFERROR(VLOOKUP($A74,[1]Sheet5!$A:$O,14,0),0)</f>
        <v>0</v>
      </c>
    </row>
    <row r="75" spans="1:15" ht="15.75" customHeight="1" thickBot="1" x14ac:dyDescent="0.3">
      <c r="A75" t="s">
        <v>131</v>
      </c>
      <c r="B75" t="s">
        <v>132</v>
      </c>
      <c r="C75" s="13">
        <f>SUM(D75:O75)</f>
        <v>0</v>
      </c>
      <c r="D75" s="13">
        <f>IFERROR(VLOOKUP($A75,[1]Sheet5!$A:$O,3,0),0)</f>
        <v>0</v>
      </c>
      <c r="E75" s="13">
        <f>IFERROR(VLOOKUP($A75,[1]Sheet5!$A:$O,4,0),0)</f>
        <v>0</v>
      </c>
      <c r="F75" s="13">
        <f>IFERROR(VLOOKUP($A75,[1]Sheet5!$A:$O,5,0),0)</f>
        <v>0</v>
      </c>
      <c r="G75" s="13">
        <f>IFERROR(VLOOKUP($A75,[1]Sheet5!$A:$O,6,0),0)</f>
        <v>0</v>
      </c>
      <c r="H75" s="13">
        <f>IFERROR(VLOOKUP($A75,[1]Sheet5!$A:$O,7,0),0)</f>
        <v>0</v>
      </c>
      <c r="I75" s="13">
        <f>IFERROR(VLOOKUP($A75,[1]Sheet5!$A:$O,8,0),0)</f>
        <v>0</v>
      </c>
      <c r="J75" s="13">
        <f>IFERROR(VLOOKUP($A75,[1]Sheet5!$A:$O,9,0),0)</f>
        <v>0</v>
      </c>
      <c r="K75" s="13">
        <f>IFERROR(VLOOKUP($A75,[1]Sheet5!$A:$O,10,0),0)</f>
        <v>0</v>
      </c>
      <c r="L75" s="13">
        <f>IFERROR(VLOOKUP($A75,[1]Sheet5!$A:$O,11,0),0)</f>
        <v>0</v>
      </c>
      <c r="M75" s="13">
        <f>IFERROR(VLOOKUP($A75,[1]Sheet5!$A:$O,12,0),0)</f>
        <v>0</v>
      </c>
      <c r="N75" s="13">
        <f>IFERROR(VLOOKUP($A75,[1]Sheet5!$A:$O,13,0),0)</f>
        <v>0</v>
      </c>
      <c r="O75" s="13">
        <f>IFERROR(VLOOKUP($A75,[1]Sheet5!$A:$O,14,0),0)</f>
        <v>0</v>
      </c>
    </row>
    <row r="76" spans="1:15" ht="15.75" customHeight="1" thickBot="1" x14ac:dyDescent="0.3">
      <c r="B76" s="15" t="s">
        <v>133</v>
      </c>
      <c r="C76" s="16">
        <f t="shared" ref="C76:M76" si="14">SUM(C77:C79)</f>
        <v>0</v>
      </c>
      <c r="D76" s="16">
        <f t="shared" si="14"/>
        <v>0</v>
      </c>
      <c r="E76" s="16">
        <f t="shared" si="14"/>
        <v>0</v>
      </c>
      <c r="F76" s="16">
        <f t="shared" si="14"/>
        <v>0</v>
      </c>
      <c r="G76" s="16">
        <f t="shared" si="14"/>
        <v>0</v>
      </c>
      <c r="H76" s="16">
        <f t="shared" si="14"/>
        <v>0</v>
      </c>
      <c r="I76" s="16">
        <f t="shared" si="14"/>
        <v>0</v>
      </c>
      <c r="J76" s="16">
        <f t="shared" si="14"/>
        <v>0</v>
      </c>
      <c r="K76" s="16">
        <f t="shared" si="14"/>
        <v>0</v>
      </c>
      <c r="L76" s="16">
        <f t="shared" si="14"/>
        <v>0</v>
      </c>
      <c r="M76" s="16">
        <f t="shared" si="14"/>
        <v>0</v>
      </c>
      <c r="N76" s="16">
        <f>SUM(N77:N79)</f>
        <v>0</v>
      </c>
      <c r="O76" s="16">
        <f>SUM(O77:O79)</f>
        <v>0</v>
      </c>
    </row>
    <row r="77" spans="1:15" ht="15.75" customHeight="1" x14ac:dyDescent="0.25">
      <c r="A77" t="s">
        <v>134</v>
      </c>
      <c r="B77" t="s">
        <v>135</v>
      </c>
      <c r="C77" s="13">
        <f>SUM(D77:O77)</f>
        <v>0</v>
      </c>
      <c r="D77" s="13">
        <f>IFERROR(VLOOKUP($A77,[1]Sheet5!$A:$O,3,0),0)</f>
        <v>0</v>
      </c>
      <c r="E77" s="13">
        <f>IFERROR(VLOOKUP($A77,[1]Sheet5!$A:$O,4,0),0)</f>
        <v>0</v>
      </c>
      <c r="F77" s="13">
        <f>IFERROR(VLOOKUP($A77,[1]Sheet5!$A:$O,5,0),0)</f>
        <v>0</v>
      </c>
      <c r="G77" s="13">
        <f>IFERROR(VLOOKUP($A77,[1]Sheet5!$A:$O,6,0),0)</f>
        <v>0</v>
      </c>
      <c r="H77" s="13">
        <f>IFERROR(VLOOKUP($A77,[1]Sheet5!$A:$O,7,0),0)</f>
        <v>0</v>
      </c>
      <c r="I77" s="13">
        <f>IFERROR(VLOOKUP($A77,[1]Sheet5!$A:$O,8,0),0)</f>
        <v>0</v>
      </c>
      <c r="J77" s="13">
        <f>IFERROR(VLOOKUP($A77,[1]Sheet5!$A:$O,9,0),0)</f>
        <v>0</v>
      </c>
      <c r="K77" s="13">
        <f>IFERROR(VLOOKUP($A77,[1]Sheet5!$A:$O,10,0),0)</f>
        <v>0</v>
      </c>
      <c r="L77" s="13">
        <f>IFERROR(VLOOKUP($A77,[1]Sheet5!$A:$O,11,0),0)</f>
        <v>0</v>
      </c>
      <c r="M77" s="13">
        <f>IFERROR(VLOOKUP($A77,[1]Sheet5!$A:$O,12,0),0)</f>
        <v>0</v>
      </c>
      <c r="N77" s="13">
        <f>IFERROR(VLOOKUP($A77,[1]Sheet5!$A:$O,13,0),0)</f>
        <v>0</v>
      </c>
      <c r="O77" s="13">
        <f>IFERROR(VLOOKUP($A77,[1]Sheet5!$A:$O,14,0),0)</f>
        <v>0</v>
      </c>
    </row>
    <row r="78" spans="1:15" ht="15.75" customHeight="1" x14ac:dyDescent="0.25">
      <c r="A78" t="s">
        <v>136</v>
      </c>
      <c r="B78" t="s">
        <v>137</v>
      </c>
      <c r="C78" s="13">
        <f>SUM(D78:O78)</f>
        <v>0</v>
      </c>
      <c r="D78" s="13">
        <f>IFERROR(VLOOKUP($A78,[1]Sheet5!$A:$O,3,0),0)</f>
        <v>0</v>
      </c>
      <c r="E78" s="13">
        <f>IFERROR(VLOOKUP($A78,[1]Sheet5!$A:$O,4,0),0)</f>
        <v>0</v>
      </c>
      <c r="F78" s="13">
        <f>IFERROR(VLOOKUP($A78,[1]Sheet5!$A:$O,5,0),0)</f>
        <v>0</v>
      </c>
      <c r="G78" s="13">
        <f>IFERROR(VLOOKUP($A78,[1]Sheet5!$A:$O,6,0),0)</f>
        <v>0</v>
      </c>
      <c r="H78" s="13">
        <f>IFERROR(VLOOKUP($A78,[1]Sheet5!$A:$O,7,0),0)</f>
        <v>0</v>
      </c>
      <c r="I78" s="13">
        <f>IFERROR(VLOOKUP($A78,[1]Sheet5!$A:$O,8,0),0)</f>
        <v>0</v>
      </c>
      <c r="J78" s="13">
        <f>IFERROR(VLOOKUP($A78,[1]Sheet5!$A:$O,9,0),0)</f>
        <v>0</v>
      </c>
      <c r="K78" s="13">
        <f>IFERROR(VLOOKUP($A78,[1]Sheet5!$A:$O,10,0),0)</f>
        <v>0</v>
      </c>
      <c r="L78" s="13">
        <f>IFERROR(VLOOKUP($A78,[1]Sheet5!$A:$O,11,0),0)</f>
        <v>0</v>
      </c>
      <c r="M78" s="13">
        <f>IFERROR(VLOOKUP($A78,[1]Sheet5!$A:$O,12,0),0)</f>
        <v>0</v>
      </c>
      <c r="N78" s="13">
        <f>IFERROR(VLOOKUP($A78,[1]Sheet5!$A:$O,13,0),0)</f>
        <v>0</v>
      </c>
      <c r="O78" s="13">
        <f>IFERROR(VLOOKUP($A78,[1]Sheet5!$A:$O,14,0),0)</f>
        <v>0</v>
      </c>
    </row>
    <row r="79" spans="1:15" ht="15.75" customHeight="1" x14ac:dyDescent="0.25">
      <c r="A79" t="s">
        <v>138</v>
      </c>
      <c r="B79" t="s">
        <v>139</v>
      </c>
      <c r="C79" s="13">
        <f>SUM(D79:O79)</f>
        <v>0</v>
      </c>
      <c r="D79" s="13">
        <f>IFERROR(VLOOKUP($A79,[1]Sheet5!$A:$O,3,0),0)</f>
        <v>0</v>
      </c>
      <c r="E79" s="13">
        <f>IFERROR(VLOOKUP($A79,[1]Sheet5!$A:$O,4,0),0)</f>
        <v>0</v>
      </c>
      <c r="F79" s="13">
        <f>IFERROR(VLOOKUP($A79,[1]Sheet5!$A:$O,5,0),0)</f>
        <v>0</v>
      </c>
      <c r="G79" s="13">
        <f>IFERROR(VLOOKUP($A79,[1]Sheet5!$A:$O,6,0),0)</f>
        <v>0</v>
      </c>
      <c r="H79" s="13">
        <f>IFERROR(VLOOKUP($A79,[1]Sheet5!$A:$O,7,0),0)</f>
        <v>0</v>
      </c>
      <c r="I79" s="13">
        <f>IFERROR(VLOOKUP($A79,[1]Sheet5!$A:$O,8,0),0)</f>
        <v>0</v>
      </c>
      <c r="J79" s="13">
        <f>IFERROR(VLOOKUP($A79,[1]Sheet5!$A:$O,9,0),0)</f>
        <v>0</v>
      </c>
      <c r="K79" s="13">
        <f>IFERROR(VLOOKUP($A79,[1]Sheet5!$A:$O,10,0),0)</f>
        <v>0</v>
      </c>
      <c r="L79" s="13">
        <f>IFERROR(VLOOKUP($A79,[1]Sheet5!$A:$O,11,0),0)</f>
        <v>0</v>
      </c>
      <c r="M79" s="13">
        <f>IFERROR(VLOOKUP($A79,[1]Sheet5!$A:$O,12,0),0)</f>
        <v>0</v>
      </c>
      <c r="N79" s="13">
        <f>IFERROR(VLOOKUP($A79,[1]Sheet5!$A:$O,13,0),0)</f>
        <v>0</v>
      </c>
      <c r="O79" s="13">
        <f>IFERROR(VLOOKUP($A79,[1]Sheet5!$A:$O,14,0),0)</f>
        <v>0</v>
      </c>
    </row>
    <row r="80" spans="1:15" ht="15.75" customHeight="1" x14ac:dyDescent="0.25">
      <c r="B80" s="25" t="s">
        <v>140</v>
      </c>
      <c r="C80" s="26"/>
      <c r="D80" s="26"/>
      <c r="E80" s="26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1:16" ht="15.75" customHeight="1" thickBot="1" x14ac:dyDescent="0.3">
      <c r="B81" s="28" t="s">
        <v>141</v>
      </c>
      <c r="C81" s="13"/>
      <c r="D81" s="13"/>
      <c r="E81" s="13"/>
      <c r="F81" s="13"/>
      <c r="G81" s="13"/>
      <c r="H81" s="13"/>
      <c r="I81" s="13"/>
      <c r="J81" s="13"/>
      <c r="K81" s="13"/>
      <c r="L81" s="14"/>
      <c r="M81" s="14"/>
      <c r="N81" s="14"/>
      <c r="O81" s="14"/>
    </row>
    <row r="82" spans="1:16" ht="15.75" customHeight="1" thickBot="1" x14ac:dyDescent="0.3">
      <c r="B82" s="15" t="s">
        <v>142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f>SUM(N83:N84)</f>
        <v>0</v>
      </c>
      <c r="O82" s="16">
        <f>SUM(O83:O84)</f>
        <v>0</v>
      </c>
    </row>
    <row r="83" spans="1:16" ht="15.75" customHeight="1" x14ac:dyDescent="0.25">
      <c r="A83" t="s">
        <v>143</v>
      </c>
      <c r="B83" s="29" t="s">
        <v>144</v>
      </c>
      <c r="C83" s="13">
        <f>SUM(D83:O83)</f>
        <v>0</v>
      </c>
      <c r="D83" s="13">
        <f>IFERROR(VLOOKUP($A83,[1]Sheet5!$A:$O,3,0),0)</f>
        <v>0</v>
      </c>
      <c r="E83" s="13">
        <f>IFERROR(VLOOKUP($A83,[1]Sheet5!$A:$O,4,0),0)</f>
        <v>0</v>
      </c>
      <c r="F83" s="13">
        <f>IFERROR(VLOOKUP($A83,[1]Sheet5!$A:$O,5,0),0)</f>
        <v>0</v>
      </c>
      <c r="G83" s="13">
        <f>IFERROR(VLOOKUP($A83,[1]Sheet5!$A:$O,6,0),0)</f>
        <v>0</v>
      </c>
      <c r="H83" s="13">
        <f>IFERROR(VLOOKUP($A83,[1]Sheet5!$A:$O,7,0),0)</f>
        <v>0</v>
      </c>
      <c r="I83" s="13">
        <f>IFERROR(VLOOKUP($A83,[1]Sheet5!$A:$O,8,0),0)</f>
        <v>0</v>
      </c>
      <c r="J83" s="13">
        <f>IFERROR(VLOOKUP($A83,[1]Sheet5!$A:$O,9,0),0)</f>
        <v>0</v>
      </c>
      <c r="K83" s="13">
        <f>IFERROR(VLOOKUP($A83,[1]Sheet5!$A:$O,10,0),0)</f>
        <v>0</v>
      </c>
      <c r="L83" s="13">
        <f>IFERROR(VLOOKUP($A83,[1]Sheet5!$A:$O,11,0),0)</f>
        <v>0</v>
      </c>
      <c r="M83" s="13">
        <f>IFERROR(VLOOKUP($A83,[1]Sheet5!$A:$O,12,0),0)</f>
        <v>0</v>
      </c>
      <c r="N83" s="13">
        <f>IFERROR(VLOOKUP($A83,[1]Sheet5!$A:$O,13,0),0)</f>
        <v>0</v>
      </c>
      <c r="O83" s="13">
        <f>IFERROR(VLOOKUP($A83,[1]Sheet5!$A:$O,14,0),0)</f>
        <v>0</v>
      </c>
    </row>
    <row r="84" spans="1:16" ht="15.75" customHeight="1" thickBot="1" x14ac:dyDescent="0.3">
      <c r="A84" t="s">
        <v>145</v>
      </c>
      <c r="B84" s="29" t="s">
        <v>146</v>
      </c>
      <c r="C84" s="13">
        <f>SUM(D84:O84)</f>
        <v>0</v>
      </c>
      <c r="D84" s="13">
        <f>IFERROR(VLOOKUP($A84,[1]Sheet5!$A:$O,3,0),0)</f>
        <v>0</v>
      </c>
      <c r="E84" s="13">
        <f>IFERROR(VLOOKUP($A84,[1]Sheet5!$A:$O,4,0),0)</f>
        <v>0</v>
      </c>
      <c r="F84" s="13">
        <f>IFERROR(VLOOKUP($A84,[1]Sheet5!$A:$O,5,0),0)</f>
        <v>0</v>
      </c>
      <c r="G84" s="13">
        <f>IFERROR(VLOOKUP($A84,[1]Sheet5!$A:$O,6,0),0)</f>
        <v>0</v>
      </c>
      <c r="H84" s="13">
        <f>IFERROR(VLOOKUP($A84,[1]Sheet5!$A:$O,7,0),0)</f>
        <v>0</v>
      </c>
      <c r="I84" s="13">
        <f>IFERROR(VLOOKUP($A84,[1]Sheet5!$A:$O,8,0),0)</f>
        <v>0</v>
      </c>
      <c r="J84" s="13">
        <f>IFERROR(VLOOKUP($A84,[1]Sheet5!$A:$O,9,0),0)</f>
        <v>0</v>
      </c>
      <c r="K84" s="13">
        <f>IFERROR(VLOOKUP($A84,[1]Sheet5!$A:$O,10,0),0)</f>
        <v>0</v>
      </c>
      <c r="L84" s="13">
        <f>IFERROR(VLOOKUP($A84,[1]Sheet5!$A:$O,11,0),0)</f>
        <v>0</v>
      </c>
      <c r="M84" s="13">
        <f>IFERROR(VLOOKUP($A84,[1]Sheet5!$A:$O,12,0),0)</f>
        <v>0</v>
      </c>
      <c r="N84" s="13">
        <f>IFERROR(VLOOKUP($A84,[1]Sheet5!$A:$O,13,0),0)</f>
        <v>0</v>
      </c>
      <c r="O84" s="13">
        <f>IFERROR(VLOOKUP($A84,[1]Sheet5!$A:$O,14,0),0)</f>
        <v>0</v>
      </c>
    </row>
    <row r="85" spans="1:16" ht="15.75" customHeight="1" thickBot="1" x14ac:dyDescent="0.3">
      <c r="B85" s="30" t="s">
        <v>147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f>SUM(N86:N87)</f>
        <v>0</v>
      </c>
      <c r="O85" s="16">
        <f>SUM(O86:O87)</f>
        <v>0</v>
      </c>
    </row>
    <row r="86" spans="1:16" ht="15.75" customHeight="1" x14ac:dyDescent="0.25">
      <c r="A86" t="s">
        <v>148</v>
      </c>
      <c r="B86" s="29" t="s">
        <v>149</v>
      </c>
      <c r="C86" s="13">
        <f>SUM(D86:O86)</f>
        <v>0</v>
      </c>
      <c r="D86" s="13">
        <f>IFERROR(VLOOKUP($A86,[1]Sheet5!$A:$O,3,0),0)</f>
        <v>0</v>
      </c>
      <c r="E86" s="13">
        <f>IFERROR(VLOOKUP($A86,[1]Sheet5!$A:$O,4,0),0)</f>
        <v>0</v>
      </c>
      <c r="F86" s="13">
        <f>IFERROR(VLOOKUP($A86,[1]Sheet5!$A:$O,5,0),0)</f>
        <v>0</v>
      </c>
      <c r="G86" s="13">
        <f>IFERROR(VLOOKUP($A86,[1]Sheet5!$A:$O,6,0),0)</f>
        <v>0</v>
      </c>
      <c r="H86" s="13">
        <f>IFERROR(VLOOKUP($A86,[1]Sheet5!$A:$O,7,0),0)</f>
        <v>0</v>
      </c>
      <c r="I86" s="13">
        <f>IFERROR(VLOOKUP($A86,[1]Sheet5!$A:$O,8,0),0)</f>
        <v>0</v>
      </c>
      <c r="J86" s="13">
        <f>IFERROR(VLOOKUP($A86,[1]Sheet5!$A:$O,9,0),0)</f>
        <v>0</v>
      </c>
      <c r="K86" s="13">
        <f>IFERROR(VLOOKUP($A86,[1]Sheet5!$A:$O,10,0),0)</f>
        <v>0</v>
      </c>
      <c r="L86" s="13">
        <f>IFERROR(VLOOKUP($A86,[1]Sheet5!$A:$O,11,0),0)</f>
        <v>0</v>
      </c>
      <c r="M86" s="13">
        <f>IFERROR(VLOOKUP($A86,[1]Sheet5!$A:$O,12,0),0)</f>
        <v>0</v>
      </c>
      <c r="N86" s="13">
        <f>IFERROR(VLOOKUP($A86,[1]Sheet5!$A:$O,13,0),0)</f>
        <v>0</v>
      </c>
      <c r="O86" s="13">
        <f>IFERROR(VLOOKUP($A86,[1]Sheet5!$A:$O,14,0),0)</f>
        <v>0</v>
      </c>
    </row>
    <row r="87" spans="1:16" ht="15.75" customHeight="1" thickBot="1" x14ac:dyDescent="0.3">
      <c r="A87" t="s">
        <v>150</v>
      </c>
      <c r="B87" s="29" t="s">
        <v>151</v>
      </c>
      <c r="C87" s="13">
        <f>SUM(D87:O87)</f>
        <v>0</v>
      </c>
      <c r="D87" s="13">
        <f>IFERROR(VLOOKUP($A87,[1]Sheet5!$A:$O,3,0),0)</f>
        <v>0</v>
      </c>
      <c r="E87" s="13">
        <f>IFERROR(VLOOKUP($A87,[1]Sheet5!$A:$O,4,0),0)</f>
        <v>0</v>
      </c>
      <c r="F87" s="13">
        <f>IFERROR(VLOOKUP($A87,[1]Sheet5!$A:$O,5,0),0)</f>
        <v>0</v>
      </c>
      <c r="G87" s="13">
        <f>IFERROR(VLOOKUP($A87,[1]Sheet5!$A:$O,6,0),0)</f>
        <v>0</v>
      </c>
      <c r="H87" s="13">
        <f>IFERROR(VLOOKUP($A87,[1]Sheet5!$A:$O,7,0),0)</f>
        <v>0</v>
      </c>
      <c r="I87" s="13">
        <f>IFERROR(VLOOKUP($A87,[1]Sheet5!$A:$O,8,0),0)</f>
        <v>0</v>
      </c>
      <c r="J87" s="13">
        <f>IFERROR(VLOOKUP($A87,[1]Sheet5!$A:$O,9,0),0)</f>
        <v>0</v>
      </c>
      <c r="K87" s="13">
        <f>IFERROR(VLOOKUP($A87,[1]Sheet5!$A:$O,10,0),0)</f>
        <v>0</v>
      </c>
      <c r="L87" s="13">
        <f>IFERROR(VLOOKUP($A87,[1]Sheet5!$A:$O,11,0),0)</f>
        <v>0</v>
      </c>
      <c r="M87" s="13">
        <f>IFERROR(VLOOKUP($A87,[1]Sheet5!$A:$O,12,0),0)</f>
        <v>0</v>
      </c>
      <c r="N87" s="13">
        <f>IFERROR(VLOOKUP($A87,[1]Sheet5!$A:$O,13,0),0)</f>
        <v>0</v>
      </c>
      <c r="O87" s="13">
        <f>IFERROR(VLOOKUP($A87,[1]Sheet5!$A:$O,14,0),0)</f>
        <v>0</v>
      </c>
    </row>
    <row r="88" spans="1:16" ht="15.75" customHeight="1" thickBot="1" x14ac:dyDescent="0.3">
      <c r="B88" s="30" t="s">
        <v>152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f>SUM(N89)</f>
        <v>0</v>
      </c>
      <c r="O88" s="16">
        <f>SUM(O89)</f>
        <v>0</v>
      </c>
    </row>
    <row r="89" spans="1:16" ht="15.75" customHeight="1" x14ac:dyDescent="0.25">
      <c r="A89" t="s">
        <v>153</v>
      </c>
      <c r="B89" s="29" t="s">
        <v>154</v>
      </c>
      <c r="C89" s="13">
        <f>SUM(D89:O89)</f>
        <v>0</v>
      </c>
      <c r="D89" s="13">
        <f>IFERROR(VLOOKUP($A89,[1]Sheet5!$A:$O,3,0),0)</f>
        <v>0</v>
      </c>
      <c r="E89" s="13">
        <f>IFERROR(VLOOKUP($A89,[1]Sheet5!$A:$O,4,0),0)</f>
        <v>0</v>
      </c>
      <c r="F89" s="13">
        <f>IFERROR(VLOOKUP($A89,[1]Sheet5!$A:$O,5,0),0)</f>
        <v>0</v>
      </c>
      <c r="G89" s="13">
        <f>IFERROR(VLOOKUP($A89,[1]Sheet5!$A:$O,6,0),0)</f>
        <v>0</v>
      </c>
      <c r="H89" s="13">
        <f>IFERROR(VLOOKUP($A89,[1]Sheet5!$A:$O,7,0),0)</f>
        <v>0</v>
      </c>
      <c r="I89" s="13">
        <f>IFERROR(VLOOKUP($A89,[1]Sheet5!$A:$O,8,0),0)</f>
        <v>0</v>
      </c>
      <c r="J89" s="13">
        <f>IFERROR(VLOOKUP($A89,[1]Sheet5!$A:$O,9,0),0)</f>
        <v>0</v>
      </c>
      <c r="K89" s="13">
        <f>IFERROR(VLOOKUP($A89,[1]Sheet5!$A:$O,10,0),0)</f>
        <v>0</v>
      </c>
      <c r="L89" s="13">
        <f>IFERROR(VLOOKUP($A89,[1]Sheet5!$A:$O,11,0),0)</f>
        <v>0</v>
      </c>
      <c r="M89" s="13">
        <f>IFERROR(VLOOKUP($A89,[1]Sheet5!$A:$O,12,0),0)</f>
        <v>0</v>
      </c>
      <c r="N89" s="13">
        <f>IFERROR(VLOOKUP($A89,[1]Sheet5!$A:$O,13,0),0)</f>
        <v>0</v>
      </c>
      <c r="O89" s="13">
        <f>IFERROR(VLOOKUP($A89,[1]Sheet5!$A:$O,14,0),0)</f>
        <v>0</v>
      </c>
    </row>
    <row r="90" spans="1:16" ht="15.75" customHeight="1" x14ac:dyDescent="0.25">
      <c r="B90" s="25" t="s">
        <v>155</v>
      </c>
      <c r="C90" s="26"/>
      <c r="D90" s="26"/>
      <c r="E90" s="26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1:16" ht="15.75" customHeight="1" x14ac:dyDescent="0.25">
      <c r="C91" s="13"/>
      <c r="D91" s="13"/>
      <c r="E91" s="13"/>
      <c r="F91" s="13"/>
      <c r="G91" s="13"/>
      <c r="H91" s="13"/>
      <c r="I91" s="13"/>
      <c r="J91" s="13"/>
      <c r="K91" s="14"/>
      <c r="L91" s="14"/>
      <c r="M91" s="14"/>
      <c r="N91" s="14"/>
      <c r="O91" s="14"/>
    </row>
    <row r="92" spans="1:16" ht="15.75" x14ac:dyDescent="0.25">
      <c r="B92" s="25" t="s">
        <v>156</v>
      </c>
      <c r="C92" s="27">
        <f>+C16+C22+C32+C42+C58+C68+C50+C73+C76+C82+C85+C88</f>
        <v>7690170502.9099998</v>
      </c>
      <c r="D92" s="27">
        <f t="shared" ref="D92:K92" si="15">+D16+D22+D32+D42+D58+D68+D50+D73+D76+D82+D85+D88</f>
        <v>1188653394.1700001</v>
      </c>
      <c r="E92" s="27">
        <f t="shared" si="15"/>
        <v>2484247636.3299999</v>
      </c>
      <c r="F92" s="27">
        <f>+F16+F22+F32+F42+F58+F68+F50+F73+F76+F82+F85+F88</f>
        <v>2302971241.4899998</v>
      </c>
      <c r="G92" s="27">
        <f t="shared" si="15"/>
        <v>1714298230.9199998</v>
      </c>
      <c r="H92" s="27">
        <f t="shared" si="15"/>
        <v>0</v>
      </c>
      <c r="I92" s="27">
        <f t="shared" si="15"/>
        <v>0</v>
      </c>
      <c r="J92" s="27">
        <f t="shared" si="15"/>
        <v>0</v>
      </c>
      <c r="K92" s="27">
        <f t="shared" si="15"/>
        <v>0</v>
      </c>
      <c r="L92" s="27">
        <f>+L16+L22+L32+L42+L58+L68+L50+L73+L76+L82+L85+L88</f>
        <v>0</v>
      </c>
      <c r="M92" s="27">
        <f>+M16+M22+M32+M42+M58+M68</f>
        <v>0</v>
      </c>
      <c r="N92" s="27">
        <f>+N16+N22+N32+N42+N58+N68</f>
        <v>0</v>
      </c>
      <c r="O92" s="27">
        <f>+O16+O22+O32+O42+O58+O68</f>
        <v>0</v>
      </c>
    </row>
    <row r="93" spans="1:16" s="31" customFormat="1" x14ac:dyDescent="0.25">
      <c r="B93" s="31" t="s">
        <v>157</v>
      </c>
      <c r="C93" s="32"/>
      <c r="D93" s="32"/>
      <c r="E93" s="32"/>
      <c r="F93" s="32"/>
      <c r="G93" s="32"/>
      <c r="H93" s="33"/>
      <c r="I93" s="33"/>
      <c r="J93" s="33"/>
      <c r="K93" s="33"/>
      <c r="L93" s="33"/>
      <c r="M93" s="33"/>
      <c r="N93" s="33"/>
      <c r="O93" s="33"/>
    </row>
    <row r="94" spans="1:16" s="31" customFormat="1" x14ac:dyDescent="0.25">
      <c r="B94" s="31" t="s">
        <v>158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</row>
    <row r="95" spans="1:16" s="31" customFormat="1" x14ac:dyDescent="0.25">
      <c r="B95" s="31" t="s">
        <v>159</v>
      </c>
      <c r="I95" s="34"/>
      <c r="K95" s="35"/>
    </row>
    <row r="96" spans="1:16" s="31" customFormat="1" x14ac:dyDescent="0.25">
      <c r="B96" s="31" t="s">
        <v>160</v>
      </c>
      <c r="I96" s="34"/>
      <c r="K96" s="35"/>
    </row>
    <row r="97" spans="1:11" s="31" customFormat="1" x14ac:dyDescent="0.25">
      <c r="B97" s="36" t="s">
        <v>161</v>
      </c>
      <c r="C97" s="37"/>
      <c r="D97" s="37"/>
      <c r="E97" s="37"/>
      <c r="F97" s="38"/>
    </row>
    <row r="98" spans="1:11" s="31" customFormat="1" x14ac:dyDescent="0.25">
      <c r="B98" s="39" t="s">
        <v>162</v>
      </c>
      <c r="C98" s="40"/>
      <c r="D98" s="40"/>
      <c r="E98" s="40"/>
      <c r="F98" s="41"/>
    </row>
    <row r="99" spans="1:11" s="31" customFormat="1" x14ac:dyDescent="0.25">
      <c r="B99" s="39" t="s">
        <v>163</v>
      </c>
      <c r="C99" s="40"/>
      <c r="D99" s="40"/>
      <c r="E99" s="40"/>
      <c r="F99" s="41"/>
    </row>
    <row r="100" spans="1:11" s="31" customFormat="1" x14ac:dyDescent="0.25">
      <c r="B100" s="42" t="s">
        <v>164</v>
      </c>
      <c r="C100" s="43"/>
      <c r="D100" s="43"/>
      <c r="E100" s="43"/>
      <c r="F100" s="44"/>
    </row>
    <row r="101" spans="1:11" s="31" customFormat="1" x14ac:dyDescent="0.25">
      <c r="B101" s="45" t="s">
        <v>165</v>
      </c>
      <c r="C101" s="46"/>
      <c r="D101" s="46"/>
      <c r="E101" s="46"/>
      <c r="F101" s="47"/>
    </row>
    <row r="107" spans="1:11" ht="23.25" x14ac:dyDescent="0.35">
      <c r="B107" s="48"/>
      <c r="C107" s="48"/>
      <c r="D107" s="48"/>
      <c r="E107" s="48"/>
      <c r="F107" s="48"/>
      <c r="K107" s="48"/>
    </row>
    <row r="108" spans="1:11" ht="23.25" x14ac:dyDescent="0.35">
      <c r="A108" s="49"/>
      <c r="B108" s="48"/>
      <c r="C108" s="48"/>
      <c r="D108" s="48"/>
      <c r="E108" s="48"/>
      <c r="F108" s="48"/>
      <c r="J108" s="48"/>
      <c r="K108" s="48"/>
    </row>
    <row r="109" spans="1:11" ht="23.25" x14ac:dyDescent="0.35">
      <c r="A109" s="49"/>
      <c r="B109" s="50" t="s">
        <v>166</v>
      </c>
      <c r="C109" s="48"/>
      <c r="D109" s="48"/>
      <c r="E109" s="50" t="s">
        <v>167</v>
      </c>
      <c r="F109" s="48"/>
      <c r="J109" s="50" t="s">
        <v>168</v>
      </c>
      <c r="K109" s="48"/>
    </row>
    <row r="110" spans="1:11" ht="23.25" x14ac:dyDescent="0.35">
      <c r="A110" s="49"/>
      <c r="B110" s="48" t="s">
        <v>169</v>
      </c>
      <c r="C110" s="48"/>
      <c r="D110" s="48"/>
      <c r="E110" s="48" t="s">
        <v>170</v>
      </c>
      <c r="F110" s="48"/>
      <c r="J110" s="48" t="s">
        <v>171</v>
      </c>
      <c r="K110" s="48"/>
    </row>
    <row r="111" spans="1:11" ht="23.25" x14ac:dyDescent="0.35">
      <c r="A111" s="49"/>
      <c r="B111" s="48" t="s">
        <v>172</v>
      </c>
      <c r="C111" s="48"/>
      <c r="D111" s="48"/>
      <c r="E111" s="48" t="s">
        <v>173</v>
      </c>
      <c r="F111" s="48"/>
      <c r="J111" s="48" t="s">
        <v>174</v>
      </c>
    </row>
    <row r="112" spans="1:11" ht="23.25" x14ac:dyDescent="0.35">
      <c r="A112" s="49"/>
      <c r="B112" s="48"/>
      <c r="C112" s="48"/>
      <c r="D112" s="48"/>
      <c r="E112" s="48"/>
      <c r="F112" s="48"/>
    </row>
    <row r="113" spans="1:6" ht="23.25" x14ac:dyDescent="0.35">
      <c r="A113" s="49"/>
      <c r="B113" s="48"/>
      <c r="C113" s="48"/>
      <c r="D113" s="48"/>
      <c r="E113" s="48"/>
      <c r="F113" s="48"/>
    </row>
    <row r="114" spans="1:6" ht="23.25" x14ac:dyDescent="0.35">
      <c r="A114" s="49"/>
      <c r="B114" s="48"/>
      <c r="C114" s="48"/>
      <c r="D114" s="48"/>
      <c r="E114" s="48"/>
      <c r="F114" s="48"/>
    </row>
    <row r="115" spans="1:6" ht="23.25" x14ac:dyDescent="0.35">
      <c r="A115" s="49"/>
      <c r="B115" s="48"/>
      <c r="C115" s="48"/>
      <c r="D115" s="48"/>
      <c r="E115" s="48"/>
      <c r="F115" s="48"/>
    </row>
    <row r="116" spans="1:6" ht="23.25" x14ac:dyDescent="0.35">
      <c r="A116" s="49"/>
      <c r="B116" s="48"/>
      <c r="C116" s="48"/>
      <c r="D116" s="48"/>
      <c r="E116" s="48"/>
      <c r="F116" s="48"/>
    </row>
    <row r="117" spans="1:6" ht="23.25" x14ac:dyDescent="0.35">
      <c r="A117" s="49"/>
      <c r="C117" s="48"/>
      <c r="D117" s="48"/>
      <c r="E117" s="48"/>
      <c r="F117" s="48"/>
    </row>
    <row r="118" spans="1:6" ht="23.25" x14ac:dyDescent="0.35">
      <c r="A118" s="49"/>
      <c r="E118" s="48"/>
      <c r="F118" s="48"/>
    </row>
    <row r="119" spans="1:6" ht="23.25" x14ac:dyDescent="0.35">
      <c r="A119" s="49"/>
      <c r="E119" s="48"/>
      <c r="F119" s="48"/>
    </row>
    <row r="120" spans="1:6" ht="23.25" x14ac:dyDescent="0.35">
      <c r="A120" s="49"/>
      <c r="E120" s="48"/>
      <c r="F120" s="48"/>
    </row>
    <row r="121" spans="1:6" ht="23.25" x14ac:dyDescent="0.35">
      <c r="A121" s="49"/>
      <c r="E121" s="48"/>
      <c r="F121" s="48"/>
    </row>
    <row r="122" spans="1:6" ht="23.25" x14ac:dyDescent="0.35">
      <c r="A122" s="49"/>
      <c r="C122" s="48"/>
      <c r="D122" s="48"/>
      <c r="E122" s="48"/>
      <c r="F122" s="48"/>
    </row>
    <row r="123" spans="1:6" ht="18.75" x14ac:dyDescent="0.3">
      <c r="A123" s="49"/>
      <c r="B123" s="49"/>
      <c r="C123" s="49"/>
      <c r="D123" s="49"/>
    </row>
    <row r="124" spans="1:6" ht="18.75" x14ac:dyDescent="0.3">
      <c r="A124" s="49"/>
      <c r="B124" s="49"/>
      <c r="C124" s="49"/>
      <c r="D124" s="49"/>
    </row>
    <row r="125" spans="1:6" ht="18.75" x14ac:dyDescent="0.3">
      <c r="A125" s="49"/>
      <c r="B125" s="49"/>
      <c r="C125" s="49"/>
      <c r="D125" s="49"/>
    </row>
    <row r="126" spans="1:6" ht="18.75" x14ac:dyDescent="0.3">
      <c r="A126" s="49"/>
      <c r="B126" s="49"/>
      <c r="C126" s="49"/>
      <c r="D126" s="49"/>
    </row>
  </sheetData>
  <mergeCells count="6">
    <mergeCell ref="B8:O8"/>
    <mergeCell ref="B9:O9"/>
    <mergeCell ref="B10:O10"/>
    <mergeCell ref="B97:F97"/>
    <mergeCell ref="B98:F98"/>
    <mergeCell ref="B99:F99"/>
  </mergeCells>
  <printOptions horizontalCentered="1"/>
  <pageMargins left="0.19685039370078741" right="0" top="0.62992125984251968" bottom="0.51181102362204722" header="0" footer="0"/>
  <pageSetup scale="55" fitToHeight="2" orientation="landscape" r:id="rId1"/>
  <headerFooter>
    <oddFooter>Page &amp;P of &amp;N</oddFooter>
  </headerFooter>
  <rowBreaks count="1" manualBreakCount="1">
    <brk id="72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'!Print_Area</vt:lpstr>
      <vt:lpstr>'Plantilla Ejecución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inabie</dc:creator>
  <cp:lastModifiedBy>inabie</cp:lastModifiedBy>
  <dcterms:created xsi:type="dcterms:W3CDTF">2022-05-06T15:57:03Z</dcterms:created>
  <dcterms:modified xsi:type="dcterms:W3CDTF">2022-05-06T15:57:57Z</dcterms:modified>
</cp:coreProperties>
</file>